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13_ncr:1_{73EE1C95-6637-4962-8608-6467B61A1E11}" xr6:coauthVersionLast="47" xr6:coauthVersionMax="47" xr10:uidLastSave="{00000000-0000-0000-0000-000000000000}"/>
  <bookViews>
    <workbookView xWindow="-118" yWindow="-118" windowWidth="33749" windowHeight="18471" activeTab="21" xr2:uid="{00000000-000D-0000-FFFF-FFFF00000000}"/>
  </bookViews>
  <sheets>
    <sheet name="表紙" sheetId="48" r:id="rId1"/>
    <sheet name="目次" sheetId="6" r:id="rId2"/>
    <sheet name="P1" sheetId="7" r:id="rId3"/>
    <sheet name="P2" sheetId="46" r:id="rId4"/>
    <sheet name="P3" sheetId="9" r:id="rId5"/>
    <sheet name="P4" sheetId="10" r:id="rId6"/>
    <sheet name="P5" sheetId="11" r:id="rId7"/>
    <sheet name="P6" sheetId="12" r:id="rId8"/>
    <sheet name="P7" sheetId="49" r:id="rId9"/>
    <sheet name="P8" sheetId="50" r:id="rId10"/>
    <sheet name="P9" sheetId="51" r:id="rId11"/>
    <sheet name="P10" sheetId="52"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53" r:id="rId22"/>
    <sheet name="P21" sheetId="54" r:id="rId23"/>
    <sheet name="P22" sheetId="28" r:id="rId24"/>
    <sheet name="P23" sheetId="29" r:id="rId25"/>
    <sheet name="P24" sheetId="30" r:id="rId26"/>
    <sheet name="P25" sheetId="31" r:id="rId27"/>
    <sheet name="P26" sheetId="32" r:id="rId28"/>
    <sheet name="P27" sheetId="33" r:id="rId29"/>
    <sheet name="P28" sheetId="34" r:id="rId30"/>
    <sheet name="P29" sheetId="36" r:id="rId31"/>
    <sheet name="P30" sheetId="37" r:id="rId32"/>
    <sheet name="P31" sheetId="38" r:id="rId33"/>
    <sheet name="P32" sheetId="39" r:id="rId34"/>
    <sheet name="P33" sheetId="40" r:id="rId35"/>
    <sheet name="P34" sheetId="41" r:id="rId36"/>
    <sheet name="P35" sheetId="47" r:id="rId37"/>
    <sheet name="P36" sheetId="43" r:id="rId38"/>
    <sheet name="P37" sheetId="44" r:id="rId39"/>
    <sheet name="P38" sheetId="45" r:id="rId40"/>
  </sheets>
  <definedNames>
    <definedName name="_xlnm._FilterDatabase" localSheetId="17" hidden="1">'P16'!$A$2:$V$41</definedName>
    <definedName name="a">"$#REF!.$#REF!$#REF!"</definedName>
    <definedName name="Excel_BuiltIn__FilterDatabase_1">"$#REF!.$C$3:$V$42"</definedName>
    <definedName name="_xlnm.Print_Area" localSheetId="15">'P14'!$A$1:$L$20</definedName>
    <definedName name="_xlnm.Print_Area" localSheetId="25">'P24'!$A$1:$N$30</definedName>
    <definedName name="_xlnm.Print_Area" localSheetId="7">'P6'!$A$1:$S$22</definedName>
    <definedName name="_xlnm.Print_Area" localSheetId="8">'P7'!$A$1:$Q$25</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45" l="1"/>
  <c r="O19" i="45"/>
  <c r="N19" i="45"/>
  <c r="M19" i="45"/>
  <c r="L19" i="45"/>
  <c r="K19" i="45"/>
  <c r="J19" i="45"/>
  <c r="I19" i="45"/>
  <c r="H19" i="45"/>
  <c r="G19" i="45"/>
  <c r="F19" i="45"/>
  <c r="E19" i="45"/>
  <c r="R28" i="41" l="1"/>
  <c r="Q28" i="41"/>
  <c r="P28" i="41"/>
  <c r="O28" i="41"/>
  <c r="N28" i="41"/>
  <c r="L28" i="41"/>
  <c r="K28" i="41"/>
  <c r="J28" i="41"/>
  <c r="I28" i="41"/>
  <c r="G28" i="41"/>
  <c r="F28" i="41"/>
  <c r="E28" i="41"/>
  <c r="D28" i="41"/>
  <c r="C28" i="41"/>
  <c r="R27" i="41"/>
  <c r="Q27" i="41"/>
  <c r="P27" i="41"/>
  <c r="O27" i="41"/>
  <c r="N27" i="41"/>
  <c r="S27" i="41" s="1"/>
  <c r="L27" i="41"/>
  <c r="K27" i="41"/>
  <c r="J27" i="41"/>
  <c r="I27" i="41"/>
  <c r="G27" i="41"/>
  <c r="F27" i="41"/>
  <c r="E27" i="41"/>
  <c r="D27" i="41"/>
  <c r="C27" i="41"/>
  <c r="S26" i="41"/>
  <c r="M26" i="41"/>
  <c r="M27" i="41" s="1"/>
  <c r="H26" i="41"/>
  <c r="S25" i="41"/>
  <c r="M25" i="41"/>
  <c r="H25" i="41"/>
  <c r="S24" i="41"/>
  <c r="M24" i="41"/>
  <c r="H24" i="41"/>
  <c r="S23" i="41"/>
  <c r="M23" i="41"/>
  <c r="H23" i="41"/>
  <c r="H27" i="41" s="1"/>
  <c r="R22" i="41"/>
  <c r="S22" i="41" s="1"/>
  <c r="Q22" i="41"/>
  <c r="P22" i="41"/>
  <c r="O22" i="41"/>
  <c r="N22" i="41"/>
  <c r="L22" i="41"/>
  <c r="K22" i="41"/>
  <c r="J22" i="41"/>
  <c r="I22" i="41"/>
  <c r="G22" i="41"/>
  <c r="F22" i="41"/>
  <c r="E22" i="41"/>
  <c r="D22" i="41"/>
  <c r="C22" i="41"/>
  <c r="S21" i="41"/>
  <c r="M21" i="41"/>
  <c r="H21" i="41"/>
  <c r="S20" i="41"/>
  <c r="H20" i="41"/>
  <c r="M20" i="41" s="1"/>
  <c r="S19" i="41"/>
  <c r="H19" i="41"/>
  <c r="H28" i="41" s="1"/>
  <c r="S18" i="41"/>
  <c r="S28" i="41" s="1"/>
  <c r="M18" i="41"/>
  <c r="H18" i="41"/>
  <c r="H22" i="41" s="1"/>
  <c r="R15" i="41"/>
  <c r="Q15" i="41"/>
  <c r="P15" i="41"/>
  <c r="O15" i="41"/>
  <c r="L15" i="41"/>
  <c r="K15" i="41"/>
  <c r="J15" i="41"/>
  <c r="I15" i="41"/>
  <c r="E15" i="41"/>
  <c r="D15" i="41"/>
  <c r="C15" i="41"/>
  <c r="R14" i="41"/>
  <c r="Q14" i="41"/>
  <c r="P14" i="41"/>
  <c r="O14" i="41"/>
  <c r="M14" i="41"/>
  <c r="L14" i="41"/>
  <c r="K14" i="41"/>
  <c r="J14" i="41"/>
  <c r="I14" i="41"/>
  <c r="E14" i="41"/>
  <c r="D14" i="41"/>
  <c r="C14" i="41"/>
  <c r="S13" i="41"/>
  <c r="M13" i="41"/>
  <c r="G13" i="41"/>
  <c r="S12" i="41"/>
  <c r="M12" i="41"/>
  <c r="G12" i="41"/>
  <c r="S11" i="41"/>
  <c r="M11" i="41"/>
  <c r="G11" i="41"/>
  <c r="S10" i="41"/>
  <c r="S14" i="41" s="1"/>
  <c r="M10" i="41"/>
  <c r="R9" i="41"/>
  <c r="Q9" i="41"/>
  <c r="P9" i="41"/>
  <c r="O9" i="41"/>
  <c r="L9" i="41"/>
  <c r="K9" i="41"/>
  <c r="J9" i="41"/>
  <c r="I9" i="41"/>
  <c r="F9" i="41"/>
  <c r="F10" i="41" s="1"/>
  <c r="E9" i="41"/>
  <c r="D9" i="41"/>
  <c r="C9" i="41"/>
  <c r="S8" i="41"/>
  <c r="M8" i="41"/>
  <c r="G8" i="41"/>
  <c r="S7" i="41"/>
  <c r="M7" i="41"/>
  <c r="G7" i="41"/>
  <c r="S6" i="41"/>
  <c r="M6" i="41"/>
  <c r="G6" i="41"/>
  <c r="S5" i="41"/>
  <c r="S15" i="41" s="1"/>
  <c r="M5" i="41"/>
  <c r="M9" i="41" s="1"/>
  <c r="G5" i="41"/>
  <c r="O27" i="52"/>
  <c r="I26" i="52"/>
  <c r="I28" i="52" s="1"/>
  <c r="H26" i="52"/>
  <c r="H28" i="52" s="1"/>
  <c r="O25" i="52"/>
  <c r="Q25" i="52" s="1"/>
  <c r="O24" i="52"/>
  <c r="Q24" i="52" s="1"/>
  <c r="O23" i="52"/>
  <c r="Q23" i="52" s="1"/>
  <c r="Q22" i="52"/>
  <c r="O22" i="52"/>
  <c r="O21" i="52"/>
  <c r="Q21" i="52" s="1"/>
  <c r="O20" i="52"/>
  <c r="Q20" i="52" s="1"/>
  <c r="O19" i="52"/>
  <c r="Q19" i="52" s="1"/>
  <c r="O18" i="52"/>
  <c r="Q18" i="52" s="1"/>
  <c r="O17" i="52"/>
  <c r="Q17" i="52" s="1"/>
  <c r="Q16" i="52"/>
  <c r="O16" i="52"/>
  <c r="O15" i="52"/>
  <c r="Q15" i="52" s="1"/>
  <c r="O14" i="52"/>
  <c r="Q14" i="52" s="1"/>
  <c r="O13" i="52"/>
  <c r="Q13" i="52" s="1"/>
  <c r="O12" i="52"/>
  <c r="Q12" i="52" s="1"/>
  <c r="O11" i="52"/>
  <c r="Q11" i="52" s="1"/>
  <c r="Q10" i="52"/>
  <c r="O10" i="52"/>
  <c r="O9" i="52"/>
  <c r="Q9" i="52" s="1"/>
  <c r="O8" i="52"/>
  <c r="Q8" i="52" s="1"/>
  <c r="P7" i="52"/>
  <c r="P26" i="52" s="1"/>
  <c r="N7" i="52"/>
  <c r="N26" i="52" s="1"/>
  <c r="N28" i="52" s="1"/>
  <c r="M7" i="52"/>
  <c r="M26" i="52" s="1"/>
  <c r="M28" i="52" s="1"/>
  <c r="L7" i="52"/>
  <c r="L26" i="52" s="1"/>
  <c r="L28" i="52" s="1"/>
  <c r="K7" i="52"/>
  <c r="K26" i="52" s="1"/>
  <c r="K28" i="52" s="1"/>
  <c r="J7" i="52"/>
  <c r="J26" i="52" s="1"/>
  <c r="J28" i="52" s="1"/>
  <c r="I7" i="52"/>
  <c r="H7" i="52"/>
  <c r="G7" i="52"/>
  <c r="G26" i="52" s="1"/>
  <c r="G28" i="52" s="1"/>
  <c r="F7" i="52"/>
  <c r="F26" i="52" s="1"/>
  <c r="F28" i="52" s="1"/>
  <c r="E7" i="52"/>
  <c r="E26" i="52" s="1"/>
  <c r="E28" i="52" s="1"/>
  <c r="D7" i="52"/>
  <c r="D26" i="52" s="1"/>
  <c r="D28" i="52" s="1"/>
  <c r="C7" i="52"/>
  <c r="C26" i="52" s="1"/>
  <c r="C28" i="52" s="1"/>
  <c r="O6" i="52"/>
  <c r="Q6" i="52" s="1"/>
  <c r="Q5" i="52"/>
  <c r="O5" i="52"/>
  <c r="O4" i="52"/>
  <c r="Q4" i="52" s="1"/>
  <c r="O3" i="52"/>
  <c r="Q3" i="52" s="1"/>
  <c r="Q24" i="51"/>
  <c r="Q23" i="51"/>
  <c r="Q22" i="51"/>
  <c r="Q21" i="51"/>
  <c r="Q20" i="51"/>
  <c r="Q19" i="51"/>
  <c r="Q18" i="51"/>
  <c r="Q17" i="51"/>
  <c r="Q16" i="51"/>
  <c r="Q15" i="51"/>
  <c r="Q14" i="51"/>
  <c r="Q13" i="51"/>
  <c r="Q12" i="51"/>
  <c r="Q11" i="51"/>
  <c r="Q10" i="51"/>
  <c r="Q9" i="51"/>
  <c r="Q8" i="51"/>
  <c r="O27" i="50"/>
  <c r="P26" i="50"/>
  <c r="I26" i="50"/>
  <c r="I28" i="50" s="1"/>
  <c r="H26" i="50"/>
  <c r="H28" i="50" s="1"/>
  <c r="C26" i="50"/>
  <c r="C28" i="50" s="1"/>
  <c r="O25" i="50"/>
  <c r="Q25" i="50" s="1"/>
  <c r="O24" i="50"/>
  <c r="Q24" i="50" s="1"/>
  <c r="O23" i="50"/>
  <c r="Q23" i="50" s="1"/>
  <c r="Q22" i="50"/>
  <c r="O22" i="50"/>
  <c r="O21" i="50"/>
  <c r="Q21" i="50" s="1"/>
  <c r="O20" i="50"/>
  <c r="Q20" i="50" s="1"/>
  <c r="O19" i="50"/>
  <c r="Q19" i="50" s="1"/>
  <c r="O18" i="50"/>
  <c r="Q18" i="50" s="1"/>
  <c r="O17" i="50"/>
  <c r="Q17" i="50" s="1"/>
  <c r="Q16" i="50"/>
  <c r="O16" i="50"/>
  <c r="O15" i="50"/>
  <c r="Q15" i="50" s="1"/>
  <c r="O14" i="50"/>
  <c r="Q14" i="50" s="1"/>
  <c r="O13" i="50"/>
  <c r="Q13" i="50" s="1"/>
  <c r="O12" i="50"/>
  <c r="Q12" i="50" s="1"/>
  <c r="O11" i="50"/>
  <c r="Q11" i="50" s="1"/>
  <c r="Q10" i="50"/>
  <c r="O10" i="50"/>
  <c r="O9" i="50"/>
  <c r="Q9" i="50" s="1"/>
  <c r="O8" i="50"/>
  <c r="Q8" i="50" s="1"/>
  <c r="N7" i="50"/>
  <c r="N26" i="50" s="1"/>
  <c r="N28" i="50" s="1"/>
  <c r="M7" i="50"/>
  <c r="M26" i="50" s="1"/>
  <c r="M28" i="50" s="1"/>
  <c r="L7" i="50"/>
  <c r="L26" i="50" s="1"/>
  <c r="L28" i="50" s="1"/>
  <c r="K7" i="50"/>
  <c r="K26" i="50" s="1"/>
  <c r="K28" i="50" s="1"/>
  <c r="J7" i="50"/>
  <c r="J26" i="50" s="1"/>
  <c r="J28" i="50" s="1"/>
  <c r="I7" i="50"/>
  <c r="H7" i="50"/>
  <c r="G7" i="50"/>
  <c r="G26" i="50" s="1"/>
  <c r="G28" i="50" s="1"/>
  <c r="F7" i="50"/>
  <c r="F26" i="50" s="1"/>
  <c r="F28" i="50" s="1"/>
  <c r="E7" i="50"/>
  <c r="E26" i="50" s="1"/>
  <c r="E28" i="50" s="1"/>
  <c r="D7" i="50"/>
  <c r="D26" i="50" s="1"/>
  <c r="D28" i="50" s="1"/>
  <c r="C7" i="50"/>
  <c r="O7" i="50" s="1"/>
  <c r="Q7" i="50" s="1"/>
  <c r="O6" i="50"/>
  <c r="Q6" i="50" s="1"/>
  <c r="O5" i="50"/>
  <c r="Q5" i="50" s="1"/>
  <c r="Q4" i="50"/>
  <c r="O4" i="50"/>
  <c r="O3" i="50"/>
  <c r="Q3" i="50" s="1"/>
  <c r="Q25" i="49"/>
  <c r="O25" i="49"/>
  <c r="Q24" i="49"/>
  <c r="O24" i="49"/>
  <c r="O23" i="49"/>
  <c r="Q23" i="49" s="1"/>
  <c r="O22" i="49"/>
  <c r="Q22" i="49" s="1"/>
  <c r="Q21" i="49"/>
  <c r="O21" i="49"/>
  <c r="Q20" i="49"/>
  <c r="O20" i="49"/>
  <c r="Q19" i="49"/>
  <c r="O19" i="49"/>
  <c r="Q18" i="49"/>
  <c r="O18" i="49"/>
  <c r="O17" i="49"/>
  <c r="Q17" i="49" s="1"/>
  <c r="O16" i="49"/>
  <c r="Q16" i="49" s="1"/>
  <c r="Q15" i="49"/>
  <c r="O15" i="49"/>
  <c r="Q14" i="49"/>
  <c r="O14" i="49"/>
  <c r="Q13" i="49"/>
  <c r="O13" i="49"/>
  <c r="Q12" i="49"/>
  <c r="O12" i="49"/>
  <c r="O11" i="49"/>
  <c r="Q11" i="49" s="1"/>
  <c r="O10" i="49"/>
  <c r="Q10" i="49" s="1"/>
  <c r="Q9" i="49"/>
  <c r="O9" i="49"/>
  <c r="O26" i="50" s="1"/>
  <c r="F15" i="41" l="1"/>
  <c r="F14" i="41"/>
  <c r="G10" i="41"/>
  <c r="G14" i="41" s="1"/>
  <c r="S9" i="41"/>
  <c r="G9" i="41"/>
  <c r="M15" i="41"/>
  <c r="M19" i="41"/>
  <c r="M22" i="41" s="1"/>
  <c r="O7" i="52"/>
  <c r="Q7" i="52" s="1"/>
  <c r="O28" i="50"/>
  <c r="Q26" i="50"/>
  <c r="M24" i="30"/>
  <c r="I19" i="47"/>
  <c r="H19" i="47"/>
  <c r="Q7" i="47"/>
  <c r="P7" i="47"/>
  <c r="M28" i="41" l="1"/>
  <c r="G15" i="41"/>
  <c r="O26" i="52"/>
  <c r="BB18" i="40"/>
  <c r="AX18" i="40"/>
  <c r="AR18" i="40"/>
  <c r="AN18" i="40"/>
  <c r="AH18" i="40"/>
  <c r="AD18" i="40"/>
  <c r="Y18" i="40"/>
  <c r="T18" i="40"/>
  <c r="O18" i="40"/>
  <c r="BD41" i="39"/>
  <c r="BB41" i="39"/>
  <c r="AR41" i="39"/>
  <c r="AP41" i="39"/>
  <c r="AJ41" i="39"/>
  <c r="AF41" i="39"/>
  <c r="AD41" i="39"/>
  <c r="Q41" i="39"/>
  <c r="L41" i="39"/>
  <c r="I41" i="39"/>
  <c r="BD40" i="39"/>
  <c r="BB40" i="39"/>
  <c r="AR40" i="39"/>
  <c r="AP40" i="39"/>
  <c r="AL40" i="39"/>
  <c r="AL41" i="39" s="1"/>
  <c r="AJ40" i="39"/>
  <c r="AF40" i="39"/>
  <c r="AD40" i="39"/>
  <c r="AP4" i="39"/>
  <c r="G10" i="37"/>
  <c r="CD26" i="36"/>
  <c r="AJ6" i="36"/>
  <c r="F24" i="30"/>
  <c r="G28" i="30"/>
  <c r="G27" i="30"/>
  <c r="G26" i="30"/>
  <c r="G25" i="30"/>
  <c r="G23" i="30"/>
  <c r="G22" i="30"/>
  <c r="G21" i="30"/>
  <c r="G20" i="30"/>
  <c r="G19" i="30"/>
  <c r="G18" i="30"/>
  <c r="G17" i="30"/>
  <c r="G16" i="30"/>
  <c r="G15" i="30"/>
  <c r="G14" i="30"/>
  <c r="G12" i="30"/>
  <c r="G11" i="30"/>
  <c r="G10" i="30"/>
  <c r="G9" i="30"/>
  <c r="V28" i="29"/>
  <c r="Q28" i="29"/>
  <c r="AX26" i="24"/>
  <c r="AV26" i="24"/>
  <c r="AX25" i="24"/>
  <c r="AV25" i="24"/>
  <c r="AX24" i="24"/>
  <c r="AV24" i="24"/>
  <c r="AX23" i="24"/>
  <c r="AV23" i="24"/>
  <c r="AX22" i="24"/>
  <c r="AV22" i="24"/>
  <c r="AX21" i="24"/>
  <c r="AV21" i="24"/>
  <c r="AX20" i="24"/>
  <c r="AV20" i="24"/>
  <c r="AX19" i="24"/>
  <c r="AV19" i="24"/>
  <c r="AX18" i="24"/>
  <c r="AV18" i="24"/>
  <c r="AX17" i="24"/>
  <c r="AV17" i="24"/>
  <c r="AX16" i="24"/>
  <c r="AV16" i="24"/>
  <c r="AX15" i="24"/>
  <c r="AV15" i="24"/>
  <c r="AV27" i="24"/>
  <c r="AX14" i="24"/>
  <c r="AV14" i="24"/>
  <c r="K27" i="24"/>
  <c r="I27" i="24"/>
  <c r="U27" i="24"/>
  <c r="S27" i="24"/>
  <c r="AE27" i="24"/>
  <c r="AC27" i="24"/>
  <c r="AO27" i="24"/>
  <c r="AM27" i="24"/>
  <c r="C29" i="22"/>
  <c r="C42" i="21"/>
  <c r="G30" i="21"/>
  <c r="U30" i="21"/>
  <c r="T30" i="21"/>
  <c r="R30" i="21"/>
  <c r="Q30" i="21"/>
  <c r="P30" i="21"/>
  <c r="O30" i="21"/>
  <c r="N30" i="21"/>
  <c r="M30" i="21"/>
  <c r="L30" i="21"/>
  <c r="K30" i="21"/>
  <c r="J30" i="21"/>
  <c r="I30" i="21"/>
  <c r="H30" i="21"/>
  <c r="F30" i="21"/>
  <c r="E30" i="21"/>
  <c r="D30" i="21"/>
  <c r="C30" i="21"/>
  <c r="H11" i="12"/>
  <c r="Q11" i="12" s="1"/>
  <c r="H12" i="12"/>
  <c r="H13" i="12"/>
  <c r="H14" i="12"/>
  <c r="H15" i="12"/>
  <c r="H16" i="12"/>
  <c r="Q16" i="12" s="1"/>
  <c r="H17" i="12"/>
  <c r="H18" i="12"/>
  <c r="H21" i="12" s="1"/>
  <c r="H19" i="12"/>
  <c r="P11" i="12"/>
  <c r="P12" i="12"/>
  <c r="Q12" i="12" s="1"/>
  <c r="P13" i="12"/>
  <c r="P14" i="12"/>
  <c r="Q14" i="12"/>
  <c r="P15" i="12"/>
  <c r="Q15" i="12" s="1"/>
  <c r="P16" i="12"/>
  <c r="P17" i="12"/>
  <c r="P18" i="12"/>
  <c r="P19" i="12"/>
  <c r="P22" i="12" s="1"/>
  <c r="C35" i="9"/>
  <c r="M13" i="30"/>
  <c r="L13" i="30"/>
  <c r="J13" i="30"/>
  <c r="I13" i="30"/>
  <c r="H13" i="30"/>
  <c r="F13" i="30"/>
  <c r="E13" i="30"/>
  <c r="I22" i="9"/>
  <c r="A19" i="47"/>
  <c r="A13" i="47"/>
  <c r="T14" i="41"/>
  <c r="N14" i="41"/>
  <c r="H14" i="41"/>
  <c r="T9" i="41"/>
  <c r="N9" i="41"/>
  <c r="H9" i="41"/>
  <c r="T22" i="41"/>
  <c r="T15" i="41"/>
  <c r="N15" i="41"/>
  <c r="H15" i="41"/>
  <c r="BT26" i="36"/>
  <c r="M29" i="30"/>
  <c r="L29" i="30"/>
  <c r="Q16" i="29"/>
  <c r="V16" i="29"/>
  <c r="J35" i="23"/>
  <c r="R25" i="23"/>
  <c r="R17" i="23"/>
  <c r="O28" i="52" l="1"/>
  <c r="Q26" i="52"/>
  <c r="G13" i="30"/>
  <c r="AX27" i="24"/>
  <c r="P20" i="12"/>
  <c r="Q17" i="12"/>
  <c r="Q18" i="12"/>
  <c r="Q21" i="12" s="1"/>
  <c r="Q19" i="12"/>
  <c r="H22" i="12"/>
  <c r="Q20" i="12"/>
  <c r="Q13" i="12"/>
  <c r="H20" i="12"/>
  <c r="P21" i="12"/>
  <c r="T27" i="41"/>
  <c r="T24" i="41"/>
  <c r="T23" i="41"/>
  <c r="T26" i="41"/>
  <c r="T21" i="41"/>
  <c r="T18" i="41"/>
  <c r="Q35" i="23"/>
  <c r="P35" i="23"/>
  <c r="O35" i="23"/>
  <c r="N35" i="23"/>
  <c r="M35" i="23"/>
  <c r="L35" i="23"/>
  <c r="K35" i="23"/>
  <c r="R33" i="23"/>
  <c r="R32" i="23"/>
  <c r="R34" i="23"/>
  <c r="R31" i="23"/>
  <c r="R30" i="23"/>
  <c r="R29" i="23"/>
  <c r="R28" i="23"/>
  <c r="R27" i="23"/>
  <c r="R26" i="23"/>
  <c r="R24" i="23"/>
  <c r="R23" i="23"/>
  <c r="R22" i="23"/>
  <c r="R21" i="23"/>
  <c r="R20" i="23"/>
  <c r="R19" i="23"/>
  <c r="R18" i="23"/>
  <c r="R16" i="23"/>
  <c r="Q22" i="12" l="1"/>
  <c r="T20" i="41"/>
  <c r="T25" i="41"/>
  <c r="T19" i="41"/>
  <c r="T28" i="41" s="1"/>
  <c r="R35" i="23"/>
  <c r="R29" i="22"/>
  <c r="T29" i="22"/>
  <c r="E22" i="12"/>
  <c r="E21" i="12"/>
  <c r="E20" i="12"/>
  <c r="B12" i="11"/>
  <c r="B11" i="11"/>
  <c r="B10" i="11"/>
  <c r="B9" i="11"/>
  <c r="B8" i="11"/>
  <c r="B7" i="11"/>
  <c r="B6" i="11"/>
  <c r="B5" i="11"/>
  <c r="B4" i="11"/>
  <c r="J13" i="38"/>
  <c r="K6" i="33"/>
  <c r="K5" i="33"/>
  <c r="J10" i="32"/>
  <c r="H24" i="30"/>
  <c r="I24" i="30"/>
  <c r="V9" i="29"/>
  <c r="Q9" i="29"/>
  <c r="V11" i="29"/>
  <c r="L14" i="25"/>
  <c r="N14" i="25" s="1"/>
  <c r="L13" i="25"/>
  <c r="N13" i="25" s="1"/>
  <c r="Q29" i="22"/>
  <c r="P29" i="22"/>
  <c r="O29" i="22"/>
  <c r="N29" i="22"/>
  <c r="M29" i="22"/>
  <c r="L29" i="22"/>
  <c r="K29" i="22"/>
  <c r="J29" i="22"/>
  <c r="I29" i="22"/>
  <c r="H29" i="22"/>
  <c r="G29" i="22"/>
  <c r="F29" i="22"/>
  <c r="E29" i="22"/>
  <c r="D29" i="22"/>
  <c r="U29" i="22"/>
  <c r="S40" i="22"/>
  <c r="S39" i="22"/>
  <c r="S38" i="22"/>
  <c r="S37" i="22"/>
  <c r="S36" i="22"/>
  <c r="S35" i="22"/>
  <c r="S34" i="22"/>
  <c r="S33" i="22"/>
  <c r="S32" i="22"/>
  <c r="S31" i="22"/>
  <c r="S30" i="22"/>
  <c r="S28" i="22"/>
  <c r="S27" i="22"/>
  <c r="S26" i="22"/>
  <c r="S25" i="22"/>
  <c r="S24" i="22"/>
  <c r="S23" i="22"/>
  <c r="S22" i="22"/>
  <c r="S21" i="22"/>
  <c r="S20" i="22"/>
  <c r="S19" i="22"/>
  <c r="S18" i="22"/>
  <c r="S17" i="22"/>
  <c r="S16" i="22"/>
  <c r="S15" i="22"/>
  <c r="S14" i="22"/>
  <c r="S13" i="22"/>
  <c r="S12" i="22"/>
  <c r="S11" i="22"/>
  <c r="S10" i="22"/>
  <c r="S9" i="22"/>
  <c r="S8" i="22"/>
  <c r="S7" i="22"/>
  <c r="S6" i="22"/>
  <c r="S5" i="22"/>
  <c r="S4" i="22"/>
  <c r="S3" i="22"/>
  <c r="V3" i="22" s="1"/>
  <c r="S41" i="21"/>
  <c r="S40" i="21"/>
  <c r="S39" i="21"/>
  <c r="S38" i="21"/>
  <c r="S37" i="21"/>
  <c r="S36" i="21"/>
  <c r="S35" i="21"/>
  <c r="S34" i="21"/>
  <c r="S33" i="21"/>
  <c r="S32" i="21"/>
  <c r="S31" i="21"/>
  <c r="S29" i="21"/>
  <c r="S28" i="21"/>
  <c r="S27" i="21"/>
  <c r="S26" i="21"/>
  <c r="S25" i="21"/>
  <c r="S24" i="21"/>
  <c r="S23" i="21"/>
  <c r="S22" i="21"/>
  <c r="S21" i="21"/>
  <c r="S20" i="21"/>
  <c r="S19" i="21"/>
  <c r="S18" i="21"/>
  <c r="S17" i="21"/>
  <c r="S16" i="21"/>
  <c r="S15" i="21"/>
  <c r="S14" i="21"/>
  <c r="S13" i="21"/>
  <c r="S12" i="21"/>
  <c r="S11" i="21"/>
  <c r="S10" i="21"/>
  <c r="S9" i="21"/>
  <c r="S8" i="21"/>
  <c r="S7" i="21"/>
  <c r="S6" i="21"/>
  <c r="S5" i="21"/>
  <c r="S4" i="21"/>
  <c r="V4" i="21" s="1"/>
  <c r="I35" i="9"/>
  <c r="G14" i="37"/>
  <c r="G38" i="37"/>
  <c r="G36" i="37"/>
  <c r="G34" i="37"/>
  <c r="G32" i="37"/>
  <c r="G30" i="37"/>
  <c r="G28" i="37"/>
  <c r="G26" i="37"/>
  <c r="G24" i="37"/>
  <c r="G22" i="37"/>
  <c r="G20" i="37"/>
  <c r="G18" i="37"/>
  <c r="G16" i="37"/>
  <c r="G12" i="37"/>
  <c r="G8" i="37"/>
  <c r="G6" i="37"/>
  <c r="BB35" i="39"/>
  <c r="BD35" i="39"/>
  <c r="BB39" i="39"/>
  <c r="BD39" i="39"/>
  <c r="J27" i="38"/>
  <c r="J25" i="38"/>
  <c r="J23" i="38"/>
  <c r="J21" i="38"/>
  <c r="J19" i="38"/>
  <c r="J17" i="38"/>
  <c r="J15" i="38"/>
  <c r="R7" i="38"/>
  <c r="BN26" i="36"/>
  <c r="BY25" i="36"/>
  <c r="BY24" i="36"/>
  <c r="BY23" i="36"/>
  <c r="BY22" i="36"/>
  <c r="BY21" i="36"/>
  <c r="BY20" i="36"/>
  <c r="BY19" i="36"/>
  <c r="BY18" i="36"/>
  <c r="S30" i="21" l="1"/>
  <c r="S29" i="22"/>
  <c r="I24" i="9"/>
  <c r="BY26" i="36"/>
  <c r="K16" i="32" l="1"/>
  <c r="J29" i="30" l="1"/>
  <c r="I29" i="30"/>
  <c r="H29" i="30"/>
  <c r="F29" i="30"/>
  <c r="E29" i="30"/>
  <c r="L24" i="30"/>
  <c r="J24" i="30"/>
  <c r="E24" i="30"/>
  <c r="G24" i="30" l="1"/>
  <c r="G29" i="30"/>
  <c r="Q11" i="29"/>
  <c r="V40" i="22" l="1"/>
  <c r="V39" i="22"/>
  <c r="V38" i="22"/>
  <c r="V37" i="22"/>
  <c r="V36" i="22"/>
  <c r="V35" i="22"/>
  <c r="V34" i="22"/>
  <c r="V33" i="22"/>
  <c r="V32" i="22"/>
  <c r="V31" i="22"/>
  <c r="V30" i="22"/>
  <c r="U41" i="22"/>
  <c r="T41" i="22"/>
  <c r="R41" i="22"/>
  <c r="Q41" i="22"/>
  <c r="P41" i="22"/>
  <c r="O41" i="22"/>
  <c r="N41" i="22"/>
  <c r="M41" i="22"/>
  <c r="L41" i="22"/>
  <c r="K41" i="22"/>
  <c r="J41" i="22"/>
  <c r="I41" i="22"/>
  <c r="H41" i="22"/>
  <c r="G41" i="22"/>
  <c r="F41" i="22"/>
  <c r="E41" i="22"/>
  <c r="D41" i="22"/>
  <c r="C41" i="22"/>
  <c r="V28" i="22"/>
  <c r="V27" i="22"/>
  <c r="V26" i="22"/>
  <c r="V25" i="22"/>
  <c r="V24" i="22"/>
  <c r="V23" i="22"/>
  <c r="V22" i="22"/>
  <c r="V21" i="22"/>
  <c r="V20" i="22"/>
  <c r="V19" i="22"/>
  <c r="V18" i="22"/>
  <c r="V17" i="22"/>
  <c r="V16" i="22"/>
  <c r="V15" i="22"/>
  <c r="V14" i="22"/>
  <c r="V13" i="22"/>
  <c r="V12" i="22"/>
  <c r="V11" i="22"/>
  <c r="V10" i="22"/>
  <c r="V9" i="22"/>
  <c r="V8" i="22"/>
  <c r="V7" i="22"/>
  <c r="V6" i="22"/>
  <c r="V5" i="22"/>
  <c r="V4" i="22"/>
  <c r="S41" i="22" l="1"/>
  <c r="V29" i="22"/>
  <c r="V41" i="22" s="1"/>
  <c r="V41" i="21"/>
  <c r="V40" i="21"/>
  <c r="V39" i="21"/>
  <c r="V38" i="21"/>
  <c r="V37" i="21"/>
  <c r="V36" i="21"/>
  <c r="V35" i="21"/>
  <c r="V34" i="21"/>
  <c r="V33" i="21"/>
  <c r="V32" i="21"/>
  <c r="V31" i="21"/>
  <c r="U42" i="21"/>
  <c r="T42" i="21"/>
  <c r="R42" i="21"/>
  <c r="Q42" i="21"/>
  <c r="P42" i="21"/>
  <c r="O42" i="21"/>
  <c r="N42" i="21"/>
  <c r="M42" i="21"/>
  <c r="L42" i="21"/>
  <c r="K42" i="21"/>
  <c r="J42" i="21"/>
  <c r="I42" i="21"/>
  <c r="H42" i="21"/>
  <c r="G42" i="21"/>
  <c r="F42" i="21"/>
  <c r="E42" i="21"/>
  <c r="D42" i="21"/>
  <c r="V29" i="21"/>
  <c r="V28" i="21"/>
  <c r="V27" i="21"/>
  <c r="V26" i="21"/>
  <c r="V25" i="21"/>
  <c r="V24" i="21"/>
  <c r="V23" i="21"/>
  <c r="V22" i="21"/>
  <c r="V21" i="21"/>
  <c r="V20" i="21"/>
  <c r="V19" i="21"/>
  <c r="V18" i="21"/>
  <c r="V17" i="21"/>
  <c r="V16" i="21"/>
  <c r="V15" i="21"/>
  <c r="V14" i="21"/>
  <c r="V13" i="21"/>
  <c r="V12" i="21"/>
  <c r="V11" i="21"/>
  <c r="V10" i="21"/>
  <c r="V9" i="21"/>
  <c r="V8" i="21"/>
  <c r="V7" i="21"/>
  <c r="V6" i="21"/>
  <c r="V5" i="21"/>
  <c r="V30" i="21" l="1"/>
  <c r="S42" i="21"/>
  <c r="R22" i="12"/>
  <c r="O22" i="12"/>
  <c r="N22" i="12"/>
  <c r="M22" i="12"/>
  <c r="L22" i="12"/>
  <c r="K22" i="12"/>
  <c r="J22" i="12"/>
  <c r="I22" i="12"/>
  <c r="G22" i="12"/>
  <c r="F22" i="12"/>
  <c r="D22" i="12"/>
  <c r="R21" i="12"/>
  <c r="O21" i="12"/>
  <c r="N21" i="12"/>
  <c r="M21" i="12"/>
  <c r="L21" i="12"/>
  <c r="K21" i="12"/>
  <c r="J21" i="12"/>
  <c r="I21" i="12"/>
  <c r="G21" i="12"/>
  <c r="F21" i="12"/>
  <c r="D21" i="12"/>
  <c r="R20" i="12"/>
  <c r="O20" i="12"/>
  <c r="N20" i="12"/>
  <c r="M20" i="12"/>
  <c r="L20" i="12"/>
  <c r="K20" i="12"/>
  <c r="J20" i="12"/>
  <c r="I20" i="12"/>
  <c r="G20" i="12"/>
  <c r="F20" i="12"/>
  <c r="D20" i="12"/>
  <c r="V42" i="21" l="1"/>
  <c r="D19" i="11" l="1"/>
  <c r="B19" i="11" s="1"/>
</calcChain>
</file>

<file path=xl/sharedStrings.xml><?xml version="1.0" encoding="utf-8"?>
<sst xmlns="http://schemas.openxmlformats.org/spreadsheetml/2006/main" count="3526" uniqueCount="1943">
  <si>
    <r>
      <rPr>
        <sz val="14"/>
        <color theme="1"/>
        <rFont val="ＭＳ 明朝"/>
        <family val="1"/>
        <charset val="128"/>
      </rPr>
      <t>目　　　　　　次　</t>
    </r>
    <rPh sb="0" eb="1">
      <t>メ</t>
    </rPh>
    <rPh sb="7" eb="8">
      <t>ツギ</t>
    </rPh>
    <phoneticPr fontId="4"/>
  </si>
  <si>
    <r>
      <t>(9)</t>
    </r>
    <r>
      <rPr>
        <sz val="10"/>
        <color theme="1"/>
        <rFont val="ＭＳ 明朝"/>
        <family val="1"/>
        <charset val="128"/>
      </rPr>
      <t>その他の団体･････････････････････････････････････</t>
    </r>
  </si>
  <si>
    <t>9~10</t>
  </si>
  <si>
    <r>
      <t xml:space="preserve">1 </t>
    </r>
    <r>
      <rPr>
        <sz val="10"/>
        <color theme="1"/>
        <rFont val="ＭＳ 明朝"/>
        <family val="1"/>
        <charset val="128"/>
      </rPr>
      <t>山形県沖合漁場概要図･･･････････････････････････････</t>
    </r>
    <phoneticPr fontId="4"/>
  </si>
  <si>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4"/>
  </si>
  <si>
    <r>
      <t xml:space="preserve">2 </t>
    </r>
    <r>
      <rPr>
        <sz val="10"/>
        <color theme="1"/>
        <rFont val="ＭＳ 明朝"/>
        <family val="1"/>
        <charset val="128"/>
      </rPr>
      <t>水産行政･研究組織機構･････････････････････････</t>
    </r>
    <phoneticPr fontId="4"/>
  </si>
  <si>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4"/>
  </si>
  <si>
    <r>
      <t xml:space="preserve">3 </t>
    </r>
    <r>
      <rPr>
        <sz val="10"/>
        <color theme="1"/>
        <rFont val="ＭＳ 明朝"/>
        <family val="1"/>
        <charset val="128"/>
      </rPr>
      <t>委員会･附属機関等･･･････････････････････････</t>
    </r>
    <phoneticPr fontId="4"/>
  </si>
  <si>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4"/>
  </si>
  <si>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4"/>
  </si>
  <si>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4"/>
  </si>
  <si>
    <r>
      <t xml:space="preserve">5 </t>
    </r>
    <r>
      <rPr>
        <sz val="10"/>
        <color theme="1"/>
        <rFont val="ＭＳ 明朝"/>
        <family val="1"/>
        <charset val="128"/>
      </rPr>
      <t>主要魚種の漁期･漁場･･･････････････････････････</t>
    </r>
    <phoneticPr fontId="4"/>
  </si>
  <si>
    <r>
      <t xml:space="preserve">6 </t>
    </r>
    <r>
      <rPr>
        <sz val="10"/>
        <color theme="1"/>
        <rFont val="ＭＳ 明朝"/>
        <family val="1"/>
        <charset val="128"/>
      </rPr>
      <t>漁業経営体数････････････････････････････････････</t>
    </r>
    <phoneticPr fontId="4"/>
  </si>
  <si>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4"/>
  </si>
  <si>
    <r>
      <t xml:space="preserve">7 </t>
    </r>
    <r>
      <rPr>
        <sz val="10"/>
        <color theme="1"/>
        <rFont val="ＭＳ 明朝"/>
        <family val="1"/>
        <charset val="128"/>
      </rPr>
      <t>海面漁業就業者数･････････････････････････････････</t>
    </r>
    <phoneticPr fontId="4"/>
  </si>
  <si>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4"/>
  </si>
  <si>
    <r>
      <t xml:space="preserve">8 </t>
    </r>
    <r>
      <rPr>
        <sz val="10"/>
        <color theme="1"/>
        <rFont val="ＭＳ 明朝"/>
        <family val="1"/>
        <charset val="128"/>
      </rPr>
      <t>漁船勢力･････････････････････････････････････</t>
    </r>
    <phoneticPr fontId="4"/>
  </si>
  <si>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4"/>
  </si>
  <si>
    <r>
      <rPr>
        <sz val="10"/>
        <color theme="1"/>
        <rFont val="ＭＳ 明朝"/>
        <family val="1"/>
        <charset val="128"/>
      </rPr>
      <t>　</t>
    </r>
    <r>
      <rPr>
        <sz val="10"/>
        <color theme="1"/>
        <rFont val="Century"/>
        <family val="1"/>
      </rPr>
      <t>(2)</t>
    </r>
    <r>
      <rPr>
        <sz val="10"/>
        <color theme="1"/>
        <rFont val="ＭＳ 明朝"/>
        <family val="1"/>
        <charset val="128"/>
      </rPr>
      <t>漁港管理･････････････････････････････････････････</t>
    </r>
    <phoneticPr fontId="4"/>
  </si>
  <si>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4"/>
  </si>
  <si>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</si>
  <si>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</si>
  <si>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4"/>
  </si>
  <si>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4"/>
  </si>
  <si>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4"/>
  </si>
  <si>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4"/>
  </si>
  <si>
    <r>
      <rPr>
        <sz val="10"/>
        <color theme="1"/>
        <rFont val="ＭＳ 明朝"/>
        <family val="1"/>
        <charset val="128"/>
      </rPr>
      <t>　</t>
    </r>
    <r>
      <rPr>
        <sz val="10"/>
        <color theme="1"/>
        <rFont val="Century"/>
        <family val="1"/>
      </rPr>
      <t>(2)</t>
    </r>
    <r>
      <rPr>
        <sz val="10"/>
        <color theme="1"/>
        <rFont val="ＭＳ 明朝"/>
        <family val="1"/>
        <charset val="128"/>
      </rPr>
      <t>短期研修････････････････････････････････････</t>
    </r>
    <phoneticPr fontId="4"/>
  </si>
  <si>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4"/>
  </si>
  <si>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4"/>
  </si>
  <si>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</si>
  <si>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</si>
  <si>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4"/>
  </si>
  <si>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4"/>
  </si>
  <si>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4"/>
  </si>
  <si>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4"/>
  </si>
  <si>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4"/>
  </si>
  <si>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4"/>
  </si>
  <si>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4"/>
  </si>
  <si>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4"/>
  </si>
  <si>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4"/>
  </si>
  <si>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4"/>
  </si>
  <si>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4"/>
  </si>
  <si>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phoneticPr fontId="4"/>
  </si>
  <si>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phoneticPr fontId="4"/>
  </si>
  <si>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4"/>
  </si>
  <si>
    <t xml:space="preserve"> 0234-24-6046</t>
  </si>
  <si>
    <t xml:space="preserve"> 0238-38-3214</t>
  </si>
  <si>
    <t xml:space="preserve"> 023-630-3096</t>
  </si>
  <si>
    <t>Fax</t>
  </si>
  <si>
    <t xml:space="preserve"> 023-630</t>
  </si>
  <si>
    <r>
      <rPr>
        <sz val="12"/>
        <color theme="1"/>
        <rFont val="ＭＳ 明朝"/>
        <family val="1"/>
        <charset val="128"/>
      </rPr>
      <t>３　委員会･附属機関等</t>
    </r>
    <r>
      <rPr>
        <sz val="11"/>
        <color theme="1"/>
        <rFont val="Century"/>
        <family val="1"/>
      </rPr>
      <t/>
    </r>
    <phoneticPr fontId="4"/>
  </si>
  <si>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</si>
  <si>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</si>
  <si>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</si>
  <si>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</si>
  <si>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4"/>
  </si>
  <si>
    <r>
      <t>10</t>
    </r>
    <r>
      <rPr>
        <sz val="11"/>
        <color theme="1"/>
        <rFont val="ＭＳ 明朝"/>
        <family val="1"/>
        <charset val="128"/>
      </rPr>
      <t>名</t>
    </r>
  </si>
  <si>
    <r>
      <rPr>
        <sz val="11"/>
        <color theme="1"/>
        <rFont val="ＭＳ 明朝"/>
        <family val="1"/>
        <charset val="128"/>
      </rPr>
      <t>漁業法</t>
    </r>
  </si>
  <si>
    <r>
      <t>(4</t>
    </r>
    <r>
      <rPr>
        <sz val="11"/>
        <color theme="1"/>
        <rFont val="ＭＳ 明朝"/>
        <family val="1"/>
        <charset val="128"/>
      </rPr>
      <t>年</t>
    </r>
    <r>
      <rPr>
        <sz val="11"/>
        <color theme="1"/>
        <rFont val="Century"/>
        <family val="1"/>
      </rPr>
      <t>)</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</si>
  <si>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</si>
  <si>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</si>
  <si>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</si>
  <si>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</si>
  <si>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</si>
  <si>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t>19</t>
    </r>
    <r>
      <rPr>
        <sz val="11"/>
        <color theme="1"/>
        <rFont val="ＭＳ 明朝"/>
        <family val="1"/>
        <charset val="128"/>
      </rPr>
      <t>名</t>
    </r>
  </si>
  <si>
    <r>
      <rPr>
        <sz val="11"/>
        <color theme="1"/>
        <rFont val="ＭＳ 明朝"/>
        <family val="1"/>
        <charset val="128"/>
      </rPr>
      <t>規約</t>
    </r>
  </si>
  <si>
    <r>
      <rPr>
        <sz val="11"/>
        <color indexed="8"/>
        <rFont val="ＭＳ 明朝"/>
        <family val="1"/>
        <charset val="128"/>
      </rPr>
      <t>（農林水産統計）</t>
    </r>
    <rPh sb="1" eb="3">
      <t>ノウリン</t>
    </rPh>
    <rPh sb="3" eb="5">
      <t>スイサン</t>
    </rPh>
    <rPh sb="5" eb="7">
      <t>トウケイ</t>
    </rPh>
    <phoneticPr fontId="14"/>
  </si>
  <si>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</si>
  <si>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</si>
  <si>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</si>
  <si>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</si>
  <si>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</si>
  <si>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</si>
  <si>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</si>
  <si>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</si>
  <si>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</si>
  <si>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</si>
  <si>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</si>
  <si>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</si>
  <si>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</si>
  <si>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</si>
  <si>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</si>
  <si>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</si>
  <si>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</si>
  <si>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</si>
  <si>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</si>
  <si>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</si>
  <si>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</si>
  <si>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</si>
  <si>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</si>
  <si>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</si>
  <si>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</si>
  <si>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</si>
  <si>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</si>
  <si>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</si>
  <si>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</si>
  <si>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</si>
  <si>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</si>
  <si>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</si>
  <si>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</si>
  <si>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</si>
  <si>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</si>
  <si>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</si>
  <si>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2"/>
        <color indexed="8"/>
        <rFont val="ＭＳ 明朝"/>
        <family val="1"/>
        <charset val="128"/>
      </rPr>
      <t>６　漁業経営体数</t>
    </r>
    <phoneticPr fontId="14"/>
  </si>
  <si>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</si>
  <si>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</si>
  <si>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</si>
  <si>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</si>
  <si>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</si>
  <si>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</si>
  <si>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</si>
  <si>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</si>
  <si>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</si>
  <si>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3~4.9</t>
  </si>
  <si>
    <r>
      <t>5</t>
    </r>
    <r>
      <rPr>
        <sz val="11"/>
        <rFont val="ＭＳ 明朝"/>
        <family val="1"/>
        <charset val="128"/>
      </rPr>
      <t>ﾄﾝ
未満計</t>
    </r>
    <phoneticPr fontId="14"/>
  </si>
  <si>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</si>
  <si>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</si>
  <si>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</si>
  <si>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</si>
  <si>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</si>
  <si>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</si>
  <si>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</si>
  <si>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</si>
  <si>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</si>
  <si>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</si>
  <si>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</si>
  <si>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</si>
  <si>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</si>
  <si>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</si>
  <si>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</si>
  <si>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</si>
  <si>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4"/>
  </si>
  <si>
    <r>
      <rPr>
        <sz val="12"/>
        <rFont val="ＭＳ 明朝"/>
        <family val="1"/>
        <charset val="128"/>
      </rPr>
      <t>（１）海面生産高</t>
    </r>
    <rPh sb="3" eb="5">
      <t>カイメン</t>
    </rPh>
    <rPh sb="5" eb="7">
      <t>セイサン</t>
    </rPh>
    <rPh sb="7" eb="8">
      <t>タカ</t>
    </rPh>
    <phoneticPr fontId="14"/>
  </si>
  <si>
    <r>
      <rPr>
        <sz val="12"/>
        <rFont val="ＭＳ 明朝"/>
        <family val="1"/>
        <charset val="128"/>
      </rPr>
      <t>　ア　魚種別漁獲量</t>
    </r>
    <r>
      <rPr>
        <sz val="12"/>
        <rFont val="Century"/>
        <family val="1"/>
      </rPr>
      <t xml:space="preserve"> </t>
    </r>
    <phoneticPr fontId="14"/>
  </si>
  <si>
    <r>
      <t xml:space="preserve">1  </t>
    </r>
    <r>
      <rPr>
        <sz val="11"/>
        <color indexed="8"/>
        <rFont val="ＭＳ 明朝"/>
        <family val="1"/>
        <charset val="128"/>
      </rPr>
      <t>月</t>
    </r>
    <phoneticPr fontId="14"/>
  </si>
  <si>
    <r>
      <t xml:space="preserve">2  </t>
    </r>
    <r>
      <rPr>
        <sz val="11"/>
        <color indexed="8"/>
        <rFont val="ＭＳ 明朝"/>
        <family val="1"/>
        <charset val="128"/>
      </rPr>
      <t>月</t>
    </r>
    <phoneticPr fontId="14"/>
  </si>
  <si>
    <r>
      <t xml:space="preserve">3  </t>
    </r>
    <r>
      <rPr>
        <sz val="11"/>
        <color indexed="8"/>
        <rFont val="ＭＳ 明朝"/>
        <family val="1"/>
        <charset val="128"/>
      </rPr>
      <t>月</t>
    </r>
    <phoneticPr fontId="14"/>
  </si>
  <si>
    <r>
      <t xml:space="preserve">4  </t>
    </r>
    <r>
      <rPr>
        <sz val="11"/>
        <color indexed="8"/>
        <rFont val="ＭＳ 明朝"/>
        <family val="1"/>
        <charset val="128"/>
      </rPr>
      <t>月</t>
    </r>
    <phoneticPr fontId="14"/>
  </si>
  <si>
    <r>
      <t xml:space="preserve">5  </t>
    </r>
    <r>
      <rPr>
        <sz val="11"/>
        <color indexed="8"/>
        <rFont val="ＭＳ 明朝"/>
        <family val="1"/>
        <charset val="128"/>
      </rPr>
      <t>月</t>
    </r>
    <phoneticPr fontId="14"/>
  </si>
  <si>
    <r>
      <t xml:space="preserve">6  </t>
    </r>
    <r>
      <rPr>
        <sz val="11"/>
        <color indexed="8"/>
        <rFont val="ＭＳ 明朝"/>
        <family val="1"/>
        <charset val="128"/>
      </rPr>
      <t>月</t>
    </r>
    <phoneticPr fontId="14"/>
  </si>
  <si>
    <r>
      <t xml:space="preserve">7  </t>
    </r>
    <r>
      <rPr>
        <sz val="11"/>
        <color indexed="8"/>
        <rFont val="ＭＳ 明朝"/>
        <family val="1"/>
        <charset val="128"/>
      </rPr>
      <t>月</t>
    </r>
    <phoneticPr fontId="14"/>
  </si>
  <si>
    <r>
      <t xml:space="preserve">8  </t>
    </r>
    <r>
      <rPr>
        <sz val="11"/>
        <color indexed="8"/>
        <rFont val="ＭＳ 明朝"/>
        <family val="1"/>
        <charset val="128"/>
      </rPr>
      <t>月</t>
    </r>
    <phoneticPr fontId="14"/>
  </si>
  <si>
    <r>
      <t xml:space="preserve">9  </t>
    </r>
    <r>
      <rPr>
        <sz val="11"/>
        <color indexed="8"/>
        <rFont val="ＭＳ 明朝"/>
        <family val="1"/>
        <charset val="128"/>
      </rPr>
      <t>月</t>
    </r>
    <phoneticPr fontId="14"/>
  </si>
  <si>
    <r>
      <t xml:space="preserve">10  </t>
    </r>
    <r>
      <rPr>
        <sz val="11"/>
        <color indexed="8"/>
        <rFont val="ＭＳ 明朝"/>
        <family val="1"/>
        <charset val="128"/>
      </rPr>
      <t>月</t>
    </r>
    <phoneticPr fontId="14"/>
  </si>
  <si>
    <r>
      <t xml:space="preserve">11  </t>
    </r>
    <r>
      <rPr>
        <sz val="11"/>
        <color indexed="8"/>
        <rFont val="ＭＳ 明朝"/>
        <family val="1"/>
        <charset val="128"/>
      </rPr>
      <t>月</t>
    </r>
    <phoneticPr fontId="14"/>
  </si>
  <si>
    <r>
      <t xml:space="preserve">12  </t>
    </r>
    <r>
      <rPr>
        <sz val="11"/>
        <color indexed="8"/>
        <rFont val="ＭＳ 明朝"/>
        <family val="1"/>
        <charset val="128"/>
      </rPr>
      <t>月</t>
    </r>
    <phoneticPr fontId="14"/>
  </si>
  <si>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</si>
  <si>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</si>
  <si>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</si>
  <si>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</si>
  <si>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</si>
  <si>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</si>
  <si>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</si>
  <si>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</si>
  <si>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</si>
  <si>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</si>
  <si>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</si>
  <si>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</si>
  <si>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</si>
  <si>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</si>
  <si>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</si>
  <si>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</si>
  <si>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</si>
  <si>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</si>
  <si>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</si>
  <si>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</si>
  <si>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</si>
  <si>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</si>
  <si>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</si>
  <si>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</si>
  <si>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</si>
  <si>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</si>
  <si>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</si>
  <si>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</si>
  <si>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</si>
  <si>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</si>
  <si>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</si>
  <si>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</si>
  <si>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</si>
  <si>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</si>
  <si>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</si>
  <si>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</si>
  <si>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t>18</t>
    <phoneticPr fontId="14"/>
  </si>
  <si>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</si>
  <si>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</si>
  <si>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</si>
  <si>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</si>
  <si>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</si>
  <si>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</si>
  <si>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</si>
  <si>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</si>
  <si>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</si>
  <si>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</si>
  <si>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</si>
  <si>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</si>
  <si>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</si>
  <si>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</si>
  <si>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</si>
  <si>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</si>
  <si>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</si>
  <si>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</si>
  <si>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</si>
  <si>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</si>
  <si>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</si>
  <si>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</si>
  <si>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</si>
  <si>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</si>
  <si>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</si>
  <si>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</si>
  <si>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</si>
  <si>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</si>
  <si>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</si>
  <si>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</si>
  <si>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</si>
  <si>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</si>
  <si>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</si>
  <si>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</si>
  <si>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</si>
  <si>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</si>
  <si>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</si>
  <si>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</si>
  <si>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</si>
  <si>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</si>
  <si>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</si>
  <si>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</si>
  <si>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</si>
  <si>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</si>
  <si>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</si>
  <si>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</si>
  <si>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</si>
  <si>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t>(</t>
    </r>
    <r>
      <rPr>
        <sz val="11"/>
        <color indexed="8"/>
        <rFont val="ＭＳ 明朝"/>
        <family val="1"/>
        <charset val="128"/>
      </rPr>
      <t>漁協統計</t>
    </r>
    <r>
      <rPr>
        <sz val="11"/>
        <color indexed="8"/>
        <rFont val="Century"/>
        <family val="1"/>
      </rPr>
      <t>)</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</si>
  <si>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</si>
  <si>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</si>
  <si>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</si>
  <si>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</si>
  <si>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</si>
  <si>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</si>
  <si>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</si>
  <si>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</si>
  <si>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</si>
  <si>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</si>
  <si>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</si>
  <si>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</si>
  <si>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</si>
  <si>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</si>
  <si>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</si>
  <si>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</si>
  <si>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</si>
  <si>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</si>
  <si>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</si>
  <si>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</si>
  <si>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</si>
  <si>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</si>
  <si>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</si>
  <si>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</si>
  <si>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</si>
  <si>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</si>
  <si>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</si>
  <si>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</si>
  <si>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</si>
  <si>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</si>
  <si>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</si>
  <si>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</si>
  <si>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4"/>
  </si>
  <si>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</si>
  <si>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</si>
  <si>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</si>
  <si>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</si>
  <si>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</si>
  <si>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</si>
  <si>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</si>
  <si>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</si>
  <si>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</si>
  <si>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</si>
  <si>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</si>
  <si>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t xml:space="preserve">   (</t>
    </r>
    <r>
      <rPr>
        <sz val="11"/>
        <rFont val="ＭＳ 明朝"/>
        <family val="1"/>
        <charset val="128"/>
      </rPr>
      <t>漁協統計</t>
    </r>
    <r>
      <rPr>
        <sz val="11"/>
        <rFont val="Century"/>
        <family val="1"/>
      </rPr>
      <t>)</t>
    </r>
  </si>
  <si>
    <r>
      <rPr>
        <sz val="12"/>
        <rFont val="ＭＳ 明朝"/>
        <family val="1"/>
        <charset val="128"/>
      </rPr>
      <t>エ　漁業種類別生産額</t>
    </r>
  </si>
  <si>
    <r>
      <t xml:space="preserve"> (2)</t>
    </r>
    <r>
      <rPr>
        <sz val="11"/>
        <rFont val="ＭＳ 明朝"/>
        <family val="1"/>
        <charset val="128"/>
      </rPr>
      <t>内水面生産高</t>
    </r>
  </si>
  <si>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</si>
  <si>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</si>
  <si>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</si>
  <si>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</si>
  <si>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</si>
  <si>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</si>
  <si>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</si>
  <si>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</si>
  <si>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</si>
  <si>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</si>
  <si>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</si>
  <si>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</si>
  <si>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</si>
  <si>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</si>
  <si>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</si>
  <si>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</si>
  <si>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</si>
  <si>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</si>
  <si>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</si>
  <si>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</si>
  <si>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</si>
  <si>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</si>
  <si>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</si>
  <si>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</si>
  <si>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</si>
  <si>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</si>
  <si>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</si>
  <si>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</si>
  <si>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</si>
  <si>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</si>
  <si>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</si>
  <si>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</si>
  <si>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</si>
  <si>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</si>
  <si>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</si>
  <si>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</si>
  <si>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</si>
  <si>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</si>
  <si>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</si>
  <si>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</si>
  <si>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</si>
  <si>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</si>
  <si>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</si>
  <si>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</si>
  <si>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</si>
  <si>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</si>
  <si>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</si>
  <si>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</si>
  <si>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</si>
  <si>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</si>
  <si>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</si>
  <si>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</si>
  <si>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</si>
  <si>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</si>
  <si>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</si>
  <si>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</si>
  <si>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</si>
  <si>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</si>
  <si>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</si>
  <si>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</si>
  <si>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</si>
  <si>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</si>
  <si>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</si>
  <si>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</si>
  <si>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</si>
  <si>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</si>
  <si>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</si>
  <si>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漁協名</t>
    </r>
  </si>
  <si>
    <t>11.30</t>
    <phoneticPr fontId="4"/>
  </si>
  <si>
    <t>12.20</t>
    <phoneticPr fontId="4"/>
  </si>
  <si>
    <t>2.20</t>
    <phoneticPr fontId="4"/>
  </si>
  <si>
    <t>9.30</t>
    <phoneticPr fontId="4"/>
  </si>
  <si>
    <r>
      <t xml:space="preserve">(3) </t>
    </r>
    <r>
      <rPr>
        <sz val="12"/>
        <color rgb="FF000000"/>
        <rFont val="ＭＳ 明朝"/>
        <family val="1"/>
        <charset val="128"/>
      </rPr>
      <t>入会許可漁業</t>
    </r>
  </si>
  <si>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</si>
  <si>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</si>
  <si>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</si>
  <si>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</si>
  <si>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4"/>
  </si>
  <si>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</si>
  <si>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</si>
  <si>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</si>
  <si>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</si>
  <si>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</si>
  <si>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</si>
  <si>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</si>
  <si>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</si>
  <si>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4"/>
  </si>
  <si>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</si>
  <si>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</si>
  <si>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4"/>
  </si>
  <si>
    <r>
      <rPr>
        <sz val="11"/>
        <color theme="1"/>
        <rFont val="ＭＳ 明朝"/>
        <family val="1"/>
        <charset val="128"/>
      </rPr>
      <t>区　分</t>
    </r>
    <phoneticPr fontId="4"/>
  </si>
  <si>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</si>
  <si>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</si>
  <si>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</si>
  <si>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</si>
  <si>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</si>
  <si>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</si>
  <si>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</si>
  <si>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</si>
  <si>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</si>
  <si>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</si>
  <si>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</si>
  <si>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</si>
  <si>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</si>
  <si>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</si>
  <si>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</si>
  <si>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</si>
  <si>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県　内　漁　船</t>
    </r>
    <rPh sb="0" eb="1">
      <t>ケン</t>
    </rPh>
    <rPh sb="2" eb="3">
      <t>ナイ</t>
    </rPh>
    <rPh sb="4" eb="5">
      <t>リョウ</t>
    </rPh>
    <rPh sb="6" eb="7">
      <t>セン</t>
    </rPh>
    <phoneticPr fontId="14"/>
  </si>
  <si>
    <r>
      <rPr>
        <sz val="11"/>
        <rFont val="ＭＳ 明朝"/>
        <family val="1"/>
        <charset val="128"/>
      </rPr>
      <t>　</t>
    </r>
    <phoneticPr fontId="14"/>
  </si>
  <si>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</si>
  <si>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4"/>
  </si>
  <si>
    <r>
      <rPr>
        <sz val="11"/>
        <rFont val="ＭＳ 明朝"/>
        <family val="1"/>
        <charset val="128"/>
      </rPr>
      <t>性能</t>
    </r>
    <rPh sb="0" eb="2">
      <t>セイノウ</t>
    </rPh>
    <phoneticPr fontId="14"/>
  </si>
  <si>
    <r>
      <rPr>
        <sz val="11"/>
        <rFont val="ＭＳ 明朝"/>
        <family val="1"/>
        <charset val="128"/>
      </rPr>
      <t>船質</t>
    </r>
    <rPh sb="0" eb="1">
      <t>フネ</t>
    </rPh>
    <rPh sb="1" eb="2">
      <t>シツ</t>
    </rPh>
    <phoneticPr fontId="14"/>
  </si>
  <si>
    <r>
      <rPr>
        <sz val="11"/>
        <rFont val="ＭＳ 明朝"/>
        <family val="1"/>
        <charset val="128"/>
      </rPr>
      <t>　軽合金製</t>
    </r>
    <phoneticPr fontId="14"/>
  </si>
  <si>
    <r>
      <rPr>
        <sz val="11"/>
        <rFont val="ＭＳ 明朝"/>
        <family val="1"/>
        <charset val="128"/>
      </rPr>
      <t>主要寸法</t>
    </r>
    <rPh sb="0" eb="2">
      <t>シュヨウ</t>
    </rPh>
    <rPh sb="2" eb="4">
      <t>スンポウ</t>
    </rPh>
    <phoneticPr fontId="14"/>
  </si>
  <si>
    <r>
      <rPr>
        <sz val="11"/>
        <rFont val="ＭＳ 明朝"/>
        <family val="1"/>
        <charset val="128"/>
      </rPr>
      <t>設備</t>
    </r>
    <rPh sb="0" eb="2">
      <t>セツビ</t>
    </rPh>
    <phoneticPr fontId="14"/>
  </si>
  <si>
    <r>
      <rPr>
        <sz val="11"/>
        <rFont val="ＭＳ 明朝"/>
        <family val="1"/>
        <charset val="128"/>
      </rPr>
      <t>　幅</t>
    </r>
    <r>
      <rPr>
        <sz val="11"/>
        <rFont val="Century"/>
        <family val="1"/>
      </rPr>
      <t xml:space="preserve">                 5.50</t>
    </r>
    <r>
      <rPr>
        <sz val="11"/>
        <rFont val="ＭＳ 明朝"/>
        <family val="1"/>
        <charset val="128"/>
      </rPr>
      <t>メートル</t>
    </r>
    <phoneticPr fontId="14"/>
  </si>
  <si>
    <r>
      <rPr>
        <sz val="11"/>
        <rFont val="ＭＳ 明朝"/>
        <family val="1"/>
        <charset val="128"/>
      </rPr>
      <t>　深さ</t>
    </r>
    <r>
      <rPr>
        <sz val="11"/>
        <rFont val="Century"/>
        <family val="1"/>
      </rPr>
      <t xml:space="preserve">             2.73</t>
    </r>
    <r>
      <rPr>
        <sz val="11"/>
        <rFont val="ＭＳ 明朝"/>
        <family val="1"/>
        <charset val="128"/>
      </rPr>
      <t>メートル</t>
    </r>
    <phoneticPr fontId="14"/>
  </si>
  <si>
    <r>
      <rPr>
        <sz val="11"/>
        <rFont val="ＭＳ 明朝"/>
        <family val="1"/>
        <charset val="128"/>
      </rPr>
      <t>総トン数</t>
    </r>
    <rPh sb="0" eb="1">
      <t>ソウ</t>
    </rPh>
    <rPh sb="3" eb="4">
      <t>スウ</t>
    </rPh>
    <phoneticPr fontId="14"/>
  </si>
  <si>
    <r>
      <rPr>
        <sz val="11"/>
        <rFont val="ＭＳ 明朝"/>
        <family val="1"/>
        <charset val="128"/>
      </rPr>
      <t>　</t>
    </r>
    <r>
      <rPr>
        <sz val="11"/>
        <rFont val="Century"/>
        <family val="1"/>
      </rPr>
      <t>52</t>
    </r>
    <r>
      <rPr>
        <sz val="11"/>
        <rFont val="ＭＳ 明朝"/>
        <family val="1"/>
        <charset val="128"/>
      </rPr>
      <t>トン</t>
    </r>
    <phoneticPr fontId="14"/>
  </si>
  <si>
    <r>
      <rPr>
        <sz val="11"/>
        <rFont val="ＭＳ 明朝"/>
        <family val="1"/>
        <charset val="128"/>
      </rPr>
      <t>主機関</t>
    </r>
  </si>
  <si>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4"/>
  </si>
  <si>
    <r>
      <rPr>
        <sz val="11"/>
        <rFont val="ＭＳ 明朝"/>
        <family val="1"/>
        <charset val="128"/>
      </rPr>
      <t>補機関</t>
    </r>
  </si>
  <si>
    <r>
      <rPr>
        <sz val="14"/>
        <color rgb="FF000000"/>
        <rFont val="ＭＳ 明朝"/>
        <family val="1"/>
        <charset val="128"/>
      </rPr>
      <t>１２　漁業無線</t>
    </r>
    <phoneticPr fontId="4"/>
  </si>
  <si>
    <r>
      <t>(1)</t>
    </r>
    <r>
      <rPr>
        <sz val="12"/>
        <color rgb="FF000000"/>
        <rFont val="ＭＳ 明朝"/>
        <family val="1"/>
        <charset val="128"/>
      </rPr>
      <t>　山形県酒田漁業無線局</t>
    </r>
    <phoneticPr fontId="4"/>
  </si>
  <si>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4"/>
  </si>
  <si>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</si>
  <si>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</si>
  <si>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</si>
  <si>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</si>
  <si>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4"/>
  </si>
  <si>
    <t>2394.5</t>
    <phoneticPr fontId="4"/>
  </si>
  <si>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</si>
  <si>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</si>
  <si>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選択呼出装置</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</si>
  <si>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</si>
  <si>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</si>
  <si>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</si>
  <si>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4"/>
  </si>
  <si>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</si>
  <si>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</si>
  <si>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</si>
  <si>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</si>
  <si>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</si>
  <si>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</si>
  <si>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t>(2)</t>
    </r>
    <r>
      <rPr>
        <sz val="10.5"/>
        <color rgb="FF000000"/>
        <rFont val="ＭＳ 明朝"/>
        <family val="1"/>
        <charset val="128"/>
      </rPr>
      <t>　山形県漁業協同組合漁業無線局</t>
    </r>
    <phoneticPr fontId="4"/>
  </si>
  <si>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4"/>
  </si>
  <si>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</si>
  <si>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</si>
  <si>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</si>
  <si>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</si>
  <si>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</si>
  <si>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4"/>
  </si>
  <si>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4"/>
  </si>
  <si>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</si>
  <si>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</si>
  <si>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</si>
  <si>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</si>
  <si>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</si>
  <si>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4"/>
  </si>
  <si>
    <t>A3E</t>
  </si>
  <si>
    <r>
      <rPr>
        <sz val="11"/>
        <color theme="1"/>
        <rFont val="ＭＳ 明朝"/>
        <family val="1"/>
        <charset val="128"/>
      </rPr>
      <t>周波数</t>
    </r>
    <r>
      <rPr>
        <sz val="11"/>
        <color theme="1"/>
        <rFont val="Century"/>
        <family val="1"/>
      </rPr>
      <t>(KHz)</t>
    </r>
    <phoneticPr fontId="4"/>
  </si>
  <si>
    <t>27524  27892</t>
  </si>
  <si>
    <t>27524  27740</t>
  </si>
  <si>
    <t>27524  27932</t>
  </si>
  <si>
    <t>27524  27836</t>
  </si>
  <si>
    <r>
      <rPr>
        <sz val="11"/>
        <color theme="1"/>
        <rFont val="ＭＳ 明朝"/>
        <family val="1"/>
        <charset val="128"/>
      </rPr>
      <t>空中線電力</t>
    </r>
    <phoneticPr fontId="4"/>
  </si>
  <si>
    <t>1W</t>
  </si>
  <si>
    <r>
      <rPr>
        <sz val="11"/>
        <color theme="1"/>
        <rFont val="ＭＳ 明朝"/>
        <family val="1"/>
        <charset val="128"/>
      </rPr>
      <t>所属船舶数</t>
    </r>
    <phoneticPr fontId="4"/>
  </si>
  <si>
    <r>
      <rPr>
        <sz val="11"/>
        <color theme="1"/>
        <rFont val="ＭＳ 明朝"/>
        <family val="1"/>
        <charset val="128"/>
      </rPr>
      <t>所在地</t>
    </r>
    <phoneticPr fontId="4"/>
  </si>
  <si>
    <r>
      <rPr>
        <sz val="11"/>
        <color theme="1"/>
        <rFont val="ＭＳ 明朝"/>
        <family val="1"/>
        <charset val="128"/>
      </rPr>
      <t>通信の種類</t>
    </r>
    <phoneticPr fontId="4"/>
  </si>
  <si>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</si>
  <si>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</si>
  <si>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4"/>
  </si>
  <si>
    <r>
      <rPr>
        <sz val="11"/>
        <color theme="1"/>
        <rFont val="ＭＳ 明朝"/>
        <family val="1"/>
        <charset val="128"/>
      </rPr>
      <t>漁　業　通　信</t>
    </r>
    <phoneticPr fontId="4"/>
  </si>
  <si>
    <r>
      <rPr>
        <sz val="11"/>
        <color theme="1"/>
        <rFont val="ＭＳ 明朝"/>
        <family val="1"/>
        <charset val="128"/>
      </rPr>
      <t>計</t>
    </r>
    <phoneticPr fontId="4"/>
  </si>
  <si>
    <r>
      <rPr>
        <sz val="12"/>
        <rFont val="ＭＳ 明朝"/>
        <family val="1"/>
        <charset val="128"/>
      </rPr>
      <t>１３　水産基盤整備事業</t>
    </r>
  </si>
  <si>
    <r>
      <t>(1)</t>
    </r>
    <r>
      <rPr>
        <sz val="11"/>
        <rFont val="ＭＳ 明朝"/>
        <family val="1"/>
        <charset val="128"/>
      </rPr>
      <t>漁港及び漁港海岸整備事業等</t>
    </r>
    <rPh sb="15" eb="16">
      <t>トウ</t>
    </rPh>
    <phoneticPr fontId="14"/>
  </si>
  <si>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</si>
  <si>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</si>
  <si>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</si>
  <si>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</si>
  <si>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</si>
  <si>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</si>
  <si>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</si>
  <si>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</si>
  <si>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県･市町負担金</t>
    </r>
  </si>
  <si>
    <r>
      <rPr>
        <sz val="11"/>
        <rFont val="ＭＳ 明朝"/>
        <family val="1"/>
        <charset val="128"/>
      </rPr>
      <t>山形県</t>
    </r>
  </si>
  <si>
    <t>(2/10)</t>
    <phoneticPr fontId="14"/>
  </si>
  <si>
    <t xml:space="preserve"> </t>
    <phoneticPr fontId="14"/>
  </si>
  <si>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</si>
  <si>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</si>
  <si>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</si>
  <si>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</si>
  <si>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</si>
  <si>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</si>
  <si>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</si>
  <si>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</si>
  <si>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</si>
  <si>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</si>
  <si>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</si>
  <si>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</si>
  <si>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</si>
  <si>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</si>
  <si>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</si>
  <si>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</si>
  <si>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</si>
  <si>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</si>
  <si>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</si>
  <si>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遊佐町</t>
    </r>
  </si>
  <si>
    <r>
      <rPr>
        <sz val="11"/>
        <rFont val="ＭＳ 明朝"/>
        <family val="1"/>
        <charset val="128"/>
      </rPr>
      <t>酒田市</t>
    </r>
  </si>
  <si>
    <r>
      <rPr>
        <sz val="11"/>
        <rFont val="ＭＳ 明朝"/>
        <family val="1"/>
        <charset val="128"/>
      </rPr>
      <t>鶴岡市</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</si>
  <si>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4"/>
  </si>
  <si>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</si>
  <si>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</si>
  <si>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</si>
  <si>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</si>
  <si>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</si>
  <si>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</si>
  <si>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</si>
  <si>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</si>
  <si>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</si>
  <si>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</si>
  <si>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</si>
  <si>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</si>
  <si>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</si>
  <si>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</si>
  <si>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</si>
  <si>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</si>
  <si>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t>(</t>
    </r>
    <r>
      <rPr>
        <sz val="11"/>
        <rFont val="ＭＳ 明朝"/>
        <family val="1"/>
        <charset val="128"/>
      </rPr>
      <t>２</t>
    </r>
    <r>
      <rPr>
        <sz val="11"/>
        <rFont val="Century"/>
        <family val="1"/>
      </rPr>
      <t>)</t>
    </r>
    <r>
      <rPr>
        <sz val="11"/>
        <rFont val="ＭＳ 明朝"/>
        <family val="1"/>
        <charset val="128"/>
      </rPr>
      <t>短期研修</t>
    </r>
  </si>
  <si>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4"/>
  </si>
  <si>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</si>
  <si>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</si>
  <si>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</si>
  <si>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</si>
  <si>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rPr>
        <sz val="11"/>
        <rFont val="ＭＳ 明朝"/>
        <family val="1"/>
        <charset val="128"/>
      </rPr>
      <t>底びき網漁船</t>
    </r>
    <rPh sb="0" eb="1">
      <t>ソコ</t>
    </rPh>
    <rPh sb="3" eb="4">
      <t>アミ</t>
    </rPh>
    <rPh sb="4" eb="6">
      <t>ギョセン</t>
    </rPh>
    <phoneticPr fontId="14"/>
  </si>
  <si>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4"/>
  </si>
  <si>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</si>
  <si>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</si>
  <si>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</si>
  <si>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</si>
  <si>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</si>
  <si>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</si>
  <si>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</si>
  <si>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</si>
  <si>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</si>
  <si>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</si>
  <si>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</si>
  <si>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</si>
  <si>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</si>
  <si>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</si>
  <si>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</si>
  <si>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</si>
  <si>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</si>
  <si>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</si>
  <si>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</si>
  <si>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</si>
  <si>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</si>
  <si>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</si>
  <si>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</si>
  <si>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</si>
  <si>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</si>
  <si>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</si>
  <si>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</si>
  <si>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</si>
  <si>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</si>
  <si>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</si>
  <si>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</si>
  <si>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</si>
  <si>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</si>
  <si>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4"/>
  </si>
  <si>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</si>
  <si>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</si>
  <si>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</si>
  <si>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</si>
  <si>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</si>
  <si>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</si>
  <si>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</si>
  <si>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</si>
  <si>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</si>
  <si>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</si>
  <si>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</si>
  <si>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</si>
  <si>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</si>
  <si>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</si>
  <si>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</si>
  <si>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</si>
  <si>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（昭</t>
    </r>
    <r>
      <rPr>
        <sz val="11"/>
        <rFont val="Century"/>
        <family val="1"/>
      </rPr>
      <t>47</t>
    </r>
    <r>
      <rPr>
        <sz val="11"/>
        <rFont val="ＭＳ 明朝"/>
        <family val="1"/>
        <charset val="128"/>
      </rPr>
      <t>．</t>
    </r>
    <r>
      <rPr>
        <sz val="11"/>
        <rFont val="Century"/>
        <family val="1"/>
      </rPr>
      <t>10</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</si>
  <si>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鶴岡市の一部</t>
    </r>
  </si>
  <si>
    <r>
      <rPr>
        <sz val="11"/>
        <rFont val="ＭＳ 明朝"/>
        <family val="1"/>
        <charset val="128"/>
      </rPr>
      <t>温海町内水面</t>
    </r>
  </si>
  <si>
    <r>
      <rPr>
        <sz val="11"/>
        <rFont val="ＭＳ 明朝"/>
        <family val="1"/>
        <charset val="128"/>
      </rPr>
      <t>（昭</t>
    </r>
    <r>
      <rPr>
        <sz val="11"/>
        <rFont val="Century"/>
        <family val="1"/>
      </rPr>
      <t>46</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</si>
  <si>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</si>
  <si>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酒田市・庄内町の一部</t>
    </r>
  </si>
  <si>
    <r>
      <rPr>
        <sz val="11"/>
        <rFont val="ＭＳ 明朝"/>
        <family val="1"/>
        <charset val="128"/>
      </rPr>
      <t>（昭</t>
    </r>
    <r>
      <rPr>
        <sz val="11"/>
        <rFont val="Century"/>
        <family val="1"/>
      </rPr>
      <t>24</t>
    </r>
    <r>
      <rPr>
        <sz val="11"/>
        <rFont val="ＭＳ 明朝"/>
        <family val="1"/>
        <charset val="128"/>
      </rPr>
      <t>．</t>
    </r>
    <r>
      <rPr>
        <sz val="11"/>
        <rFont val="Century"/>
        <family val="1"/>
      </rPr>
      <t>12</t>
    </r>
    <r>
      <rPr>
        <sz val="11"/>
        <rFont val="ＭＳ 明朝"/>
        <family val="1"/>
        <charset val="128"/>
      </rPr>
      <t>．</t>
    </r>
    <r>
      <rPr>
        <sz val="11"/>
        <rFont val="Century"/>
        <family val="1"/>
      </rPr>
      <t>17</t>
    </r>
    <r>
      <rPr>
        <sz val="11"/>
        <rFont val="ＭＳ 明朝"/>
        <family val="1"/>
        <charset val="128"/>
      </rPr>
      <t>）</t>
    </r>
  </si>
  <si>
    <r>
      <rPr>
        <sz val="11"/>
        <rFont val="ＭＳ 明朝"/>
        <family val="1"/>
        <charset val="128"/>
      </rPr>
      <t>遊佐町・酒田市の一部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</si>
  <si>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21</t>
    </r>
    <r>
      <rPr>
        <sz val="11"/>
        <rFont val="ＭＳ 明朝"/>
        <family val="1"/>
        <charset val="128"/>
      </rPr>
      <t>）</t>
    </r>
  </si>
  <si>
    <r>
      <rPr>
        <sz val="11"/>
        <rFont val="ＭＳ 明朝"/>
        <family val="1"/>
        <charset val="128"/>
      </rPr>
      <t>酒田市の一部</t>
    </r>
  </si>
  <si>
    <r>
      <rPr>
        <sz val="11"/>
        <rFont val="ＭＳ 明朝"/>
        <family val="1"/>
        <charset val="128"/>
      </rPr>
      <t>（昭</t>
    </r>
    <r>
      <rPr>
        <sz val="11"/>
        <rFont val="Century"/>
        <family val="1"/>
      </rPr>
      <t>24</t>
    </r>
    <r>
      <rPr>
        <sz val="11"/>
        <rFont val="ＭＳ 明朝"/>
        <family val="1"/>
        <charset val="128"/>
      </rPr>
      <t>．</t>
    </r>
    <r>
      <rPr>
        <sz val="11"/>
        <rFont val="Century"/>
        <family val="1"/>
      </rPr>
      <t>11</t>
    </r>
    <r>
      <rPr>
        <sz val="11"/>
        <rFont val="ＭＳ 明朝"/>
        <family val="1"/>
        <charset val="128"/>
      </rPr>
      <t>．</t>
    </r>
    <r>
      <rPr>
        <sz val="11"/>
        <rFont val="Century"/>
        <family val="1"/>
      </rPr>
      <t>10</t>
    </r>
    <r>
      <rPr>
        <sz val="11"/>
        <rFont val="ＭＳ 明朝"/>
        <family val="1"/>
        <charset val="128"/>
      </rPr>
      <t>）</t>
    </r>
  </si>
  <si>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</si>
  <si>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（昭</t>
    </r>
    <r>
      <rPr>
        <sz val="11"/>
        <rFont val="Century"/>
        <family val="1"/>
      </rPr>
      <t>32</t>
    </r>
    <r>
      <rPr>
        <sz val="11"/>
        <rFont val="ＭＳ 明朝"/>
        <family val="1"/>
        <charset val="128"/>
      </rPr>
      <t>．</t>
    </r>
    <r>
      <rPr>
        <sz val="11"/>
        <rFont val="Century"/>
        <family val="1"/>
      </rPr>
      <t>11</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</si>
  <si>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米沢市・南陽市・高畠町・川西町</t>
    </r>
  </si>
  <si>
    <r>
      <rPr>
        <sz val="11"/>
        <rFont val="ＭＳ 明朝"/>
        <family val="1"/>
        <charset val="128"/>
      </rPr>
      <t>（昭</t>
    </r>
    <r>
      <rPr>
        <sz val="11"/>
        <rFont val="Century"/>
        <family val="1"/>
      </rPr>
      <t>28</t>
    </r>
    <r>
      <rPr>
        <sz val="11"/>
        <rFont val="ＭＳ 明朝"/>
        <family val="1"/>
        <charset val="128"/>
      </rPr>
      <t>．</t>
    </r>
    <r>
      <rPr>
        <sz val="11"/>
        <rFont val="Century"/>
        <family val="1"/>
      </rPr>
      <t xml:space="preserve"> 3</t>
    </r>
    <r>
      <rPr>
        <sz val="11"/>
        <rFont val="ＭＳ 明朝"/>
        <family val="1"/>
        <charset val="128"/>
      </rPr>
      <t>．</t>
    </r>
    <r>
      <rPr>
        <sz val="11"/>
        <rFont val="Century"/>
        <family val="1"/>
      </rPr>
      <t>25</t>
    </r>
    <r>
      <rPr>
        <sz val="11"/>
        <rFont val="ＭＳ 明朝"/>
        <family val="1"/>
        <charset val="128"/>
      </rPr>
      <t>）</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</si>
  <si>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1</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</si>
  <si>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長井市・白鷹町・飯豊町の全部</t>
    </r>
  </si>
  <si>
    <r>
      <rPr>
        <sz val="11"/>
        <rFont val="ＭＳ 明朝"/>
        <family val="1"/>
        <charset val="128"/>
      </rPr>
      <t>（昭</t>
    </r>
    <r>
      <rPr>
        <sz val="11"/>
        <rFont val="Century"/>
        <family val="1"/>
      </rPr>
      <t>29</t>
    </r>
    <r>
      <rPr>
        <sz val="11"/>
        <rFont val="ＭＳ 明朝"/>
        <family val="1"/>
        <charset val="128"/>
      </rPr>
      <t>．</t>
    </r>
    <r>
      <rPr>
        <sz val="11"/>
        <rFont val="Century"/>
        <family val="1"/>
      </rPr>
      <t>12</t>
    </r>
    <r>
      <rPr>
        <sz val="11"/>
        <rFont val="ＭＳ 明朝"/>
        <family val="1"/>
        <charset val="128"/>
      </rPr>
      <t>．</t>
    </r>
    <r>
      <rPr>
        <sz val="11"/>
        <rFont val="Century"/>
        <family val="1"/>
      </rPr>
      <t xml:space="preserve"> 6</t>
    </r>
    <r>
      <rPr>
        <sz val="11"/>
        <rFont val="ＭＳ 明朝"/>
        <family val="1"/>
        <charset val="128"/>
      </rPr>
      <t>）</t>
    </r>
  </si>
  <si>
    <r>
      <rPr>
        <sz val="11"/>
        <rFont val="ＭＳ 明朝"/>
        <family val="1"/>
        <charset val="128"/>
      </rPr>
      <t>最上町・舟形町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</si>
  <si>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9</t>
    </r>
    <r>
      <rPr>
        <sz val="11"/>
        <rFont val="ＭＳ 明朝"/>
        <family val="1"/>
        <charset val="128"/>
      </rPr>
      <t>．</t>
    </r>
    <r>
      <rPr>
        <sz val="11"/>
        <rFont val="Century"/>
        <family val="1"/>
      </rPr>
      <t>13</t>
    </r>
    <r>
      <rPr>
        <sz val="11"/>
        <rFont val="ＭＳ 明朝"/>
        <family val="1"/>
        <charset val="128"/>
      </rPr>
      <t>）</t>
    </r>
  </si>
  <si>
    <r>
      <rPr>
        <sz val="11"/>
        <rFont val="ＭＳ 明朝"/>
        <family val="1"/>
        <charset val="128"/>
      </rPr>
      <t>新庄市・大蔵村の全部
戸沢村の一部</t>
    </r>
  </si>
  <si>
    <r>
      <rPr>
        <sz val="11"/>
        <rFont val="ＭＳ 明朝"/>
        <family val="1"/>
        <charset val="128"/>
      </rPr>
      <t>（昭</t>
    </r>
    <r>
      <rPr>
        <sz val="11"/>
        <rFont val="Century"/>
        <family val="1"/>
      </rPr>
      <t>24</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1</t>
    </r>
    <r>
      <rPr>
        <sz val="11"/>
        <rFont val="ＭＳ 明朝"/>
        <family val="1"/>
        <charset val="128"/>
      </rPr>
      <t>）</t>
    </r>
  </si>
  <si>
    <r>
      <rPr>
        <sz val="11"/>
        <rFont val="ＭＳ 明朝"/>
        <family val="1"/>
        <charset val="128"/>
      </rPr>
      <t>真室川町・金山町・鮭川村の全部
戸沢村の一部</t>
    </r>
  </si>
  <si>
    <r>
      <rPr>
        <sz val="11"/>
        <rFont val="ＭＳ 明朝"/>
        <family val="1"/>
        <charset val="128"/>
      </rPr>
      <t>（昭</t>
    </r>
    <r>
      <rPr>
        <sz val="11"/>
        <rFont val="Century"/>
        <family val="1"/>
      </rPr>
      <t>27</t>
    </r>
    <r>
      <rPr>
        <sz val="11"/>
        <rFont val="ＭＳ 明朝"/>
        <family val="1"/>
        <charset val="128"/>
      </rPr>
      <t>．</t>
    </r>
    <r>
      <rPr>
        <sz val="11"/>
        <rFont val="Century"/>
        <family val="1"/>
      </rPr>
      <t xml:space="preserve"> 5</t>
    </r>
    <r>
      <rPr>
        <sz val="11"/>
        <rFont val="ＭＳ 明朝"/>
        <family val="1"/>
        <charset val="128"/>
      </rPr>
      <t>．</t>
    </r>
    <r>
      <rPr>
        <sz val="11"/>
        <rFont val="Century"/>
        <family val="1"/>
      </rPr>
      <t>23</t>
    </r>
    <r>
      <rPr>
        <sz val="11"/>
        <rFont val="ＭＳ 明朝"/>
        <family val="1"/>
        <charset val="128"/>
      </rPr>
      <t>）</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</si>
  <si>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6</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</si>
  <si>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大江町の全部
朝日町・寒河江市の一部</t>
    </r>
  </si>
  <si>
    <r>
      <rPr>
        <sz val="11"/>
        <rFont val="ＭＳ 明朝"/>
        <family val="1"/>
        <charset val="128"/>
      </rPr>
      <t>（昭</t>
    </r>
    <r>
      <rPr>
        <sz val="11"/>
        <rFont val="Century"/>
        <family val="1"/>
      </rPr>
      <t>25</t>
    </r>
    <r>
      <rPr>
        <sz val="11"/>
        <rFont val="ＭＳ 明朝"/>
        <family val="1"/>
        <charset val="128"/>
      </rPr>
      <t>．</t>
    </r>
    <r>
      <rPr>
        <sz val="11"/>
        <rFont val="Century"/>
        <family val="1"/>
      </rPr>
      <t>11</t>
    </r>
    <r>
      <rPr>
        <sz val="11"/>
        <rFont val="ＭＳ 明朝"/>
        <family val="1"/>
        <charset val="128"/>
      </rPr>
      <t>．</t>
    </r>
    <r>
      <rPr>
        <sz val="11"/>
        <rFont val="Century"/>
        <family val="1"/>
      </rPr>
      <t xml:space="preserve"> 4</t>
    </r>
    <r>
      <rPr>
        <sz val="11"/>
        <rFont val="ＭＳ 明朝"/>
        <family val="1"/>
        <charset val="128"/>
      </rPr>
      <t>）</t>
    </r>
  </si>
  <si>
    <r>
      <rPr>
        <sz val="11"/>
        <rFont val="ＭＳ 明朝"/>
        <family val="1"/>
        <charset val="128"/>
      </rPr>
      <t>尾花沢市・大石田町</t>
    </r>
  </si>
  <si>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2</t>
    </r>
    <r>
      <rPr>
        <sz val="11"/>
        <rFont val="ＭＳ 明朝"/>
        <family val="1"/>
        <charset val="128"/>
      </rPr>
      <t>．</t>
    </r>
    <r>
      <rPr>
        <sz val="11"/>
        <rFont val="Century"/>
        <family val="1"/>
      </rPr>
      <t xml:space="preserve"> 7</t>
    </r>
    <r>
      <rPr>
        <sz val="11"/>
        <rFont val="ＭＳ 明朝"/>
        <family val="1"/>
        <charset val="128"/>
      </rPr>
      <t>）</t>
    </r>
  </si>
  <si>
    <r>
      <rPr>
        <sz val="11"/>
        <rFont val="ＭＳ 明朝"/>
        <family val="1"/>
        <charset val="128"/>
      </rPr>
      <t>山辺町</t>
    </r>
  </si>
  <si>
    <r>
      <rPr>
        <sz val="11"/>
        <rFont val="ＭＳ 明朝"/>
        <family val="1"/>
        <charset val="128"/>
      </rPr>
      <t>（尾）</t>
    </r>
  </si>
  <si>
    <r>
      <t>(</t>
    </r>
    <r>
      <rPr>
        <sz val="11"/>
        <rFont val="ＭＳ 明朝"/>
        <family val="1"/>
        <charset val="128"/>
      </rPr>
      <t>サクラマス</t>
    </r>
    <r>
      <rPr>
        <sz val="11"/>
        <rFont val="Century"/>
        <family val="1"/>
      </rPr>
      <t>)</t>
    </r>
  </si>
  <si>
    <r>
      <rPr>
        <sz val="11"/>
        <rFont val="ＭＳ 明朝"/>
        <family val="1"/>
        <charset val="128"/>
      </rPr>
      <t>その他
（㎏）</t>
    </r>
  </si>
  <si>
    <r>
      <rPr>
        <sz val="11"/>
        <rFont val="ＭＳ 明朝"/>
        <family val="1"/>
        <charset val="128"/>
      </rPr>
      <t>もくず
が　に
（尾）</t>
    </r>
  </si>
  <si>
    <r>
      <rPr>
        <sz val="11"/>
        <rFont val="ＭＳ 明朝"/>
        <family val="1"/>
        <charset val="128"/>
      </rPr>
      <t>いわな
（尾）</t>
    </r>
  </si>
  <si>
    <r>
      <rPr>
        <sz val="11"/>
        <rFont val="ＭＳ 明朝"/>
        <family val="1"/>
        <charset val="128"/>
      </rPr>
      <t>うなぎ
（㎏）</t>
    </r>
  </si>
  <si>
    <r>
      <rPr>
        <sz val="11"/>
        <rFont val="ＭＳ 明朝"/>
        <family val="1"/>
        <charset val="128"/>
      </rPr>
      <t>ふな
（㎏）</t>
    </r>
  </si>
  <si>
    <r>
      <rPr>
        <sz val="11"/>
        <rFont val="ＭＳ 明朝"/>
        <family val="1"/>
        <charset val="128"/>
      </rPr>
      <t>こい
（㎏）</t>
    </r>
  </si>
  <si>
    <r>
      <rPr>
        <sz val="11"/>
        <rFont val="ＭＳ 明朝"/>
        <family val="1"/>
        <charset val="128"/>
      </rPr>
      <t>あゆ
（㎏）</t>
    </r>
  </si>
  <si>
    <r>
      <rPr>
        <sz val="11"/>
        <rFont val="ＭＳ 明朝"/>
        <family val="1"/>
        <charset val="128"/>
      </rPr>
      <t>放　　　　流　　　　数　　　　量</t>
    </r>
  </si>
  <si>
    <r>
      <rPr>
        <sz val="11"/>
        <rFont val="ＭＳ 明朝"/>
        <family val="1"/>
        <charset val="128"/>
      </rPr>
      <t>払込済
出資金
（千円）</t>
    </r>
  </si>
  <si>
    <r>
      <rPr>
        <sz val="11"/>
        <rFont val="ＭＳ 明朝"/>
        <family val="1"/>
        <charset val="128"/>
      </rPr>
      <t>役職員数（人）</t>
    </r>
  </si>
  <si>
    <r>
      <rPr>
        <sz val="11"/>
        <rFont val="ＭＳ 明朝"/>
        <family val="1"/>
        <charset val="128"/>
      </rPr>
      <t>組合人数（人）</t>
    </r>
  </si>
  <si>
    <r>
      <rPr>
        <sz val="11"/>
        <rFont val="ＭＳ 明朝"/>
        <family val="1"/>
        <charset val="128"/>
      </rPr>
      <t>事務所所在地及び代表者氏名</t>
    </r>
  </si>
  <si>
    <r>
      <rPr>
        <sz val="11"/>
        <rFont val="ＭＳ 明朝"/>
        <family val="1"/>
        <charset val="128"/>
      </rPr>
      <t>組　合　名
（設立年月日）</t>
    </r>
  </si>
  <si>
    <r>
      <rPr>
        <sz val="11"/>
        <rFont val="ＭＳ 明朝"/>
        <family val="1"/>
        <charset val="128"/>
      </rPr>
      <t>　</t>
    </r>
    <r>
      <rPr>
        <sz val="11"/>
        <rFont val="Century"/>
        <family val="1"/>
      </rPr>
      <t>(2)</t>
    </r>
    <r>
      <rPr>
        <sz val="11"/>
        <rFont val="ＭＳ 明朝"/>
        <family val="1"/>
        <charset val="128"/>
      </rPr>
      <t>　内水面漁業協同組合</t>
    </r>
  </si>
  <si>
    <r>
      <t>(3)</t>
    </r>
    <r>
      <rPr>
        <sz val="11"/>
        <rFont val="ＭＳ 明朝"/>
        <family val="1"/>
        <charset val="128"/>
      </rPr>
      <t>　業種別漁業協同組合</t>
    </r>
  </si>
  <si>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</si>
  <si>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</si>
  <si>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</si>
  <si>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</si>
  <si>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県一円</t>
    </r>
  </si>
  <si>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</si>
  <si>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</si>
  <si>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t>(4)</t>
    </r>
    <r>
      <rPr>
        <sz val="11"/>
        <rFont val="ＭＳ 明朝"/>
        <family val="1"/>
        <charset val="128"/>
      </rPr>
      <t>　漁業生産組合</t>
    </r>
  </si>
  <si>
    <r>
      <rPr>
        <sz val="11"/>
        <rFont val="ＭＳ 明朝"/>
        <family val="1"/>
        <charset val="128"/>
      </rPr>
      <t>組合員数（人）</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</si>
  <si>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</si>
  <si>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</si>
  <si>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</si>
  <si>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</si>
  <si>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日向川鮭</t>
    </r>
  </si>
  <si>
    <r>
      <rPr>
        <sz val="11"/>
        <rFont val="ＭＳ 明朝"/>
        <family val="1"/>
        <charset val="128"/>
      </rPr>
      <t>清川鮭増殖</t>
    </r>
  </si>
  <si>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</si>
  <si>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</si>
  <si>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</si>
  <si>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</si>
  <si>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</si>
  <si>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</si>
  <si>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</si>
  <si>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</si>
  <si>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</si>
  <si>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</si>
  <si>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</si>
  <si>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</si>
  <si>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</si>
  <si>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</si>
  <si>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</si>
  <si>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</si>
  <si>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</si>
  <si>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</si>
  <si>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</si>
  <si>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</si>
  <si>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</si>
  <si>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</si>
  <si>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</si>
  <si>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</si>
  <si>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船主責任</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</si>
  <si>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</si>
  <si>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</si>
  <si>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</si>
  <si>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</si>
  <si>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</si>
  <si>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</si>
  <si>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</si>
  <si>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</si>
  <si>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</si>
  <si>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</si>
  <si>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</si>
  <si>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</si>
  <si>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</si>
  <si>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</si>
  <si>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</si>
  <si>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</si>
  <si>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</si>
  <si>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</si>
  <si>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</si>
  <si>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4"/>
  </si>
  <si>
    <r>
      <rPr>
        <sz val="11"/>
        <rFont val="ＭＳ 明朝"/>
        <family val="1"/>
        <charset val="128"/>
      </rPr>
      <t>金融公庫</t>
    </r>
  </si>
  <si>
    <r>
      <rPr>
        <sz val="11"/>
        <rFont val="ＭＳ 明朝"/>
        <family val="1"/>
        <charset val="128"/>
      </rPr>
      <t>一般緊急</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</si>
  <si>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</si>
  <si>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</si>
  <si>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</si>
  <si>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</si>
  <si>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</si>
  <si>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4"/>
  </si>
  <si>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</si>
  <si>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</si>
  <si>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t>(9)</t>
    </r>
    <r>
      <rPr>
        <sz val="12"/>
        <rFont val="ＭＳ 明朝"/>
        <family val="1"/>
        <charset val="128"/>
      </rPr>
      <t>　その他の団体</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</si>
  <si>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</si>
  <si>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</si>
  <si>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</si>
  <si>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</si>
  <si>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</si>
  <si>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</si>
  <si>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</si>
  <si>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</si>
  <si>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</si>
  <si>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</si>
  <si>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</si>
  <si>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</si>
  <si>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</si>
  <si>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</si>
  <si>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</si>
  <si>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</si>
  <si>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</si>
  <si>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</si>
  <si>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</si>
  <si>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</si>
  <si>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</si>
  <si>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</si>
  <si>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</si>
  <si>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</si>
  <si>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漁具等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</si>
  <si>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</si>
  <si>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</si>
  <si>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</si>
  <si>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</si>
  <si>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</si>
  <si>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</si>
  <si>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</si>
  <si>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</si>
  <si>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</si>
  <si>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</si>
  <si>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</si>
  <si>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</si>
  <si>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</si>
  <si>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</si>
  <si>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</si>
  <si>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</si>
  <si>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</si>
  <si>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</si>
  <si>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</si>
  <si>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</si>
  <si>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</si>
  <si>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</si>
  <si>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</si>
  <si>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</si>
  <si>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</si>
  <si>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</si>
  <si>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</si>
  <si>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</si>
  <si>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</si>
  <si>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</si>
  <si>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</si>
  <si>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</si>
  <si>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</si>
  <si>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</si>
  <si>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</si>
  <si>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</si>
  <si>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</si>
  <si>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</si>
  <si>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t>2</t>
    </r>
    <r>
      <rPr>
        <sz val="11"/>
        <color theme="1"/>
        <rFont val="ＭＳ 明朝"/>
        <family val="1"/>
        <charset val="128"/>
      </rPr>
      <t>名</t>
    </r>
  </si>
  <si>
    <r>
      <rPr>
        <sz val="11"/>
        <color theme="1"/>
        <rFont val="ＭＳ 明朝"/>
        <family val="1"/>
        <charset val="128"/>
      </rPr>
      <t>ウ．漁船以外の船舶の利用</t>
    </r>
  </si>
  <si>
    <r>
      <rPr>
        <sz val="11"/>
        <color theme="1"/>
        <rFont val="ＭＳ 明朝"/>
        <family val="1"/>
        <charset val="128"/>
      </rPr>
      <t>岸壁利用届受理件数</t>
    </r>
  </si>
  <si>
    <r>
      <rPr>
        <sz val="11"/>
        <color theme="1"/>
        <rFont val="ＭＳ 明朝"/>
        <family val="1"/>
        <charset val="128"/>
      </rPr>
      <t>許可・協議</t>
    </r>
  </si>
  <si>
    <r>
      <rPr>
        <sz val="11"/>
        <color theme="1"/>
        <rFont val="ＭＳ 明朝"/>
        <family val="1"/>
        <charset val="128"/>
      </rPr>
      <t>漁港漁場整備法</t>
    </r>
  </si>
  <si>
    <r>
      <rPr>
        <sz val="11"/>
        <color theme="1"/>
        <rFont val="ＭＳ 明朝"/>
        <family val="1"/>
        <charset val="128"/>
      </rPr>
      <t>件　　　数</t>
    </r>
  </si>
  <si>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</si>
  <si>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</si>
  <si>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4"/>
  </si>
  <si>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</si>
  <si>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</si>
  <si>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r>
      <rPr>
        <sz val="11"/>
        <color indexed="8"/>
        <rFont val="ＭＳ 明朝"/>
        <family val="1"/>
        <charset val="128"/>
      </rPr>
      <t>総数</t>
    </r>
    <phoneticPr fontId="14"/>
  </si>
  <si>
    <r>
      <rPr>
        <sz val="11"/>
        <color indexed="8"/>
        <rFont val="ＭＳ 明朝"/>
        <family val="1"/>
        <charset val="128"/>
      </rPr>
      <t>酒田</t>
    </r>
    <phoneticPr fontId="14"/>
  </si>
  <si>
    <r>
      <rPr>
        <sz val="11"/>
        <color indexed="8"/>
        <rFont val="ＭＳ 明朝"/>
        <family val="1"/>
        <charset val="128"/>
      </rPr>
      <t>自営漁業就業者
及び
漁業雇われ就業者</t>
    </r>
    <phoneticPr fontId="14"/>
  </si>
  <si>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</si>
  <si>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</si>
  <si>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</si>
  <si>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</si>
  <si>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</si>
  <si>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</si>
  <si>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4"/>
  </si>
  <si>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</si>
  <si>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</si>
  <si>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</si>
  <si>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</si>
  <si>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</si>
  <si>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</si>
  <si>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</si>
  <si>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</si>
  <si>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</si>
  <si>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</si>
  <si>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</si>
  <si>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</si>
  <si>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</si>
  <si>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</si>
  <si>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</si>
  <si>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</si>
  <si>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</si>
  <si>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</si>
  <si>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</si>
  <si>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</si>
  <si>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</si>
  <si>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</si>
  <si>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</si>
  <si>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</si>
  <si>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</si>
  <si>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</si>
  <si>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</si>
  <si>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</si>
  <si>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</si>
  <si>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</si>
  <si>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</si>
  <si>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</si>
  <si>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</si>
  <si>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</si>
  <si>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</si>
  <si>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</si>
  <si>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</si>
  <si>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</si>
  <si>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</si>
  <si>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</si>
  <si>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</si>
  <si>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</si>
  <si>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</si>
  <si>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</si>
  <si>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</si>
  <si>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</si>
  <si>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</si>
  <si>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</si>
  <si>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</si>
  <si>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</si>
  <si>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</si>
  <si>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</si>
  <si>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</si>
  <si>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</si>
  <si>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</si>
  <si>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</si>
  <si>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</si>
  <si>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</si>
  <si>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</si>
  <si>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</si>
  <si>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</si>
  <si>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</si>
  <si>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</si>
  <si>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</si>
  <si>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</si>
  <si>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</si>
  <si>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</si>
  <si>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</si>
  <si>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</si>
  <si>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</si>
  <si>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</si>
  <si>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</si>
  <si>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</si>
  <si>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rPr>
        <sz val="11"/>
        <color indexed="8"/>
        <rFont val="ＭＳ 明朝"/>
        <family val="1"/>
        <charset val="128"/>
      </rPr>
      <t>ほっこくあかえび</t>
    </r>
    <phoneticPr fontId="14"/>
  </si>
  <si>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</si>
  <si>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</si>
  <si>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</si>
  <si>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</si>
  <si>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</si>
  <si>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</si>
  <si>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</si>
  <si>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4"/>
  </si>
  <si>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</si>
  <si>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</si>
  <si>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</si>
  <si>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</si>
  <si>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</si>
  <si>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</si>
  <si>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</si>
  <si>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</si>
  <si>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</si>
  <si>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</si>
  <si>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</si>
  <si>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採貝藻</t>
    </r>
  </si>
  <si>
    <r>
      <rPr>
        <sz val="11"/>
        <color theme="1"/>
        <rFont val="ＭＳ 明朝"/>
        <family val="1"/>
        <charset val="128"/>
      </rPr>
      <t>名　　　　称</t>
    </r>
    <phoneticPr fontId="4"/>
  </si>
  <si>
    <r>
      <rPr>
        <sz val="11"/>
        <color theme="1"/>
        <rFont val="ＭＳ 明朝"/>
        <family val="1"/>
        <charset val="128"/>
      </rPr>
      <t>事　務　所　所　在　地</t>
    </r>
    <phoneticPr fontId="4"/>
  </si>
  <si>
    <r>
      <rPr>
        <sz val="11"/>
        <color theme="1"/>
        <rFont val="ＭＳ 明朝"/>
        <family val="1"/>
        <charset val="128"/>
      </rPr>
      <t>任　　　期</t>
    </r>
    <phoneticPr fontId="4"/>
  </si>
  <si>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</si>
  <si>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1"/>
        <color theme="1"/>
        <rFont val="ＭＳ 明朝"/>
        <family val="1"/>
        <charset val="128"/>
      </rPr>
      <t>性　質　別</t>
    </r>
    <phoneticPr fontId="4"/>
  </si>
  <si>
    <r>
      <rPr>
        <sz val="11"/>
        <color theme="1"/>
        <rFont val="ＭＳ 明朝"/>
        <family val="1"/>
        <charset val="128"/>
      </rPr>
      <t>金　額</t>
    </r>
    <phoneticPr fontId="4"/>
  </si>
  <si>
    <r>
      <rPr>
        <sz val="11"/>
        <color theme="1"/>
        <rFont val="ＭＳ 明朝"/>
        <family val="1"/>
        <charset val="128"/>
      </rPr>
      <t>主　要　事　業　等</t>
    </r>
    <phoneticPr fontId="4"/>
  </si>
  <si>
    <r>
      <rPr>
        <sz val="11"/>
        <color theme="1"/>
        <rFont val="ＭＳ 明朝"/>
        <family val="1"/>
        <charset val="128"/>
      </rPr>
      <t>報酬等</t>
    </r>
  </si>
  <si>
    <r>
      <rPr>
        <sz val="11"/>
        <color theme="1"/>
        <rFont val="ＭＳ 明朝"/>
        <family val="1"/>
        <charset val="128"/>
      </rPr>
      <t>事　業　等　主　要</t>
    </r>
    <phoneticPr fontId="4"/>
  </si>
  <si>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</si>
  <si>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4"/>
  </si>
  <si>
    <r>
      <rPr>
        <sz val="11"/>
        <color theme="1"/>
        <rFont val="ＭＳ 明朝"/>
        <family val="1"/>
        <charset val="128"/>
      </rPr>
      <t>一　般　行　政　費</t>
    </r>
    <rPh sb="0" eb="1">
      <t>イチ</t>
    </rPh>
    <rPh sb="2" eb="3">
      <t>ハン</t>
    </rPh>
    <rPh sb="4" eb="5">
      <t>ギョウ</t>
    </rPh>
    <rPh sb="6" eb="7">
      <t>セイ</t>
    </rPh>
    <rPh sb="8" eb="9">
      <t>ヒ</t>
    </rPh>
    <phoneticPr fontId="4"/>
  </si>
  <si>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4"/>
  </si>
  <si>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4"/>
  </si>
  <si>
    <r>
      <rPr>
        <sz val="11"/>
        <color theme="1"/>
        <rFont val="ＭＳ 明朝"/>
        <family val="1"/>
        <charset val="128"/>
      </rPr>
      <t>そ　の　他</t>
    </r>
    <phoneticPr fontId="4"/>
  </si>
  <si>
    <r>
      <rPr>
        <sz val="11"/>
        <color theme="1"/>
        <rFont val="ＭＳ 明朝"/>
        <family val="1"/>
        <charset val="128"/>
      </rPr>
      <t>合　　計</t>
    </r>
    <phoneticPr fontId="4"/>
  </si>
  <si>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</si>
  <si>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</si>
  <si>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</si>
  <si>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4"/>
  </si>
  <si>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4"/>
  </si>
  <si>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4"/>
  </si>
  <si>
    <r>
      <rPr>
        <sz val="11"/>
        <color theme="1"/>
        <rFont val="ＭＳ 明朝"/>
        <family val="1"/>
        <charset val="128"/>
      </rPr>
      <t>貸　付　勘　定</t>
    </r>
    <phoneticPr fontId="4"/>
  </si>
  <si>
    <r>
      <rPr>
        <sz val="11"/>
        <color theme="1"/>
        <rFont val="ＭＳ 明朝"/>
        <family val="1"/>
        <charset val="128"/>
      </rPr>
      <t>業　務　勘　定</t>
    </r>
    <phoneticPr fontId="4"/>
  </si>
  <si>
    <r>
      <rPr>
        <sz val="11"/>
        <color theme="1"/>
        <rFont val="ＭＳ 明朝"/>
        <family val="1"/>
        <charset val="128"/>
      </rPr>
      <t>指導・委託・運用益の繰出</t>
    </r>
  </si>
  <si>
    <r>
      <t xml:space="preserve"> </t>
    </r>
    <r>
      <rPr>
        <sz val="12"/>
        <rFont val="ＭＳ 明朝"/>
        <family val="1"/>
        <charset val="128"/>
      </rPr>
      <t>オ　地区別漁獲量</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</si>
  <si>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</si>
  <si>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</si>
  <si>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</si>
  <si>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</si>
  <si>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</si>
  <si>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</si>
  <si>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</si>
  <si>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</si>
  <si>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　　　　　（漁協統計）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</si>
  <si>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</si>
  <si>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t>4.30</t>
    <phoneticPr fontId="4"/>
  </si>
  <si>
    <t>6.30</t>
    <phoneticPr fontId="4"/>
  </si>
  <si>
    <t>26</t>
    <phoneticPr fontId="4"/>
  </si>
  <si>
    <r>
      <t xml:space="preserve">(5) </t>
    </r>
    <r>
      <rPr>
        <sz val="12"/>
        <color theme="1"/>
        <rFont val="ＭＳ 明朝"/>
        <family val="1"/>
        <charset val="128"/>
      </rPr>
      <t>大臣許可漁業</t>
    </r>
    <r>
      <rPr>
        <sz val="12"/>
        <color theme="1"/>
        <rFont val="Century"/>
        <family val="1"/>
      </rPr>
      <t xml:space="preserve">      </t>
    </r>
    <phoneticPr fontId="4"/>
  </si>
  <si>
    <r>
      <rPr>
        <sz val="12"/>
        <color rgb="FF000000"/>
        <rFont val="ＭＳ 明朝"/>
        <family val="1"/>
        <charset val="128"/>
      </rPr>
      <t>　　　ア、開局年月日</t>
    </r>
    <phoneticPr fontId="4"/>
  </si>
  <si>
    <r>
      <rPr>
        <sz val="12"/>
        <color rgb="FF000000"/>
        <rFont val="ＭＳ 明朝"/>
        <family val="1"/>
        <charset val="128"/>
      </rPr>
      <t>　　　イ、呼出名称</t>
    </r>
    <phoneticPr fontId="4"/>
  </si>
  <si>
    <r>
      <rPr>
        <sz val="12"/>
        <color rgb="FF000000"/>
        <rFont val="ＭＳ 明朝"/>
        <family val="1"/>
        <charset val="128"/>
      </rPr>
      <t>　「さかたぎょぎょう」</t>
    </r>
    <phoneticPr fontId="4"/>
  </si>
  <si>
    <r>
      <rPr>
        <sz val="12"/>
        <color rgb="FF000000"/>
        <rFont val="ＭＳ 明朝"/>
        <family val="1"/>
        <charset val="128"/>
      </rPr>
      <t>　　　ウ、電波の型式</t>
    </r>
    <phoneticPr fontId="4"/>
  </si>
  <si>
    <r>
      <rPr>
        <sz val="12"/>
        <color rgb="FF000000"/>
        <rFont val="ＭＳ 明朝"/>
        <family val="1"/>
        <charset val="128"/>
      </rPr>
      <t>　周波数、空中線電力</t>
    </r>
    <phoneticPr fontId="4"/>
  </si>
  <si>
    <r>
      <rPr>
        <sz val="12"/>
        <color theme="1"/>
        <rFont val="ＭＳ 明朝"/>
        <family val="1"/>
        <charset val="128"/>
      </rPr>
      <t>漁　業　通　信</t>
    </r>
    <phoneticPr fontId="4"/>
  </si>
  <si>
    <r>
      <rPr>
        <sz val="12"/>
        <color theme="1"/>
        <rFont val="ＭＳ 明朝"/>
        <family val="1"/>
        <charset val="128"/>
      </rPr>
      <t>総　　　　　計</t>
    </r>
    <phoneticPr fontId="4"/>
  </si>
  <si>
    <r>
      <t>1</t>
    </r>
    <r>
      <rPr>
        <sz val="11"/>
        <rFont val="ＭＳ 明朝"/>
        <family val="1"/>
        <charset val="128"/>
      </rPr>
      <t>式</t>
    </r>
    <rPh sb="1" eb="2">
      <t>シキ</t>
    </rPh>
    <phoneticPr fontId="14"/>
  </si>
  <si>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</si>
  <si>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</si>
  <si>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水系</t>
    </r>
  </si>
  <si>
    <r>
      <rPr>
        <sz val="11"/>
        <rFont val="ＭＳ 明朝"/>
        <family val="1"/>
        <charset val="128"/>
      </rPr>
      <t>捕獲尾数（尾）</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</si>
  <si>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</si>
  <si>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移殖卵数（千粒）</t>
    </r>
  </si>
  <si>
    <r>
      <rPr>
        <sz val="11"/>
        <rFont val="ＭＳ 明朝"/>
        <family val="1"/>
        <charset val="128"/>
      </rPr>
      <t>ふ化場名</t>
    </r>
  </si>
  <si>
    <r>
      <rPr>
        <sz val="11"/>
        <rFont val="ＭＳ 明朝"/>
        <family val="1"/>
        <charset val="128"/>
      </rPr>
      <t>収容卵数
（千粒）</t>
    </r>
  </si>
  <si>
    <r>
      <rPr>
        <sz val="11"/>
        <rFont val="ＭＳ 明朝"/>
        <family val="1"/>
        <charset val="128"/>
      </rPr>
      <t>放流尾数
（千尾）</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</si>
  <si>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</si>
  <si>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</si>
  <si>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</si>
  <si>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</si>
  <si>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</si>
  <si>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</si>
  <si>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</si>
  <si>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</si>
  <si>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</si>
  <si>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</si>
  <si>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</si>
  <si>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</si>
  <si>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</si>
  <si>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</si>
  <si>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</si>
  <si>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</si>
  <si>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</si>
  <si>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</si>
  <si>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</si>
  <si>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</si>
  <si>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</si>
  <si>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</si>
  <si>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</si>
  <si>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</si>
  <si>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</si>
  <si>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</si>
  <si>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</si>
  <si>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</si>
  <si>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</si>
  <si>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</si>
  <si>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</si>
  <si>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</si>
  <si>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</si>
  <si>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</si>
  <si>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</si>
  <si>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</si>
  <si>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</si>
  <si>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rPr>
        <sz val="12"/>
        <rFont val="ＭＳ 明朝"/>
        <family val="1"/>
        <charset val="128"/>
      </rPr>
      <t>さけ海中飼育放流事業</t>
    </r>
    <phoneticPr fontId="14"/>
  </si>
  <si>
    <r>
      <rPr>
        <sz val="11"/>
        <rFont val="ＭＳ 明朝"/>
        <family val="1"/>
        <charset val="128"/>
      </rPr>
      <t>由　良</t>
    </r>
    <phoneticPr fontId="4"/>
  </si>
  <si>
    <r>
      <rPr>
        <sz val="10"/>
        <rFont val="ＭＳ 明朝"/>
        <family val="1"/>
        <charset val="128"/>
      </rPr>
      <t>市町名</t>
    </r>
  </si>
  <si>
    <r>
      <rPr>
        <sz val="11"/>
        <rFont val="ＭＳ 明朝"/>
        <family val="1"/>
        <charset val="128"/>
      </rPr>
      <t>備　　　　　　　　　　考</t>
    </r>
    <phoneticPr fontId="4"/>
  </si>
  <si>
    <r>
      <rPr>
        <sz val="10"/>
        <rFont val="ＭＳ 明朝"/>
        <family val="1"/>
        <charset val="128"/>
      </rPr>
      <t>年度</t>
    </r>
    <phoneticPr fontId="14"/>
  </si>
  <si>
    <r>
      <rPr>
        <sz val="11"/>
        <rFont val="ＭＳ 明朝"/>
        <family val="1"/>
        <charset val="128"/>
      </rPr>
      <t>単位：千尾</t>
    </r>
    <rPh sb="0" eb="2">
      <t>タンイ</t>
    </rPh>
    <rPh sb="3" eb="4">
      <t>セン</t>
    </rPh>
    <rPh sb="4" eb="5">
      <t>ビ</t>
    </rPh>
    <phoneticPr fontId="4"/>
  </si>
  <si>
    <r>
      <rPr>
        <sz val="11"/>
        <rFont val="ＭＳ 明朝"/>
        <family val="1"/>
        <charset val="128"/>
      </rPr>
      <t>単位：千個</t>
    </r>
    <rPh sb="0" eb="2">
      <t>タンイ</t>
    </rPh>
    <rPh sb="3" eb="5">
      <t>センコ</t>
    </rPh>
    <phoneticPr fontId="4"/>
  </si>
  <si>
    <r>
      <rPr>
        <sz val="10"/>
        <rFont val="ＭＳ 明朝"/>
        <family val="1"/>
        <charset val="128"/>
      </rPr>
      <t>平成</t>
    </r>
    <rPh sb="0" eb="2">
      <t>ヘイセイ</t>
    </rPh>
    <phoneticPr fontId="4"/>
  </si>
  <si>
    <r>
      <rPr>
        <sz val="10"/>
        <rFont val="ＭＳ 明朝"/>
        <family val="1"/>
        <charset val="128"/>
      </rPr>
      <t>年</t>
    </r>
    <rPh sb="0" eb="1">
      <t>ネン</t>
    </rPh>
    <phoneticPr fontId="4"/>
  </si>
  <si>
    <r>
      <rPr>
        <sz val="10"/>
        <rFont val="ＭＳ 明朝"/>
        <family val="1"/>
        <charset val="128"/>
      </rPr>
      <t>月</t>
    </r>
    <rPh sb="0" eb="1">
      <t>ツキ</t>
    </rPh>
    <phoneticPr fontId="4"/>
  </si>
  <si>
    <r>
      <rPr>
        <sz val="10"/>
        <rFont val="ＭＳ 明朝"/>
        <family val="1"/>
        <charset val="128"/>
      </rPr>
      <t>日</t>
    </r>
    <rPh sb="0" eb="1">
      <t>ヒ</t>
    </rPh>
    <phoneticPr fontId="4"/>
  </si>
  <si>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</si>
  <si>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</si>
  <si>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</si>
  <si>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</si>
  <si>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</si>
  <si>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メ　ニ　ュ　ー</t>
    </r>
  </si>
  <si>
    <r>
      <t xml:space="preserve"> (1) </t>
    </r>
    <r>
      <rPr>
        <sz val="12"/>
        <rFont val="ＭＳ 明朝"/>
        <family val="1"/>
        <charset val="128"/>
      </rPr>
      <t>山形県漁業協同組合</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</si>
  <si>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</si>
  <si>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</si>
  <si>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</si>
  <si>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</si>
  <si>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</si>
  <si>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</si>
  <si>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</si>
  <si>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</si>
  <si>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</si>
  <si>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</si>
  <si>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会　長</t>
    </r>
    <rPh sb="0" eb="1">
      <t>カイ</t>
    </rPh>
    <rPh sb="2" eb="3">
      <t>チョウ</t>
    </rPh>
    <phoneticPr fontId="14"/>
  </si>
  <si>
    <r>
      <rPr>
        <sz val="11"/>
        <rFont val="ＭＳ 明朝"/>
        <family val="1"/>
        <charset val="128"/>
      </rPr>
      <t>区　　　分</t>
    </r>
  </si>
  <si>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</si>
  <si>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</si>
  <si>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1"/>
        <rFont val="ＭＳ 明朝"/>
        <family val="1"/>
        <charset val="128"/>
      </rPr>
      <t>出捐金</t>
    </r>
    <r>
      <rPr>
        <sz val="11"/>
        <rFont val="Century"/>
        <family val="1"/>
      </rPr>
      <t>139,000</t>
    </r>
  </si>
  <si>
    <r>
      <rPr>
        <sz val="12"/>
        <rFont val="ＭＳ 明朝"/>
        <family val="1"/>
        <charset val="128"/>
      </rPr>
      <t>１８　水　産　金　融</t>
    </r>
  </si>
  <si>
    <r>
      <rPr>
        <sz val="6"/>
        <rFont val="ＭＳ 明朝"/>
        <family val="1"/>
        <charset val="128"/>
      </rPr>
      <t>資金種類</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</si>
  <si>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</si>
  <si>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</si>
  <si>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</si>
  <si>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</si>
  <si>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</si>
  <si>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</si>
  <si>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</si>
  <si>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</si>
  <si>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</si>
  <si>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</si>
  <si>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</si>
  <si>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</si>
  <si>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</si>
  <si>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</si>
  <si>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</si>
  <si>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</si>
  <si>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</si>
  <si>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</si>
  <si>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</si>
  <si>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2"/>
        <rFont val="ＭＳ 明朝"/>
        <family val="1"/>
        <charset val="128"/>
      </rPr>
      <t>１９　漁港、港湾</t>
    </r>
  </si>
  <si>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</si>
  <si>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</si>
  <si>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</si>
  <si>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</si>
  <si>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</si>
  <si>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</si>
  <si>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</si>
  <si>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</si>
  <si>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</si>
  <si>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</si>
  <si>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</si>
  <si>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</si>
  <si>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</si>
  <si>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</si>
  <si>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</si>
  <si>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</si>
  <si>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</si>
  <si>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</si>
  <si>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</si>
  <si>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</si>
  <si>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t xml:space="preserve">   (132.5)      </t>
    </r>
    <r>
      <rPr>
        <sz val="11"/>
        <rFont val="ＭＳ 明朝"/>
        <family val="1"/>
        <charset val="128"/>
      </rPr>
      <t>　－</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</si>
  <si>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</si>
  <si>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</si>
  <si>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</si>
  <si>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</si>
  <si>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</si>
  <si>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</si>
  <si>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</si>
  <si>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</si>
  <si>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</si>
  <si>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</si>
  <si>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</si>
  <si>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</si>
  <si>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</si>
  <si>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</si>
  <si>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</si>
  <si>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</si>
  <si>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t xml:space="preserve">   (313.5)      </t>
    </r>
    <r>
      <rPr>
        <sz val="11"/>
        <rFont val="ＭＳ 明朝"/>
        <family val="1"/>
        <charset val="128"/>
      </rPr>
      <t>　－</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</si>
  <si>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</si>
  <si>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</si>
  <si>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</si>
  <si>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</si>
  <si>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</si>
  <si>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</si>
  <si>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</si>
  <si>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</si>
  <si>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</si>
  <si>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</si>
  <si>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</si>
  <si>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</si>
  <si>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</si>
  <si>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</si>
  <si>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</si>
  <si>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</si>
  <si>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</si>
  <si>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</si>
  <si>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4"/>
  </si>
  <si>
    <r>
      <rPr>
        <sz val="11"/>
        <color theme="1"/>
        <rFont val="ＭＳ 明朝"/>
        <family val="1"/>
        <charset val="128"/>
      </rPr>
      <t>イ．漁港の管理</t>
    </r>
  </si>
  <si>
    <r>
      <rPr>
        <sz val="11"/>
        <color theme="1"/>
        <rFont val="ＭＳ 明朝"/>
        <family val="1"/>
        <charset val="128"/>
      </rPr>
      <t>漁港監視実施回数</t>
    </r>
    <phoneticPr fontId="4"/>
  </si>
  <si>
    <t>10</t>
    <phoneticPr fontId="4"/>
  </si>
  <si>
    <t>11</t>
    <phoneticPr fontId="4"/>
  </si>
  <si>
    <t>14</t>
    <phoneticPr fontId="4"/>
  </si>
  <si>
    <t>27</t>
    <phoneticPr fontId="4"/>
  </si>
  <si>
    <t>12</t>
    <phoneticPr fontId="4"/>
  </si>
  <si>
    <t>29</t>
    <phoneticPr fontId="4"/>
  </si>
  <si>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4"/>
  </si>
  <si>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4"/>
  </si>
  <si>
    <r>
      <rPr>
        <sz val="11"/>
        <color theme="1"/>
        <rFont val="ＭＳ 明朝"/>
        <family val="1"/>
        <charset val="128"/>
      </rPr>
      <t>昭和</t>
    </r>
    <rPh sb="0" eb="2">
      <t>ショウワ</t>
    </rPh>
    <phoneticPr fontId="4"/>
  </si>
  <si>
    <r>
      <rPr>
        <sz val="11"/>
        <color theme="1"/>
        <rFont val="ＭＳ 明朝"/>
        <family val="1"/>
        <charset val="128"/>
      </rPr>
      <t>年</t>
    </r>
    <rPh sb="0" eb="1">
      <t>ネン</t>
    </rPh>
    <phoneticPr fontId="4"/>
  </si>
  <si>
    <r>
      <rPr>
        <sz val="11"/>
        <color theme="1"/>
        <rFont val="ＭＳ 明朝"/>
        <family val="1"/>
        <charset val="128"/>
      </rPr>
      <t>月</t>
    </r>
    <rPh sb="0" eb="1">
      <t>ガツ</t>
    </rPh>
    <phoneticPr fontId="4"/>
  </si>
  <si>
    <r>
      <rPr>
        <sz val="11"/>
        <color theme="1"/>
        <rFont val="ＭＳ 明朝"/>
        <family val="1"/>
        <charset val="128"/>
      </rPr>
      <t>日</t>
    </r>
    <rPh sb="0" eb="1">
      <t>ニチ</t>
    </rPh>
    <phoneticPr fontId="4"/>
  </si>
  <si>
    <t>7</t>
    <phoneticPr fontId="4"/>
  </si>
  <si>
    <t>37~38</t>
    <phoneticPr fontId="4"/>
  </si>
  <si>
    <t xml:space="preserve"> Fax 0234-24-6164</t>
    <phoneticPr fontId="4"/>
  </si>
  <si>
    <t xml:space="preserve"> Fax 0238-38-3216</t>
    <phoneticPr fontId="4"/>
  </si>
  <si>
    <t xml:space="preserve"> Fax 0235-33-0379</t>
    <phoneticPr fontId="4"/>
  </si>
  <si>
    <r>
      <rPr>
        <sz val="11"/>
        <color theme="1"/>
        <rFont val="ＭＳ 明朝"/>
        <family val="1"/>
        <charset val="128"/>
      </rPr>
      <t>漁港・漁場整備事業費</t>
    </r>
    <rPh sb="0" eb="2">
      <t>ギョコウ</t>
    </rPh>
    <phoneticPr fontId="4"/>
  </si>
  <si>
    <r>
      <rPr>
        <sz val="11"/>
        <color theme="1"/>
        <rFont val="ＭＳ 明朝"/>
        <family val="1"/>
        <charset val="128"/>
      </rPr>
      <t>水産行政振興費</t>
    </r>
    <rPh sb="0" eb="2">
      <t>スイサン</t>
    </rPh>
    <rPh sb="2" eb="4">
      <t>ギョウセイ</t>
    </rPh>
    <rPh sb="4" eb="7">
      <t>シンコウヒ</t>
    </rPh>
    <phoneticPr fontId="4"/>
  </si>
  <si>
    <r>
      <rPr>
        <sz val="11"/>
        <color theme="1"/>
        <rFont val="ＭＳ 明朝"/>
        <family val="1"/>
        <charset val="128"/>
      </rPr>
      <t>水産総合振興費</t>
    </r>
    <rPh sb="0" eb="2">
      <t>スイサン</t>
    </rPh>
    <rPh sb="2" eb="4">
      <t>ソウゴウ</t>
    </rPh>
    <rPh sb="4" eb="7">
      <t>シンコウヒ</t>
    </rPh>
    <phoneticPr fontId="4"/>
  </si>
  <si>
    <r>
      <rPr>
        <sz val="11"/>
        <color theme="1"/>
        <rFont val="ＭＳ 明朝"/>
        <family val="1"/>
        <charset val="128"/>
      </rPr>
      <t>沿岸漁業振興調査事業費</t>
    </r>
    <rPh sb="0" eb="2">
      <t>エンガン</t>
    </rPh>
    <rPh sb="2" eb="4">
      <t>ギョギョウ</t>
    </rPh>
    <rPh sb="4" eb="6">
      <t>シンコウ</t>
    </rPh>
    <rPh sb="6" eb="8">
      <t>チョウサ</t>
    </rPh>
    <rPh sb="8" eb="11">
      <t>ジギョウヒ</t>
    </rPh>
    <phoneticPr fontId="4"/>
  </si>
  <si>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8">
      <t>ジギョウヒ</t>
    </rPh>
    <phoneticPr fontId="4"/>
  </si>
  <si>
    <r>
      <rPr>
        <sz val="11"/>
        <rFont val="ＭＳ 明朝"/>
        <family val="1"/>
        <charset val="128"/>
      </rPr>
      <t>県　外　漁　業</t>
    </r>
    <rPh sb="0" eb="1">
      <t>ケン</t>
    </rPh>
    <rPh sb="2" eb="3">
      <t>ソト</t>
    </rPh>
    <rPh sb="4" eb="5">
      <t>リョウ</t>
    </rPh>
    <rPh sb="6" eb="7">
      <t>ギョウ</t>
    </rPh>
    <phoneticPr fontId="14"/>
  </si>
  <si>
    <r>
      <t>1</t>
    </r>
    <r>
      <rPr>
        <sz val="11"/>
        <rFont val="ＭＳ 明朝"/>
        <family val="1"/>
        <charset val="128"/>
      </rPr>
      <t>件</t>
    </r>
    <rPh sb="1" eb="2">
      <t>ケン</t>
    </rPh>
    <phoneticPr fontId="4"/>
  </si>
  <si>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4"/>
  </si>
  <si>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4"/>
  </si>
  <si>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</si>
  <si>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</si>
  <si>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4"/>
  </si>
  <si>
    <r>
      <rPr>
        <sz val="11"/>
        <color theme="1"/>
        <rFont val="ＭＳ 明朝"/>
        <family val="1"/>
        <charset val="128"/>
      </rPr>
      <t>時間</t>
    </r>
    <phoneticPr fontId="4"/>
  </si>
  <si>
    <r>
      <rPr>
        <sz val="11"/>
        <color theme="1"/>
        <rFont val="ＭＳ 明朝"/>
        <family val="1"/>
        <charset val="128"/>
      </rPr>
      <t>時間</t>
    </r>
  </si>
  <si>
    <t>(8/10)</t>
    <phoneticPr fontId="4"/>
  </si>
  <si>
    <t>(2/10)</t>
    <phoneticPr fontId="4"/>
  </si>
  <si>
    <r>
      <rPr>
        <sz val="11"/>
        <rFont val="ＭＳ 明朝"/>
        <family val="1"/>
        <charset val="128"/>
      </rPr>
      <t>繰越</t>
    </r>
    <rPh sb="0" eb="2">
      <t>クリコ</t>
    </rPh>
    <phoneticPr fontId="4"/>
  </si>
  <si>
    <r>
      <rPr>
        <sz val="11"/>
        <rFont val="ＭＳ 明朝"/>
        <family val="1"/>
        <charset val="128"/>
      </rPr>
      <t>体験者年齢</t>
    </r>
    <rPh sb="0" eb="3">
      <t>タイケンシャ</t>
    </rPh>
    <rPh sb="3" eb="5">
      <t>ネンレイ</t>
    </rPh>
    <phoneticPr fontId="4"/>
  </si>
  <si>
    <r>
      <rPr>
        <sz val="11"/>
        <rFont val="ＭＳ 明朝"/>
        <family val="1"/>
        <charset val="128"/>
      </rPr>
      <t>職業</t>
    </r>
    <rPh sb="0" eb="2">
      <t>ショクギョウ</t>
    </rPh>
    <phoneticPr fontId="4"/>
  </si>
  <si>
    <r>
      <rPr>
        <sz val="11"/>
        <rFont val="ＭＳ 明朝"/>
        <family val="1"/>
        <charset val="128"/>
      </rPr>
      <t>実施日</t>
    </r>
    <rPh sb="0" eb="3">
      <t>ジッシビ</t>
    </rPh>
    <phoneticPr fontId="4"/>
  </si>
  <si>
    <r>
      <rPr>
        <sz val="11"/>
        <rFont val="ＭＳ 明朝"/>
        <family val="1"/>
        <charset val="128"/>
      </rPr>
      <t>実施場所</t>
    </r>
    <rPh sb="0" eb="2">
      <t>ジッシ</t>
    </rPh>
    <rPh sb="2" eb="4">
      <t>バショ</t>
    </rPh>
    <phoneticPr fontId="4"/>
  </si>
  <si>
    <r>
      <rPr>
        <sz val="11"/>
        <rFont val="ＭＳ 明朝"/>
        <family val="1"/>
        <charset val="128"/>
      </rPr>
      <t>受入先</t>
    </r>
    <rPh sb="0" eb="2">
      <t>ウケイレ</t>
    </rPh>
    <rPh sb="2" eb="3">
      <t>サキ</t>
    </rPh>
    <phoneticPr fontId="4"/>
  </si>
  <si>
    <r>
      <rPr>
        <sz val="12"/>
        <rFont val="ＭＳ 明朝"/>
        <family val="1"/>
        <charset val="128"/>
      </rPr>
      <t>１６　魚　食　普　及　・　流　通　対　策</t>
    </r>
  </si>
  <si>
    <r>
      <rPr>
        <sz val="11"/>
        <rFont val="ＭＳ 明朝"/>
        <family val="1"/>
        <charset val="128"/>
      </rPr>
      <t>影山　一夫</t>
    </r>
    <rPh sb="0" eb="2">
      <t>カゲヤマ</t>
    </rPh>
    <rPh sb="3" eb="5">
      <t>カズオ</t>
    </rPh>
    <phoneticPr fontId="14"/>
  </si>
  <si>
    <t>―</t>
    <phoneticPr fontId="4"/>
  </si>
  <si>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phoneticPr fontId="4"/>
  </si>
  <si>
    <r>
      <rPr>
        <sz val="11"/>
        <rFont val="ＭＳ 明朝"/>
        <family val="1"/>
        <charset val="128"/>
      </rPr>
      <t>共済金支払実績</t>
    </r>
    <phoneticPr fontId="4"/>
  </si>
  <si>
    <r>
      <rPr>
        <sz val="11"/>
        <rFont val="ＭＳ 明朝"/>
        <family val="1"/>
        <charset val="128"/>
      </rPr>
      <t>積立ぷらす引受実績</t>
    </r>
    <phoneticPr fontId="4"/>
  </si>
  <si>
    <r>
      <rPr>
        <sz val="11"/>
        <rFont val="ＭＳ 明朝"/>
        <family val="1"/>
        <charset val="128"/>
      </rPr>
      <t>・</t>
    </r>
    <phoneticPr fontId="14"/>
  </si>
  <si>
    <r>
      <rPr>
        <sz val="11"/>
        <rFont val="ＭＳ 明朝"/>
        <family val="1"/>
        <charset val="128"/>
      </rPr>
      <t>さけ人工ふ化の調査研究</t>
    </r>
  </si>
  <si>
    <r>
      <rPr>
        <sz val="11"/>
        <rFont val="ＭＳ 明朝"/>
        <family val="1"/>
        <charset val="128"/>
      </rPr>
      <t>技術の改善、施設・設備拡充指導</t>
    </r>
    <phoneticPr fontId="4"/>
  </si>
  <si>
    <r>
      <rPr>
        <sz val="11"/>
        <rFont val="ＭＳ 明朝"/>
        <family val="1"/>
        <charset val="128"/>
      </rPr>
      <t>賛助会員</t>
    </r>
    <r>
      <rPr>
        <sz val="11"/>
        <rFont val="Century"/>
        <family val="1"/>
      </rPr>
      <t xml:space="preserve">  </t>
    </r>
    <phoneticPr fontId="4"/>
  </si>
  <si>
    <r>
      <rPr>
        <sz val="11"/>
        <rFont val="ＭＳ 明朝"/>
        <family val="1"/>
        <charset val="128"/>
      </rPr>
      <t>組合の運営指導等</t>
    </r>
  </si>
  <si>
    <r>
      <rPr>
        <sz val="11"/>
        <rFont val="ＭＳ 明朝"/>
        <family val="1"/>
        <charset val="128"/>
      </rPr>
      <t>・</t>
    </r>
  </si>
  <si>
    <r>
      <rPr>
        <sz val="11"/>
        <color theme="1"/>
        <rFont val="ＭＳ 明朝"/>
        <family val="1"/>
        <charset val="128"/>
      </rPr>
      <t>その他目的達成に必要な事業</t>
    </r>
  </si>
  <si>
    <r>
      <rPr>
        <sz val="11"/>
        <color theme="1"/>
        <rFont val="ＭＳ 明朝"/>
        <family val="1"/>
        <charset val="128"/>
      </rPr>
      <t>　漁港は漁業の本拠地として整備されているため、漁船以外の船舶が利用する場合には、</t>
    </r>
    <phoneticPr fontId="4"/>
  </si>
  <si>
    <r>
      <rPr>
        <sz val="11"/>
        <color theme="1"/>
        <rFont val="ＭＳ 明朝"/>
        <family val="1"/>
        <charset val="128"/>
      </rPr>
      <t>　漁港管理者は漁港施設を占用等する場合には漁港管理条例、漁港区域内の公共空地を占用等する場合には漁港漁場整備法、</t>
    </r>
    <phoneticPr fontId="4"/>
  </si>
  <si>
    <r>
      <rPr>
        <sz val="11"/>
        <color theme="1"/>
        <rFont val="ＭＳ 明朝"/>
        <family val="1"/>
        <charset val="128"/>
      </rPr>
      <t>海　　岸　　法</t>
    </r>
    <phoneticPr fontId="4"/>
  </si>
  <si>
    <r>
      <rPr>
        <sz val="11"/>
        <color theme="1"/>
        <rFont val="ＭＳ 明朝"/>
        <family val="1"/>
        <charset val="128"/>
      </rPr>
      <t>堅　苔　沢　漁　港</t>
    </r>
    <phoneticPr fontId="4"/>
  </si>
  <si>
    <r>
      <rPr>
        <sz val="11"/>
        <color theme="1"/>
        <rFont val="ＭＳ 明朝"/>
        <family val="1"/>
        <charset val="128"/>
      </rPr>
      <t>漁　港　の　種　類</t>
    </r>
    <phoneticPr fontId="4"/>
  </si>
  <si>
    <r>
      <rPr>
        <sz val="11"/>
        <color theme="1"/>
        <rFont val="ＭＳ 明朝"/>
        <family val="1"/>
        <charset val="128"/>
      </rPr>
      <t>指　定　年　月　日</t>
    </r>
    <phoneticPr fontId="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</si>
  <si>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</si>
  <si>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</si>
  <si>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4"/>
  </si>
  <si>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4"/>
  </si>
  <si>
    <r>
      <rPr>
        <sz val="11"/>
        <rFont val="ＭＳ 明朝"/>
        <family val="1"/>
        <charset val="128"/>
      </rPr>
      <t>漁業種</t>
    </r>
    <r>
      <rPr>
        <sz val="11"/>
        <rFont val="Century"/>
        <family val="1"/>
      </rPr>
      <t xml:space="preserve">                               </t>
    </r>
    <r>
      <rPr>
        <sz val="11"/>
        <rFont val="ＭＳ 明朝"/>
        <family val="1"/>
        <charset val="128"/>
      </rPr>
      <t>月</t>
    </r>
    <phoneticPr fontId="14"/>
  </si>
  <si>
    <r>
      <rPr>
        <sz val="11"/>
        <rFont val="ＭＳ 明朝"/>
        <family val="1"/>
        <charset val="128"/>
      </rPr>
      <t>県庁農林水産部</t>
    </r>
  </si>
  <si>
    <r>
      <rPr>
        <sz val="11"/>
        <rFont val="ＭＳ 明朝"/>
        <family val="1"/>
        <charset val="128"/>
      </rPr>
      <t>農政企画課</t>
    </r>
  </si>
  <si>
    <r>
      <rPr>
        <sz val="11"/>
        <rFont val="ＭＳ 明朝"/>
        <family val="1"/>
        <charset val="128"/>
      </rPr>
      <t>金融担当</t>
    </r>
    <phoneticPr fontId="14"/>
  </si>
  <si>
    <r>
      <rPr>
        <sz val="11"/>
        <rFont val="ＭＳ 明朝"/>
        <family val="1"/>
        <charset val="128"/>
      </rPr>
      <t>利子補給､改善資金､漁業信用基金協会の指導</t>
    </r>
  </si>
  <si>
    <r>
      <rPr>
        <sz val="11"/>
        <rFont val="ＭＳ 明朝"/>
        <family val="1"/>
        <charset val="128"/>
      </rPr>
      <t>･団体検査指導室</t>
    </r>
  </si>
  <si>
    <r>
      <rPr>
        <sz val="11"/>
        <rFont val="ＭＳ 明朝"/>
        <family val="1"/>
        <charset val="128"/>
      </rPr>
      <t>団体検査担当</t>
    </r>
  </si>
  <si>
    <r>
      <rPr>
        <sz val="11"/>
        <rFont val="ＭＳ 明朝"/>
        <family val="1"/>
        <charset val="128"/>
      </rPr>
      <t>山形県漁協の常例検査</t>
    </r>
  </si>
  <si>
    <r>
      <rPr>
        <sz val="11"/>
        <rFont val="ＭＳ 明朝"/>
        <family val="1"/>
        <charset val="128"/>
      </rPr>
      <t>室長補佐</t>
    </r>
  </si>
  <si>
    <r>
      <rPr>
        <sz val="11"/>
        <rFont val="ＭＳ 明朝"/>
        <family val="1"/>
        <charset val="128"/>
      </rPr>
      <t>漁業調整､水産団体の許認可</t>
    </r>
    <phoneticPr fontId="4"/>
  </si>
  <si>
    <r>
      <rPr>
        <sz val="11"/>
        <rFont val="ＭＳ 明朝"/>
        <family val="1"/>
        <charset val="128"/>
      </rPr>
      <t>沿岸漁業振興対策</t>
    </r>
  </si>
  <si>
    <r>
      <rPr>
        <sz val="11"/>
        <rFont val="ＭＳ 明朝"/>
        <family val="1"/>
        <charset val="128"/>
      </rPr>
      <t>内水面漁業振興対策､さけ･ます増殖対策</t>
    </r>
  </si>
  <si>
    <r>
      <rPr>
        <sz val="11"/>
        <rFont val="ＭＳ 明朝"/>
        <family val="1"/>
        <charset val="128"/>
      </rPr>
      <t>魚類防疫対策</t>
    </r>
  </si>
  <si>
    <r>
      <rPr>
        <sz val="11"/>
        <rFont val="ＭＳ 明朝"/>
        <family val="1"/>
        <charset val="128"/>
      </rPr>
      <t>漁港･漁場･海岸の整備管理</t>
    </r>
    <phoneticPr fontId="14"/>
  </si>
  <si>
    <r>
      <rPr>
        <sz val="11"/>
        <rFont val="ＭＳ 明朝"/>
        <family val="1"/>
        <charset val="128"/>
      </rPr>
      <t>庄内総合支庁産業経済部</t>
    </r>
    <rPh sb="6" eb="8">
      <t>サンギョウ</t>
    </rPh>
    <rPh sb="8" eb="10">
      <t>ケイザイ</t>
    </rPh>
    <rPh sb="10" eb="11">
      <t>ブ</t>
    </rPh>
    <phoneticPr fontId="14"/>
  </si>
  <si>
    <r>
      <rPr>
        <sz val="11"/>
        <rFont val="ＭＳ 明朝"/>
        <family val="1"/>
        <charset val="128"/>
      </rPr>
      <t>総務担当</t>
    </r>
    <r>
      <rPr>
        <sz val="11"/>
        <rFont val="Century"/>
        <family val="1"/>
      </rPr>
      <t>(</t>
    </r>
    <r>
      <rPr>
        <sz val="11"/>
        <rFont val="ＭＳ 明朝"/>
        <family val="1"/>
        <charset val="128"/>
      </rPr>
      <t>総務係</t>
    </r>
    <r>
      <rPr>
        <sz val="11"/>
        <rFont val="Century"/>
        <family val="1"/>
      </rPr>
      <t>)</t>
    </r>
  </si>
  <si>
    <r>
      <rPr>
        <sz val="11"/>
        <rFont val="ＭＳ 明朝"/>
        <family val="1"/>
        <charset val="128"/>
      </rPr>
      <t>人事､予算､決算､財産､物品</t>
    </r>
    <phoneticPr fontId="14"/>
  </si>
  <si>
    <r>
      <rPr>
        <sz val="11"/>
        <rFont val="ＭＳ 明朝"/>
        <family val="1"/>
        <charset val="128"/>
      </rPr>
      <t>水産業協同組合･団体指導､水産金融､常例検査､漁港施設･漁港海岸施設の管理､国有海浜地処理</t>
    </r>
  </si>
  <si>
    <r>
      <rPr>
        <sz val="11"/>
        <rFont val="ＭＳ 明朝"/>
        <family val="1"/>
        <charset val="128"/>
      </rPr>
      <t>振興普及担当</t>
    </r>
  </si>
  <si>
    <r>
      <rPr>
        <sz val="11"/>
        <rFont val="ＭＳ 明朝"/>
        <family val="1"/>
        <charset val="128"/>
      </rPr>
      <t>漁港整備主幹</t>
    </r>
    <rPh sb="0" eb="2">
      <t>ギョコウ</t>
    </rPh>
    <rPh sb="2" eb="4">
      <t>セイビ</t>
    </rPh>
    <rPh sb="4" eb="6">
      <t>シュカン</t>
    </rPh>
    <phoneticPr fontId="14"/>
  </si>
  <si>
    <r>
      <rPr>
        <sz val="11"/>
        <rFont val="ＭＳ 明朝"/>
        <family val="1"/>
        <charset val="128"/>
      </rPr>
      <t>漁港整備担当</t>
    </r>
  </si>
  <si>
    <r>
      <rPr>
        <sz val="11"/>
        <rFont val="ＭＳ 明朝"/>
        <family val="1"/>
        <charset val="128"/>
      </rPr>
      <t>水産基盤</t>
    </r>
    <r>
      <rPr>
        <sz val="11"/>
        <rFont val="Century"/>
        <family val="1"/>
      </rPr>
      <t>(</t>
    </r>
    <r>
      <rPr>
        <sz val="11"/>
        <rFont val="ＭＳ 明朝"/>
        <family val="1"/>
        <charset val="128"/>
      </rPr>
      <t>漁港､漁場</t>
    </r>
    <r>
      <rPr>
        <sz val="11"/>
        <rFont val="Century"/>
        <family val="1"/>
      </rPr>
      <t>)</t>
    </r>
    <r>
      <rPr>
        <sz val="11"/>
        <rFont val="ＭＳ 明朝"/>
        <family val="1"/>
        <charset val="128"/>
      </rPr>
      <t>整備･海岸施設整備</t>
    </r>
  </si>
  <si>
    <r>
      <rPr>
        <sz val="11"/>
        <rFont val="ＭＳ 明朝"/>
        <family val="1"/>
        <charset val="128"/>
      </rPr>
      <t>漁業調整担当</t>
    </r>
  </si>
  <si>
    <r>
      <rPr>
        <sz val="11"/>
        <rFont val="ＭＳ 明朝"/>
        <family val="1"/>
        <charset val="128"/>
      </rPr>
      <t>漁業調整､海面漁業許可､漁業取締､漁船登録､遊漁対策､資源管理､漁場環境保全</t>
    </r>
  </si>
  <si>
    <r>
      <rPr>
        <sz val="11"/>
        <rFont val="ＭＳ 明朝"/>
        <family val="1"/>
        <charset val="128"/>
      </rPr>
      <t>漁業監視調査船月峯</t>
    </r>
    <r>
      <rPr>
        <sz val="11"/>
        <rFont val="Century"/>
        <family val="1"/>
      </rPr>
      <t>(52</t>
    </r>
    <r>
      <rPr>
        <sz val="11"/>
        <rFont val="ＭＳ 明朝"/>
        <family val="1"/>
        <charset val="128"/>
      </rPr>
      <t>ﾄﾝ､馬力</t>
    </r>
    <r>
      <rPr>
        <sz val="11"/>
        <rFont val="Century"/>
        <family val="1"/>
      </rPr>
      <t>1,854kW×2)</t>
    </r>
    <phoneticPr fontId="14"/>
  </si>
  <si>
    <r>
      <rPr>
        <sz val="11"/>
        <rFont val="ＭＳ 明朝"/>
        <family val="1"/>
        <charset val="128"/>
      </rPr>
      <t>漁業指導監督通信､漁業無線通信､海上気象に関する通信</t>
    </r>
  </si>
  <si>
    <r>
      <rPr>
        <sz val="11"/>
        <rFont val="ＭＳ 明朝"/>
        <family val="1"/>
        <charset val="128"/>
      </rPr>
      <t>場長</t>
    </r>
  </si>
  <si>
    <r>
      <rPr>
        <sz val="11"/>
        <rFont val="ＭＳ 明朝"/>
        <family val="1"/>
        <charset val="128"/>
      </rPr>
      <t>海洋資源部</t>
    </r>
    <rPh sb="0" eb="2">
      <t>カイヨウ</t>
    </rPh>
    <rPh sb="2" eb="5">
      <t>シゲンブ</t>
    </rPh>
    <phoneticPr fontId="14"/>
  </si>
  <si>
    <r>
      <rPr>
        <sz val="11"/>
        <rFont val="ＭＳ 明朝"/>
        <family val="1"/>
        <charset val="128"/>
      </rPr>
      <t>漁海況予報､漁場調査､資源評価･管理研究､漁業試験調査船最上丸</t>
    </r>
    <r>
      <rPr>
        <sz val="11"/>
        <rFont val="Century"/>
        <family val="1"/>
      </rPr>
      <t>(98</t>
    </r>
    <r>
      <rPr>
        <sz val="11"/>
        <rFont val="ＭＳ 明朝"/>
        <family val="1"/>
        <charset val="128"/>
      </rPr>
      <t>ﾄﾝ､</t>
    </r>
    <r>
      <rPr>
        <sz val="11"/>
        <rFont val="Century"/>
        <family val="1"/>
      </rPr>
      <t>900</t>
    </r>
    <r>
      <rPr>
        <sz val="11"/>
        <rFont val="ＭＳ 明朝"/>
        <family val="1"/>
        <charset val="128"/>
      </rPr>
      <t>馬力</t>
    </r>
    <r>
      <rPr>
        <sz val="11"/>
        <rFont val="Century"/>
        <family val="1"/>
      </rPr>
      <t>)</t>
    </r>
    <phoneticPr fontId="14"/>
  </si>
  <si>
    <r>
      <rPr>
        <sz val="11"/>
        <rFont val="ＭＳ 明朝"/>
        <family val="1"/>
        <charset val="128"/>
      </rPr>
      <t>副場長</t>
    </r>
  </si>
  <si>
    <r>
      <rPr>
        <sz val="11"/>
        <rFont val="ＭＳ 明朝"/>
        <family val="1"/>
        <charset val="128"/>
      </rPr>
      <t>浅海増殖部</t>
    </r>
  </si>
  <si>
    <r>
      <rPr>
        <sz val="11"/>
        <rFont val="ＭＳ 明朝"/>
        <family val="1"/>
        <charset val="128"/>
      </rPr>
      <t>種苗生産技術開発研究､放流効果調査､増養殖研究､沿岸漁場整備関係調査</t>
    </r>
  </si>
  <si>
    <r>
      <rPr>
        <sz val="11"/>
        <rFont val="ＭＳ 明朝"/>
        <family val="1"/>
        <charset val="128"/>
      </rPr>
      <t>内水面水産試験場</t>
    </r>
    <r>
      <rPr>
        <sz val="11"/>
        <rFont val="Century"/>
        <family val="1"/>
      </rPr>
      <t>(8</t>
    </r>
    <r>
      <rPr>
        <sz val="11"/>
        <rFont val="ＭＳ 明朝"/>
        <family val="1"/>
        <charset val="128"/>
      </rPr>
      <t>名</t>
    </r>
    <r>
      <rPr>
        <sz val="11"/>
        <rFont val="Century"/>
        <family val="1"/>
      </rPr>
      <t xml:space="preserve">)  </t>
    </r>
    <phoneticPr fontId="14"/>
  </si>
  <si>
    <r>
      <rPr>
        <sz val="11"/>
        <rFont val="ＭＳ 明朝"/>
        <family val="1"/>
        <charset val="128"/>
      </rPr>
      <t>庶務係</t>
    </r>
  </si>
  <si>
    <r>
      <rPr>
        <sz val="11"/>
        <rFont val="ＭＳ 明朝"/>
        <family val="1"/>
        <charset val="128"/>
      </rPr>
      <t>人事､予算､決算､財産､物品</t>
    </r>
  </si>
  <si>
    <r>
      <rPr>
        <sz val="11"/>
        <rFont val="ＭＳ 明朝"/>
        <family val="1"/>
        <charset val="128"/>
      </rPr>
      <t>資源調査部</t>
    </r>
  </si>
  <si>
    <r>
      <rPr>
        <sz val="11"/>
        <rFont val="ＭＳ 明朝"/>
        <family val="1"/>
        <charset val="128"/>
      </rPr>
      <t>水産資源の増殖､生態･環境調査研究</t>
    </r>
    <phoneticPr fontId="4"/>
  </si>
  <si>
    <r>
      <t xml:space="preserve">     </t>
    </r>
    <r>
      <rPr>
        <sz val="11"/>
        <rFont val="ＭＳ 明朝"/>
        <family val="1"/>
        <charset val="128"/>
      </rPr>
      <t>　　　　　　　　　</t>
    </r>
    <r>
      <rPr>
        <sz val="11"/>
        <rFont val="Century"/>
        <family val="1"/>
      </rPr>
      <t xml:space="preserve"> </t>
    </r>
    <phoneticPr fontId="14"/>
  </si>
  <si>
    <r>
      <rPr>
        <sz val="11"/>
        <rFont val="ＭＳ 明朝"/>
        <family val="1"/>
        <charset val="128"/>
      </rPr>
      <t>生産開発部</t>
    </r>
  </si>
  <si>
    <r>
      <rPr>
        <sz val="11"/>
        <rFont val="ＭＳ 明朝"/>
        <family val="1"/>
        <charset val="128"/>
      </rPr>
      <t>増養殖技術開発､魚病･防疫研究､普及指導</t>
    </r>
  </si>
  <si>
    <r>
      <rPr>
        <sz val="11"/>
        <rFont val="ＭＳ 明朝"/>
        <family val="1"/>
        <charset val="128"/>
      </rPr>
      <t>事務局長</t>
    </r>
  </si>
  <si>
    <r>
      <rPr>
        <sz val="11"/>
        <rFont val="ＭＳ 明朝"/>
        <family val="1"/>
        <charset val="128"/>
      </rPr>
      <t>海面漁業の調整</t>
    </r>
  </si>
  <si>
    <r>
      <t xml:space="preserve"> </t>
    </r>
    <r>
      <rPr>
        <sz val="11"/>
        <rFont val="ＭＳ 明朝"/>
        <family val="1"/>
        <charset val="128"/>
      </rPr>
      <t>次長</t>
    </r>
    <phoneticPr fontId="4"/>
  </si>
  <si>
    <r>
      <rPr>
        <sz val="11"/>
        <rFont val="ＭＳ 明朝"/>
        <family val="1"/>
        <charset val="128"/>
      </rPr>
      <t>内水面漁業の調整</t>
    </r>
  </si>
  <si>
    <r>
      <t>(</t>
    </r>
    <r>
      <rPr>
        <sz val="10"/>
        <rFont val="ＭＳ 明朝"/>
        <family val="1"/>
        <charset val="128"/>
      </rPr>
      <t>代表</t>
    </r>
    <r>
      <rPr>
        <sz val="10"/>
        <rFont val="Century"/>
        <family val="1"/>
      </rPr>
      <t>) 0234-24-6161</t>
    </r>
    <phoneticPr fontId="14"/>
  </si>
  <si>
    <r>
      <t>(</t>
    </r>
    <r>
      <rPr>
        <sz val="10"/>
        <rFont val="ＭＳ 明朝"/>
        <family val="1"/>
        <charset val="128"/>
      </rPr>
      <t>振興普及</t>
    </r>
    <r>
      <rPr>
        <sz val="10"/>
        <rFont val="Century"/>
        <family val="1"/>
      </rPr>
      <t>) 6045</t>
    </r>
    <phoneticPr fontId="14"/>
  </si>
  <si>
    <r>
      <t>(</t>
    </r>
    <r>
      <rPr>
        <sz val="10"/>
        <rFont val="ＭＳ 明朝"/>
        <family val="1"/>
        <charset val="128"/>
      </rPr>
      <t>漁港整備</t>
    </r>
    <r>
      <rPr>
        <sz val="10"/>
        <rFont val="Century"/>
        <family val="1"/>
      </rPr>
      <t>) 6044</t>
    </r>
    <phoneticPr fontId="14"/>
  </si>
  <si>
    <r>
      <t>(</t>
    </r>
    <r>
      <rPr>
        <sz val="10"/>
        <rFont val="ＭＳ 明朝"/>
        <family val="1"/>
        <charset val="128"/>
      </rPr>
      <t>漁業調整</t>
    </r>
    <r>
      <rPr>
        <sz val="10"/>
        <rFont val="Century"/>
        <family val="1"/>
      </rPr>
      <t>) 6046</t>
    </r>
    <phoneticPr fontId="14"/>
  </si>
  <si>
    <r>
      <t>(</t>
    </r>
    <r>
      <rPr>
        <sz val="10"/>
        <rFont val="ＭＳ 明朝"/>
        <family val="1"/>
        <charset val="128"/>
      </rPr>
      <t>代表</t>
    </r>
    <r>
      <rPr>
        <sz val="10"/>
        <rFont val="Century"/>
        <family val="1"/>
      </rPr>
      <t>) 0235-33-3150</t>
    </r>
    <phoneticPr fontId="14"/>
  </si>
  <si>
    <r>
      <t>(</t>
    </r>
    <r>
      <rPr>
        <sz val="10"/>
        <rFont val="ＭＳ 明朝"/>
        <family val="1"/>
        <charset val="128"/>
      </rPr>
      <t>農政企画課</t>
    </r>
    <r>
      <rPr>
        <sz val="10"/>
        <rFont val="Century"/>
        <family val="1"/>
      </rPr>
      <t>)</t>
    </r>
  </si>
  <si>
    <t>―</t>
    <phoneticPr fontId="4"/>
  </si>
  <si>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phoneticPr fontId="4"/>
  </si>
  <si>
    <r>
      <t>6</t>
    </r>
    <r>
      <rPr>
        <sz val="11"/>
        <color theme="1"/>
        <rFont val="ＭＳ 明朝"/>
        <family val="1"/>
        <charset val="128"/>
      </rPr>
      <t>名</t>
    </r>
  </si>
  <si>
    <r>
      <rPr>
        <sz val="11"/>
        <color theme="1"/>
        <rFont val="ＭＳ 明朝"/>
        <family val="1"/>
        <charset val="128"/>
      </rPr>
      <t>知事選任</t>
    </r>
    <phoneticPr fontId="4"/>
  </si>
  <si>
    <r>
      <t>4</t>
    </r>
    <r>
      <rPr>
        <sz val="11"/>
        <color theme="1"/>
        <rFont val="ＭＳ 明朝"/>
        <family val="1"/>
        <charset val="128"/>
      </rPr>
      <t>名</t>
    </r>
    <phoneticPr fontId="4"/>
  </si>
  <si>
    <r>
      <t>10</t>
    </r>
    <r>
      <rPr>
        <sz val="11"/>
        <color theme="1"/>
        <rFont val="ＭＳ 明朝"/>
        <family val="1"/>
        <charset val="128"/>
      </rPr>
      <t>名</t>
    </r>
    <phoneticPr fontId="4"/>
  </si>
  <si>
    <r>
      <t>19</t>
    </r>
    <r>
      <rPr>
        <sz val="11"/>
        <color theme="1"/>
        <rFont val="ＭＳ 明朝"/>
        <family val="1"/>
        <charset val="128"/>
      </rPr>
      <t>名</t>
    </r>
    <phoneticPr fontId="4"/>
  </si>
  <si>
    <r>
      <rPr>
        <sz val="11"/>
        <color theme="1"/>
        <rFont val="ＭＳ 明朝"/>
        <family val="1"/>
        <charset val="128"/>
      </rPr>
      <t>人　件　費</t>
    </r>
    <phoneticPr fontId="4"/>
  </si>
  <si>
    <r>
      <rPr>
        <sz val="11"/>
        <color theme="1"/>
        <rFont val="ＭＳ 明朝"/>
        <family val="1"/>
        <charset val="128"/>
      </rPr>
      <t>給　与　等</t>
    </r>
    <rPh sb="0" eb="1">
      <t>キュウ</t>
    </rPh>
    <rPh sb="2" eb="3">
      <t>ヨ</t>
    </rPh>
    <rPh sb="4" eb="5">
      <t>トウ</t>
    </rPh>
    <phoneticPr fontId="4"/>
  </si>
  <si>
    <r>
      <rPr>
        <sz val="11"/>
        <color theme="1"/>
        <rFont val="ＭＳ 明朝"/>
        <family val="1"/>
        <charset val="128"/>
      </rPr>
      <t>貸　付　金</t>
    </r>
    <rPh sb="0" eb="1">
      <t>カシ</t>
    </rPh>
    <rPh sb="2" eb="3">
      <t>ツキ</t>
    </rPh>
    <rPh sb="4" eb="5">
      <t>キン</t>
    </rPh>
    <phoneticPr fontId="4"/>
  </si>
  <si>
    <r>
      <rPr>
        <sz val="11"/>
        <color theme="1"/>
        <rFont val="ＭＳ 明朝"/>
        <family val="1"/>
        <charset val="128"/>
      </rPr>
      <t>補</t>
    </r>
    <r>
      <rPr>
        <sz val="11"/>
        <color theme="1"/>
        <rFont val="Century"/>
        <family val="1"/>
      </rPr>
      <t xml:space="preserve"> </t>
    </r>
    <r>
      <rPr>
        <sz val="11"/>
        <color theme="1"/>
        <rFont val="ＭＳ 明朝"/>
        <family val="1"/>
        <charset val="128"/>
      </rPr>
      <t>助</t>
    </r>
    <r>
      <rPr>
        <sz val="11"/>
        <color theme="1"/>
        <rFont val="Century"/>
        <family val="1"/>
      </rPr>
      <t xml:space="preserve"> </t>
    </r>
    <r>
      <rPr>
        <sz val="11"/>
        <color theme="1"/>
        <rFont val="ＭＳ 明朝"/>
        <family val="1"/>
        <charset val="128"/>
      </rPr>
      <t>費</t>
    </r>
    <r>
      <rPr>
        <sz val="11"/>
        <color theme="1"/>
        <rFont val="Century"/>
        <family val="1"/>
      </rPr>
      <t xml:space="preserve"> </t>
    </r>
    <r>
      <rPr>
        <sz val="11"/>
        <color theme="1"/>
        <rFont val="ＭＳ 明朝"/>
        <family val="1"/>
        <charset val="128"/>
      </rPr>
      <t>等</t>
    </r>
    <phoneticPr fontId="4"/>
  </si>
  <si>
    <r>
      <rPr>
        <sz val="11"/>
        <rFont val="ＭＳ 明朝"/>
        <family val="1"/>
        <charset val="128"/>
      </rPr>
      <t>海区指示　</t>
    </r>
    <rPh sb="0" eb="2">
      <t>カイク</t>
    </rPh>
    <rPh sb="2" eb="4">
      <t>シジ</t>
    </rPh>
    <phoneticPr fontId="4"/>
  </si>
  <si>
    <r>
      <rPr>
        <sz val="12"/>
        <color theme="1"/>
        <rFont val="ＭＳ 明朝"/>
        <family val="1"/>
        <charset val="128"/>
      </rPr>
      <t>時間</t>
    </r>
    <rPh sb="0" eb="2">
      <t>ジカン</t>
    </rPh>
    <phoneticPr fontId="4"/>
  </si>
  <si>
    <r>
      <rPr>
        <sz val="12"/>
        <color theme="1"/>
        <rFont val="ＭＳ 明朝"/>
        <family val="1"/>
        <charset val="128"/>
      </rPr>
      <t>分</t>
    </r>
    <rPh sb="0" eb="1">
      <t>フン</t>
    </rPh>
    <phoneticPr fontId="4"/>
  </si>
  <si>
    <r>
      <t>(2)</t>
    </r>
    <r>
      <rPr>
        <sz val="11"/>
        <color rgb="FF000000"/>
        <rFont val="ＭＳ 明朝"/>
        <family val="1"/>
        <charset val="128"/>
      </rPr>
      <t>漁礁及び増殖施設設置事業</t>
    </r>
    <rPh sb="3" eb="5">
      <t>ギョショウ</t>
    </rPh>
    <rPh sb="5" eb="6">
      <t>オヨ</t>
    </rPh>
    <rPh sb="7" eb="9">
      <t>ゾウショク</t>
    </rPh>
    <rPh sb="9" eb="11">
      <t>シセツ</t>
    </rPh>
    <rPh sb="11" eb="15">
      <t>セッチジギョウ</t>
    </rPh>
    <phoneticPr fontId="4"/>
  </si>
  <si>
    <r>
      <rPr>
        <sz val="11"/>
        <rFont val="ＭＳ 明朝"/>
        <family val="1"/>
        <charset val="128"/>
      </rPr>
      <t>庄内</t>
    </r>
    <phoneticPr fontId="4"/>
  </si>
  <si>
    <r>
      <rPr>
        <sz val="11"/>
        <rFont val="ＭＳ 明朝"/>
        <family val="1"/>
        <charset val="128"/>
      </rPr>
      <t>小国川</t>
    </r>
    <phoneticPr fontId="4"/>
  </si>
  <si>
    <r>
      <rPr>
        <sz val="10"/>
        <rFont val="ＭＳ 明朝"/>
        <family val="1"/>
        <charset val="128"/>
      </rPr>
      <t>参加者</t>
    </r>
    <phoneticPr fontId="4"/>
  </si>
  <si>
    <r>
      <rPr>
        <sz val="11"/>
        <rFont val="ＭＳ 明朝"/>
        <family val="1"/>
        <charset val="128"/>
      </rPr>
      <t>飽海郡遊佐町当山字上戸</t>
    </r>
    <r>
      <rPr>
        <sz val="11"/>
        <rFont val="Century"/>
        <family val="1"/>
      </rPr>
      <t>62</t>
    </r>
    <phoneticPr fontId="14"/>
  </si>
  <si>
    <r>
      <rPr>
        <sz val="11"/>
        <rFont val="ＭＳ 明朝"/>
        <family val="1"/>
        <charset val="128"/>
      </rPr>
      <t>酒田市穂積字尻地</t>
    </r>
    <r>
      <rPr>
        <sz val="11"/>
        <rFont val="Century"/>
        <family val="1"/>
      </rPr>
      <t>233</t>
    </r>
    <phoneticPr fontId="14"/>
  </si>
  <si>
    <r>
      <rPr>
        <sz val="11"/>
        <rFont val="ＭＳ 明朝"/>
        <family val="1"/>
        <charset val="128"/>
      </rPr>
      <t>佐々木　良　哉</t>
    </r>
    <rPh sb="0" eb="3">
      <t>ササキ</t>
    </rPh>
    <rPh sb="4" eb="5">
      <t>ヨ</t>
    </rPh>
    <rPh sb="6" eb="7">
      <t>ヤ</t>
    </rPh>
    <phoneticPr fontId="4"/>
  </si>
  <si>
    <r>
      <rPr>
        <sz val="11"/>
        <rFont val="ＭＳ 明朝"/>
        <family val="1"/>
        <charset val="128"/>
      </rPr>
      <t>菅　原　勝　巳</t>
    </r>
    <rPh sb="4" eb="5">
      <t>カツ</t>
    </rPh>
    <rPh sb="6" eb="7">
      <t>ミ</t>
    </rPh>
    <phoneticPr fontId="4"/>
  </si>
  <si>
    <r>
      <rPr>
        <sz val="11"/>
        <rFont val="ＭＳ 明朝"/>
        <family val="1"/>
        <charset val="128"/>
      </rPr>
      <t>尾　形　修一郎</t>
    </r>
    <phoneticPr fontId="4"/>
  </si>
  <si>
    <r>
      <rPr>
        <sz val="11"/>
        <rFont val="ＭＳ 明朝"/>
        <family val="1"/>
        <charset val="128"/>
      </rPr>
      <t>大　場　　　曻</t>
    </r>
    <phoneticPr fontId="4"/>
  </si>
  <si>
    <r>
      <rPr>
        <sz val="11"/>
        <rFont val="ＭＳ 明朝"/>
        <family val="1"/>
        <charset val="128"/>
      </rPr>
      <t>鈴　木　春　男</t>
    </r>
    <phoneticPr fontId="4"/>
  </si>
  <si>
    <r>
      <rPr>
        <sz val="11"/>
        <rFont val="ＭＳ 明朝"/>
        <family val="1"/>
        <charset val="128"/>
      </rPr>
      <t>阿　部　信　矢</t>
    </r>
    <phoneticPr fontId="4"/>
  </si>
  <si>
    <r>
      <rPr>
        <sz val="11"/>
        <rFont val="ＭＳ 明朝"/>
        <family val="1"/>
        <charset val="128"/>
      </rPr>
      <t>水産動植物の種苗の生産、供給、放流及び放流効果の調査</t>
    </r>
    <phoneticPr fontId="4"/>
  </si>
  <si>
    <r>
      <rPr>
        <sz val="11"/>
        <rFont val="ＭＳ 明朝"/>
        <family val="1"/>
        <charset val="128"/>
      </rPr>
      <t>水産動植物の種苗量産及び増養殖に関する技術の開発</t>
    </r>
    <phoneticPr fontId="4"/>
  </si>
  <si>
    <r>
      <rPr>
        <sz val="11"/>
        <rFont val="ＭＳ 明朝"/>
        <family val="1"/>
        <charset val="128"/>
      </rPr>
      <t>共同利用施設</t>
    </r>
    <phoneticPr fontId="4"/>
  </si>
  <si>
    <r>
      <rPr>
        <sz val="11"/>
        <rFont val="ＭＳ 明朝"/>
        <family val="1"/>
        <charset val="128"/>
      </rPr>
      <t>漁船漁具</t>
    </r>
    <phoneticPr fontId="4"/>
  </si>
  <si>
    <r>
      <rPr>
        <sz val="11"/>
        <rFont val="ＭＳ 明朝"/>
        <family val="1"/>
        <charset val="128"/>
      </rPr>
      <t>水産動植物</t>
    </r>
    <phoneticPr fontId="4"/>
  </si>
  <si>
    <r>
      <rPr>
        <sz val="11"/>
        <rFont val="ＭＳ 明朝"/>
        <family val="1"/>
        <charset val="128"/>
      </rPr>
      <t>保管施設等</t>
    </r>
  </si>
  <si>
    <r>
      <rPr>
        <sz val="11"/>
        <rFont val="ＭＳ 明朝"/>
        <family val="1"/>
        <charset val="128"/>
      </rPr>
      <t>の種苗等</t>
    </r>
  </si>
  <si>
    <t>H23</t>
    <phoneticPr fontId="4"/>
  </si>
  <si>
    <r>
      <t>(</t>
    </r>
    <r>
      <rPr>
        <sz val="10"/>
        <rFont val="ＭＳ 明朝"/>
        <family val="1"/>
        <charset val="128"/>
      </rPr>
      <t>農業経営</t>
    </r>
    <r>
      <rPr>
        <sz val="10"/>
        <rFont val="Century"/>
        <family val="1"/>
      </rPr>
      <t>) 2428</t>
    </r>
    <rPh sb="1" eb="5">
      <t>ノウギョウケイエイ</t>
    </rPh>
    <phoneticPr fontId="14"/>
  </si>
  <si>
    <r>
      <rPr>
        <sz val="11"/>
        <rFont val="ＭＳ 明朝"/>
        <family val="1"/>
        <charset val="128"/>
      </rPr>
      <t>総務課</t>
    </r>
    <r>
      <rPr>
        <sz val="11"/>
        <rFont val="Century"/>
        <family val="1"/>
      </rPr>
      <t>(</t>
    </r>
    <r>
      <rPr>
        <sz val="11"/>
        <rFont val="ＭＳ 明朝"/>
        <family val="1"/>
        <charset val="128"/>
      </rPr>
      <t>庶務係</t>
    </r>
    <r>
      <rPr>
        <sz val="11"/>
        <rFont val="Century"/>
        <family val="1"/>
      </rPr>
      <t>)</t>
    </r>
    <phoneticPr fontId="4"/>
  </si>
  <si>
    <r>
      <rPr>
        <sz val="11"/>
        <rFont val="ＭＳ 明朝"/>
        <family val="1"/>
        <charset val="128"/>
      </rPr>
      <t>人事､予算､決算､財産､物品</t>
    </r>
    <phoneticPr fontId="4"/>
  </si>
  <si>
    <r>
      <rPr>
        <sz val="11"/>
        <rFont val="ＭＳ 明朝"/>
        <family val="1"/>
        <charset val="128"/>
      </rPr>
      <t>山形海区漁業調整委員会</t>
    </r>
    <phoneticPr fontId="14"/>
  </si>
  <si>
    <r>
      <t>(4</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3</t>
    </r>
    <r>
      <rPr>
        <sz val="11"/>
        <rFont val="ＭＳ 明朝"/>
        <family val="1"/>
        <charset val="128"/>
      </rPr>
      <t>名</t>
    </r>
    <r>
      <rPr>
        <sz val="11"/>
        <rFont val="Century"/>
        <family val="1"/>
      </rPr>
      <t>] )</t>
    </r>
    <phoneticPr fontId="4"/>
  </si>
  <si>
    <r>
      <rPr>
        <sz val="11"/>
        <rFont val="ＭＳ 明朝"/>
        <family val="1"/>
        <charset val="128"/>
      </rPr>
      <t>山形県内水面漁場管理委員会</t>
    </r>
    <phoneticPr fontId="14"/>
  </si>
  <si>
    <r>
      <rPr>
        <sz val="11"/>
        <color theme="1"/>
        <rFont val="ＭＳ 明朝"/>
        <family val="1"/>
        <charset val="128"/>
      </rPr>
      <t>山本益生</t>
    </r>
    <rPh sb="0" eb="2">
      <t>ヤマモト</t>
    </rPh>
    <rPh sb="2" eb="4">
      <t>マスオ</t>
    </rPh>
    <phoneticPr fontId="4"/>
  </si>
  <si>
    <r>
      <rPr>
        <sz val="11"/>
        <color theme="1"/>
        <rFont val="ＭＳ 明朝"/>
        <family val="1"/>
        <charset val="128"/>
      </rPr>
      <t>環境・生態系保全活動支援事業費</t>
    </r>
    <rPh sb="0" eb="2">
      <t>カンキョウ</t>
    </rPh>
    <rPh sb="3" eb="5">
      <t>セイタイ</t>
    </rPh>
    <rPh sb="5" eb="6">
      <t>ケイ</t>
    </rPh>
    <rPh sb="6" eb="8">
      <t>ホゼン</t>
    </rPh>
    <rPh sb="8" eb="12">
      <t>カツドウシエン</t>
    </rPh>
    <rPh sb="12" eb="15">
      <t>ジギョウヒ</t>
    </rPh>
    <phoneticPr fontId="4"/>
  </si>
  <si>
    <r>
      <rPr>
        <sz val="11"/>
        <color theme="1"/>
        <rFont val="ＭＳ 明朝"/>
        <family val="1"/>
        <charset val="128"/>
      </rPr>
      <t>さくらます増殖施設管理運営費</t>
    </r>
    <rPh sb="5" eb="7">
      <t>ゾウショク</t>
    </rPh>
    <rPh sb="7" eb="11">
      <t>シセツカンリ</t>
    </rPh>
    <rPh sb="11" eb="14">
      <t>ウンエイヒ</t>
    </rPh>
    <phoneticPr fontId="4"/>
  </si>
  <si>
    <r>
      <rPr>
        <sz val="11"/>
        <color indexed="8"/>
        <rFont val="ＭＳ 明朝"/>
        <family val="1"/>
        <charset val="128"/>
      </rPr>
      <t>平成</t>
    </r>
    <r>
      <rPr>
        <sz val="11"/>
        <color indexed="8"/>
        <rFont val="Century"/>
        <family val="1"/>
      </rPr>
      <t>20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4"/>
  </si>
  <si>
    <r>
      <t>(</t>
    </r>
    <r>
      <rPr>
        <sz val="11"/>
        <color indexed="8"/>
        <rFont val="ＭＳ 明朝"/>
        <family val="1"/>
        <charset val="128"/>
      </rPr>
      <t>平成</t>
    </r>
    <r>
      <rPr>
        <sz val="11"/>
        <color indexed="8"/>
        <rFont val="Century"/>
        <family val="1"/>
      </rPr>
      <t>20</t>
    </r>
    <r>
      <rPr>
        <sz val="11"/>
        <color indexed="8"/>
        <rFont val="ＭＳ 明朝"/>
        <family val="1"/>
        <charset val="128"/>
      </rPr>
      <t>年漁業ｾﾝｻｽ</t>
    </r>
    <r>
      <rPr>
        <sz val="11"/>
        <color indexed="8"/>
        <rFont val="Century"/>
        <family val="1"/>
      </rPr>
      <t>)</t>
    </r>
    <phoneticPr fontId="14"/>
  </si>
  <si>
    <r>
      <rPr>
        <sz val="11"/>
        <color indexed="8"/>
        <rFont val="ＭＳ 明朝"/>
        <family val="1"/>
        <charset val="128"/>
      </rPr>
      <t>※総経営体数は</t>
    </r>
    <r>
      <rPr>
        <sz val="11"/>
        <color indexed="8"/>
        <rFont val="Century"/>
        <family val="1"/>
      </rPr>
      <t>416</t>
    </r>
    <r>
      <rPr>
        <sz val="11"/>
        <color indexed="8"/>
        <rFont val="ＭＳ 明朝"/>
        <family val="1"/>
        <charset val="128"/>
      </rPr>
      <t>経営体で､前回調査</t>
    </r>
    <r>
      <rPr>
        <sz val="11"/>
        <color indexed="8"/>
        <rFont val="Century"/>
        <family val="1"/>
      </rPr>
      <t>(H18)</t>
    </r>
    <r>
      <rPr>
        <sz val="11"/>
        <color indexed="8"/>
        <rFont val="ＭＳ 明朝"/>
        <family val="1"/>
        <charset val="128"/>
      </rPr>
      <t>前年より</t>
    </r>
    <r>
      <rPr>
        <sz val="11"/>
        <color indexed="8"/>
        <rFont val="Century"/>
        <family val="1"/>
      </rPr>
      <t>12</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4"/>
  </si>
  <si>
    <r>
      <rPr>
        <sz val="12"/>
        <rFont val="ＭＳ 明朝"/>
        <family val="1"/>
        <charset val="128"/>
      </rPr>
      <t>ウ　漁業種類別漁獲量</t>
    </r>
    <phoneticPr fontId="14"/>
  </si>
  <si>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4"/>
  </si>
  <si>
    <r>
      <rPr>
        <sz val="14"/>
        <rFont val="ＭＳ 明朝"/>
        <family val="1"/>
        <charset val="128"/>
      </rPr>
      <t>１０　免許・許可漁業</t>
    </r>
  </si>
  <si>
    <r>
      <t xml:space="preserve">(1)  </t>
    </r>
    <r>
      <rPr>
        <sz val="10"/>
        <rFont val="ＭＳ 明朝"/>
        <family val="1"/>
        <charset val="128"/>
      </rPr>
      <t>漁業権免許件数</t>
    </r>
    <phoneticPr fontId="4"/>
  </si>
  <si>
    <r>
      <rPr>
        <sz val="10"/>
        <rFont val="ＭＳ 明朝"/>
        <family val="1"/>
        <charset val="128"/>
      </rPr>
      <t>区</t>
    </r>
    <r>
      <rPr>
        <sz val="10"/>
        <rFont val="Century"/>
        <family val="1"/>
      </rPr>
      <t xml:space="preserve">      </t>
    </r>
    <r>
      <rPr>
        <sz val="10"/>
        <rFont val="ＭＳ 明朝"/>
        <family val="1"/>
        <charset val="128"/>
      </rPr>
      <t>分</t>
    </r>
    <phoneticPr fontId="4"/>
  </si>
  <si>
    <r>
      <rPr>
        <sz val="10"/>
        <rFont val="ＭＳ 明朝"/>
        <family val="1"/>
        <charset val="128"/>
      </rPr>
      <t>海</t>
    </r>
    <r>
      <rPr>
        <sz val="10"/>
        <rFont val="Century"/>
        <family val="1"/>
      </rPr>
      <t xml:space="preserve">                  </t>
    </r>
    <r>
      <rPr>
        <sz val="10"/>
        <rFont val="ＭＳ 明朝"/>
        <family val="1"/>
        <charset val="128"/>
      </rPr>
      <t>面</t>
    </r>
  </si>
  <si>
    <r>
      <rPr>
        <sz val="10"/>
        <rFont val="ＭＳ 明朝"/>
        <family val="1"/>
        <charset val="128"/>
      </rPr>
      <t>内</t>
    </r>
    <r>
      <rPr>
        <sz val="10"/>
        <rFont val="Century"/>
        <family val="1"/>
      </rPr>
      <t xml:space="preserve">    </t>
    </r>
    <r>
      <rPr>
        <sz val="10"/>
        <rFont val="ＭＳ 明朝"/>
        <family val="1"/>
        <charset val="128"/>
      </rPr>
      <t>水</t>
    </r>
    <r>
      <rPr>
        <sz val="10"/>
        <rFont val="Century"/>
        <family val="1"/>
      </rPr>
      <t xml:space="preserve">    </t>
    </r>
    <r>
      <rPr>
        <sz val="10"/>
        <rFont val="ＭＳ 明朝"/>
        <family val="1"/>
        <charset val="128"/>
      </rPr>
      <t>面</t>
    </r>
  </si>
  <si>
    <r>
      <rPr>
        <sz val="10"/>
        <rFont val="ＭＳ 明朝"/>
        <family val="1"/>
        <charset val="128"/>
      </rPr>
      <t>免許の種類</t>
    </r>
    <phoneticPr fontId="4"/>
  </si>
  <si>
    <r>
      <rPr>
        <sz val="10"/>
        <rFont val="ＭＳ 明朝"/>
        <family val="1"/>
        <charset val="128"/>
      </rPr>
      <t>共　同　漁　業　権</t>
    </r>
    <phoneticPr fontId="4"/>
  </si>
  <si>
    <r>
      <rPr>
        <sz val="10"/>
        <rFont val="ＭＳ 明朝"/>
        <family val="1"/>
        <charset val="128"/>
      </rPr>
      <t>定置漁業権</t>
    </r>
  </si>
  <si>
    <r>
      <rPr>
        <sz val="10"/>
        <rFont val="ＭＳ 明朝"/>
        <family val="1"/>
        <charset val="128"/>
      </rPr>
      <t>共同漁業権</t>
    </r>
  </si>
  <si>
    <r>
      <rPr>
        <sz val="10"/>
        <rFont val="ＭＳ 明朝"/>
        <family val="1"/>
        <charset val="128"/>
      </rPr>
      <t>区画漁業権</t>
    </r>
  </si>
  <si>
    <r>
      <rPr>
        <sz val="10"/>
        <rFont val="ＭＳ 明朝"/>
        <family val="1"/>
        <charset val="128"/>
      </rPr>
      <t>第</t>
    </r>
    <r>
      <rPr>
        <sz val="10"/>
        <rFont val="Century"/>
        <family val="1"/>
      </rPr>
      <t>1</t>
    </r>
    <r>
      <rPr>
        <sz val="10"/>
        <rFont val="ＭＳ 明朝"/>
        <family val="1"/>
        <charset val="128"/>
      </rPr>
      <t>種・第</t>
    </r>
    <r>
      <rPr>
        <sz val="10"/>
        <rFont val="Century"/>
        <family val="1"/>
      </rPr>
      <t>2</t>
    </r>
    <r>
      <rPr>
        <sz val="10"/>
        <rFont val="ＭＳ 明朝"/>
        <family val="1"/>
        <charset val="128"/>
      </rPr>
      <t>種</t>
    </r>
  </si>
  <si>
    <r>
      <rPr>
        <sz val="10"/>
        <rFont val="ＭＳ 明朝"/>
        <family val="1"/>
        <charset val="128"/>
      </rPr>
      <t>第</t>
    </r>
    <r>
      <rPr>
        <sz val="10"/>
        <rFont val="Century"/>
        <family val="1"/>
      </rPr>
      <t>3</t>
    </r>
    <r>
      <rPr>
        <sz val="10"/>
        <rFont val="ＭＳ 明朝"/>
        <family val="1"/>
        <charset val="128"/>
      </rPr>
      <t>種共同漁業</t>
    </r>
    <phoneticPr fontId="4"/>
  </si>
  <si>
    <r>
      <rPr>
        <sz val="10"/>
        <rFont val="ＭＳ 明朝"/>
        <family val="1"/>
        <charset val="128"/>
      </rPr>
      <t>第</t>
    </r>
    <r>
      <rPr>
        <sz val="10"/>
        <rFont val="Century"/>
        <family val="1"/>
      </rPr>
      <t>5</t>
    </r>
    <r>
      <rPr>
        <sz val="10"/>
        <rFont val="ＭＳ 明朝"/>
        <family val="1"/>
        <charset val="128"/>
      </rPr>
      <t>種共同漁業</t>
    </r>
  </si>
  <si>
    <r>
      <rPr>
        <sz val="10"/>
        <rFont val="ＭＳ 明朝"/>
        <family val="1"/>
        <charset val="128"/>
      </rPr>
      <t>第</t>
    </r>
    <r>
      <rPr>
        <sz val="10"/>
        <rFont val="Century"/>
        <family val="1"/>
      </rPr>
      <t>2</t>
    </r>
    <r>
      <rPr>
        <sz val="10"/>
        <rFont val="ＭＳ 明朝"/>
        <family val="1"/>
        <charset val="128"/>
      </rPr>
      <t>種区画漁業</t>
    </r>
  </si>
  <si>
    <r>
      <rPr>
        <sz val="10"/>
        <rFont val="ＭＳ 明朝"/>
        <family val="1"/>
        <charset val="128"/>
      </rPr>
      <t>共</t>
    </r>
    <r>
      <rPr>
        <sz val="10"/>
        <rFont val="Century"/>
        <family val="1"/>
      </rPr>
      <t xml:space="preserve">  </t>
    </r>
    <r>
      <rPr>
        <sz val="10"/>
        <rFont val="ＭＳ 明朝"/>
        <family val="1"/>
        <charset val="128"/>
      </rPr>
      <t>同</t>
    </r>
    <r>
      <rPr>
        <sz val="10"/>
        <rFont val="Century"/>
        <family val="1"/>
      </rPr>
      <t xml:space="preserve">  </t>
    </r>
    <r>
      <rPr>
        <sz val="10"/>
        <rFont val="ＭＳ 明朝"/>
        <family val="1"/>
        <charset val="128"/>
      </rPr>
      <t>漁</t>
    </r>
    <r>
      <rPr>
        <sz val="10"/>
        <rFont val="Century"/>
        <family val="1"/>
      </rPr>
      <t xml:space="preserve">  </t>
    </r>
    <r>
      <rPr>
        <sz val="10"/>
        <rFont val="ＭＳ 明朝"/>
        <family val="1"/>
        <charset val="128"/>
      </rPr>
      <t>業</t>
    </r>
  </si>
  <si>
    <r>
      <rPr>
        <sz val="10"/>
        <rFont val="ＭＳ 明朝"/>
        <family val="1"/>
        <charset val="128"/>
      </rPr>
      <t>対</t>
    </r>
    <r>
      <rPr>
        <sz val="10"/>
        <rFont val="Century"/>
        <family val="1"/>
      </rPr>
      <t xml:space="preserve"> </t>
    </r>
    <r>
      <rPr>
        <sz val="10"/>
        <rFont val="ＭＳ 明朝"/>
        <family val="1"/>
        <charset val="128"/>
      </rPr>
      <t>象</t>
    </r>
    <r>
      <rPr>
        <sz val="10"/>
        <rFont val="Century"/>
        <family val="1"/>
      </rPr>
      <t xml:space="preserve"> </t>
    </r>
    <r>
      <rPr>
        <sz val="10"/>
        <rFont val="ＭＳ 明朝"/>
        <family val="1"/>
        <charset val="128"/>
      </rPr>
      <t>魚</t>
    </r>
    <r>
      <rPr>
        <sz val="10"/>
        <rFont val="Century"/>
        <family val="1"/>
      </rPr>
      <t xml:space="preserve"> </t>
    </r>
    <r>
      <rPr>
        <sz val="10"/>
        <rFont val="ＭＳ 明朝"/>
        <family val="1"/>
        <charset val="128"/>
      </rPr>
      <t>種</t>
    </r>
  </si>
  <si>
    <r>
      <rPr>
        <sz val="10"/>
        <rFont val="ＭＳ 明朝"/>
        <family val="1"/>
        <charset val="128"/>
      </rPr>
      <t>ぶ</t>
    </r>
    <r>
      <rPr>
        <sz val="10"/>
        <rFont val="Century"/>
        <family val="1"/>
      </rPr>
      <t xml:space="preserve"> </t>
    </r>
    <r>
      <rPr>
        <sz val="10"/>
        <rFont val="ＭＳ 明朝"/>
        <family val="1"/>
        <charset val="128"/>
      </rPr>
      <t>り</t>
    </r>
  </si>
  <si>
    <r>
      <rPr>
        <sz val="10"/>
        <rFont val="ＭＳ 明朝"/>
        <family val="1"/>
        <charset val="128"/>
      </rPr>
      <t>こ</t>
    </r>
    <r>
      <rPr>
        <sz val="10"/>
        <rFont val="Century"/>
        <family val="1"/>
      </rPr>
      <t xml:space="preserve"> </t>
    </r>
    <r>
      <rPr>
        <sz val="10"/>
        <rFont val="ＭＳ 明朝"/>
        <family val="1"/>
        <charset val="128"/>
      </rPr>
      <t>い</t>
    </r>
  </si>
  <si>
    <r>
      <rPr>
        <sz val="10"/>
        <rFont val="ＭＳ 明朝"/>
        <family val="1"/>
        <charset val="128"/>
      </rPr>
      <t>にじます</t>
    </r>
  </si>
  <si>
    <r>
      <rPr>
        <sz val="10"/>
        <rFont val="ＭＳ 明朝"/>
        <family val="1"/>
        <charset val="128"/>
      </rPr>
      <t>じゅんさい</t>
    </r>
  </si>
  <si>
    <r>
      <rPr>
        <sz val="10"/>
        <rFont val="ＭＳ 明朝"/>
        <family val="1"/>
        <charset val="128"/>
      </rPr>
      <t>件</t>
    </r>
    <r>
      <rPr>
        <sz val="10"/>
        <rFont val="Century"/>
        <family val="1"/>
      </rPr>
      <t xml:space="preserve">      </t>
    </r>
    <r>
      <rPr>
        <sz val="10"/>
        <rFont val="ＭＳ 明朝"/>
        <family val="1"/>
        <charset val="128"/>
      </rPr>
      <t>数</t>
    </r>
    <phoneticPr fontId="4"/>
  </si>
  <si>
    <r>
      <rPr>
        <sz val="10"/>
        <rFont val="ＭＳ 明朝"/>
        <family val="1"/>
        <charset val="128"/>
      </rPr>
      <t>（</t>
    </r>
    <r>
      <rPr>
        <sz val="10"/>
        <rFont val="Century"/>
        <family val="1"/>
      </rPr>
      <t>2</t>
    </r>
    <r>
      <rPr>
        <sz val="10"/>
        <rFont val="ＭＳ 明朝"/>
        <family val="1"/>
        <charset val="128"/>
      </rPr>
      <t>）</t>
    </r>
    <r>
      <rPr>
        <sz val="10"/>
        <rFont val="Century"/>
        <family val="1"/>
      </rPr>
      <t xml:space="preserve"> </t>
    </r>
    <r>
      <rPr>
        <sz val="10"/>
        <rFont val="ＭＳ 明朝"/>
        <family val="1"/>
        <charset val="128"/>
      </rPr>
      <t>漁業種類別､地区別､知事許可隻数</t>
    </r>
    <r>
      <rPr>
        <sz val="10"/>
        <rFont val="Century"/>
        <family val="1"/>
      </rPr>
      <t xml:space="preserve">                                                                     </t>
    </r>
    <r>
      <rPr>
        <sz val="10"/>
        <rFont val="ＭＳ 明朝"/>
        <family val="1"/>
        <charset val="128"/>
      </rPr>
      <t>　　</t>
    </r>
    <r>
      <rPr>
        <sz val="10"/>
        <rFont val="Century"/>
        <family val="1"/>
      </rPr>
      <t xml:space="preserve">       </t>
    </r>
    <phoneticPr fontId="4"/>
  </si>
  <si>
    <r>
      <rPr>
        <sz val="10"/>
        <rFont val="ＭＳ 明朝"/>
        <family val="1"/>
        <charset val="128"/>
      </rPr>
      <t>漁業種類</t>
    </r>
  </si>
  <si>
    <r>
      <rPr>
        <sz val="10"/>
        <rFont val="ＭＳ 明朝"/>
        <family val="1"/>
        <charset val="128"/>
      </rPr>
      <t>許可の有効期間</t>
    </r>
  </si>
  <si>
    <r>
      <rPr>
        <sz val="10"/>
        <rFont val="ＭＳ 明朝"/>
        <family val="1"/>
        <charset val="128"/>
      </rPr>
      <t>漁業時期</t>
    </r>
    <rPh sb="0" eb="2">
      <t>ギョギョウ</t>
    </rPh>
    <rPh sb="2" eb="4">
      <t>ジキ</t>
    </rPh>
    <phoneticPr fontId="4"/>
  </si>
  <si>
    <r>
      <rPr>
        <sz val="10"/>
        <rFont val="ＭＳ 明朝"/>
        <family val="1"/>
        <charset val="128"/>
      </rPr>
      <t>地</t>
    </r>
    <r>
      <rPr>
        <sz val="10"/>
        <rFont val="Century"/>
        <family val="1"/>
      </rPr>
      <t xml:space="preserve"> </t>
    </r>
    <r>
      <rPr>
        <sz val="10"/>
        <rFont val="ＭＳ 明朝"/>
        <family val="1"/>
        <charset val="128"/>
      </rPr>
      <t>区</t>
    </r>
    <r>
      <rPr>
        <sz val="10"/>
        <rFont val="Century"/>
        <family val="1"/>
      </rPr>
      <t xml:space="preserve"> </t>
    </r>
    <r>
      <rPr>
        <sz val="10"/>
        <rFont val="ＭＳ 明朝"/>
        <family val="1"/>
        <charset val="128"/>
      </rPr>
      <t>別</t>
    </r>
    <r>
      <rPr>
        <sz val="10"/>
        <rFont val="Century"/>
        <family val="1"/>
      </rPr>
      <t xml:space="preserve"> </t>
    </r>
    <r>
      <rPr>
        <sz val="10"/>
        <rFont val="ＭＳ 明朝"/>
        <family val="1"/>
        <charset val="128"/>
      </rPr>
      <t>許</t>
    </r>
    <r>
      <rPr>
        <sz val="10"/>
        <rFont val="Century"/>
        <family val="1"/>
      </rPr>
      <t xml:space="preserve"> </t>
    </r>
    <r>
      <rPr>
        <sz val="10"/>
        <rFont val="ＭＳ 明朝"/>
        <family val="1"/>
        <charset val="128"/>
      </rPr>
      <t>可</t>
    </r>
    <r>
      <rPr>
        <sz val="10"/>
        <rFont val="Century"/>
        <family val="1"/>
      </rPr>
      <t xml:space="preserve"> </t>
    </r>
    <r>
      <rPr>
        <sz val="10"/>
        <rFont val="ＭＳ 明朝"/>
        <family val="1"/>
        <charset val="128"/>
      </rPr>
      <t>隻</t>
    </r>
    <r>
      <rPr>
        <sz val="10"/>
        <rFont val="Century"/>
        <family val="1"/>
      </rPr>
      <t xml:space="preserve"> </t>
    </r>
    <r>
      <rPr>
        <sz val="10"/>
        <rFont val="ＭＳ 明朝"/>
        <family val="1"/>
        <charset val="128"/>
      </rPr>
      <t>数</t>
    </r>
  </si>
  <si>
    <r>
      <rPr>
        <sz val="10"/>
        <rFont val="ＭＳ 明朝"/>
        <family val="1"/>
        <charset val="128"/>
      </rPr>
      <t>計</t>
    </r>
  </si>
  <si>
    <r>
      <rPr>
        <sz val="10"/>
        <rFont val="ＭＳ 明朝"/>
        <family val="1"/>
        <charset val="128"/>
      </rPr>
      <t>備</t>
    </r>
    <r>
      <rPr>
        <sz val="10"/>
        <rFont val="Century"/>
        <family val="1"/>
      </rPr>
      <t xml:space="preserve"> </t>
    </r>
    <r>
      <rPr>
        <sz val="10"/>
        <rFont val="ＭＳ 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</si>
  <si>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</si>
  <si>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</si>
  <si>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</si>
  <si>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</si>
  <si>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</si>
  <si>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</si>
  <si>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</si>
  <si>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</si>
  <si>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</si>
  <si>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r>
      <rPr>
        <sz val="10"/>
        <rFont val="ＭＳ 明朝"/>
        <family val="1"/>
        <charset val="128"/>
      </rPr>
      <t>～</t>
    </r>
  </si>
  <si>
    <r>
      <rPr>
        <sz val="10"/>
        <rFont val="ＭＳ 明朝"/>
        <family val="1"/>
        <charset val="128"/>
      </rPr>
      <t>翌年</t>
    </r>
    <r>
      <rPr>
        <sz val="10"/>
        <rFont val="Century"/>
        <family val="1"/>
      </rPr>
      <t>6.30</t>
    </r>
  </si>
  <si>
    <r>
      <rPr>
        <sz val="10"/>
        <rFont val="ＭＳ 明朝"/>
        <family val="1"/>
        <charset val="128"/>
      </rPr>
      <t>手繰第三種</t>
    </r>
  </si>
  <si>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</si>
  <si>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</si>
  <si>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</si>
  <si>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r>
      <rPr>
        <sz val="10"/>
        <rFont val="ＭＳ 明朝"/>
        <family val="1"/>
        <charset val="128"/>
      </rPr>
      <t>〃</t>
    </r>
  </si>
  <si>
    <r>
      <rPr>
        <sz val="10"/>
        <rFont val="ＭＳ 明朝"/>
        <family val="1"/>
        <charset val="128"/>
      </rPr>
      <t>翌年</t>
    </r>
    <r>
      <rPr>
        <sz val="10"/>
        <rFont val="Century"/>
        <family val="1"/>
      </rPr>
      <t>2</t>
    </r>
    <r>
      <rPr>
        <sz val="10"/>
        <rFont val="ＭＳ 明朝"/>
        <family val="1"/>
        <charset val="128"/>
      </rPr>
      <t>末</t>
    </r>
  </si>
  <si>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</si>
  <si>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</si>
  <si>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r>
      <rPr>
        <sz val="10"/>
        <rFont val="ＭＳ 明朝"/>
        <family val="1"/>
        <charset val="128"/>
      </rPr>
      <t>いわし流し網</t>
    </r>
  </si>
  <si>
    <r>
      <rPr>
        <sz val="10"/>
        <rFont val="ＭＳ 明朝"/>
        <family val="1"/>
        <charset val="128"/>
      </rPr>
      <t>たらはえ縄</t>
    </r>
    <rPh sb="4" eb="5">
      <t>ナワ</t>
    </rPh>
    <phoneticPr fontId="4"/>
  </si>
  <si>
    <r>
      <rPr>
        <sz val="10"/>
        <rFont val="ＭＳ 明朝"/>
        <family val="1"/>
        <charset val="128"/>
      </rPr>
      <t>ばいかご</t>
    </r>
  </si>
  <si>
    <r>
      <rPr>
        <sz val="10"/>
        <rFont val="ＭＳ 明朝"/>
        <family val="1"/>
        <charset val="128"/>
      </rPr>
      <t>べにずわいがにかご</t>
    </r>
  </si>
  <si>
    <r>
      <rPr>
        <sz val="10"/>
        <rFont val="ＭＳ 明朝"/>
        <family val="1"/>
        <charset val="128"/>
      </rPr>
      <t>翌年</t>
    </r>
    <r>
      <rPr>
        <sz val="10"/>
        <rFont val="Century"/>
        <family val="1"/>
      </rPr>
      <t>1.31</t>
    </r>
  </si>
  <si>
    <r>
      <rPr>
        <sz val="10"/>
        <rFont val="ＭＳ 明朝"/>
        <family val="1"/>
        <charset val="128"/>
      </rPr>
      <t>小型いか釣り</t>
    </r>
    <rPh sb="4" eb="5">
      <t>ツ</t>
    </rPh>
    <phoneticPr fontId="4"/>
  </si>
  <si>
    <r>
      <rPr>
        <sz val="10"/>
        <rFont val="ＭＳ 明朝"/>
        <family val="1"/>
        <charset val="128"/>
      </rPr>
      <t>張網</t>
    </r>
  </si>
  <si>
    <r>
      <rPr>
        <sz val="10"/>
        <rFont val="ＭＳ 明朝"/>
        <family val="1"/>
        <charset val="128"/>
      </rPr>
      <t>翌年</t>
    </r>
    <r>
      <rPr>
        <sz val="10"/>
        <rFont val="Century"/>
        <family val="1"/>
      </rPr>
      <t>8.31</t>
    </r>
  </si>
  <si>
    <t>23.4.1</t>
    <phoneticPr fontId="4"/>
  </si>
  <si>
    <t>23.6.15</t>
    <phoneticPr fontId="4"/>
  </si>
  <si>
    <t>26.3.31</t>
    <phoneticPr fontId="4"/>
  </si>
  <si>
    <t>26.6.14</t>
    <phoneticPr fontId="4"/>
  </si>
  <si>
    <t>6.15</t>
    <phoneticPr fontId="4"/>
  </si>
  <si>
    <t>9.1</t>
    <phoneticPr fontId="4"/>
  </si>
  <si>
    <r>
      <t>10</t>
    </r>
    <r>
      <rPr>
        <sz val="10"/>
        <rFont val="ＭＳ 明朝"/>
        <family val="1"/>
        <charset val="128"/>
      </rPr>
      <t>トン以上</t>
    </r>
    <rPh sb="4" eb="6">
      <t>イジョウ</t>
    </rPh>
    <phoneticPr fontId="4"/>
  </si>
  <si>
    <r>
      <rPr>
        <sz val="10"/>
        <rFont val="ＭＳ 明朝"/>
        <family val="1"/>
        <charset val="128"/>
      </rPr>
      <t>〃</t>
    </r>
    <phoneticPr fontId="4"/>
  </si>
  <si>
    <r>
      <t>10</t>
    </r>
    <r>
      <rPr>
        <sz val="10"/>
        <rFont val="ＭＳ 明朝"/>
        <family val="1"/>
        <charset val="128"/>
      </rPr>
      <t>トン未満</t>
    </r>
    <rPh sb="4" eb="6">
      <t>ミマン</t>
    </rPh>
    <phoneticPr fontId="4"/>
  </si>
  <si>
    <r>
      <rPr>
        <sz val="10"/>
        <rFont val="ＭＳ 明朝"/>
        <family val="1"/>
        <charset val="128"/>
      </rPr>
      <t>きすさし網</t>
    </r>
    <phoneticPr fontId="4"/>
  </si>
  <si>
    <r>
      <rPr>
        <sz val="10"/>
        <rFont val="ＭＳ 明朝"/>
        <family val="1"/>
        <charset val="128"/>
      </rPr>
      <t>あまだいさし網</t>
    </r>
    <phoneticPr fontId="4"/>
  </si>
  <si>
    <r>
      <rPr>
        <sz val="10"/>
        <rFont val="ＭＳ 明朝"/>
        <family val="1"/>
        <charset val="128"/>
      </rPr>
      <t>めじまぐろ流し網</t>
    </r>
    <rPh sb="5" eb="6">
      <t>ナガ</t>
    </rPh>
    <rPh sb="7" eb="8">
      <t>アミ</t>
    </rPh>
    <phoneticPr fontId="4"/>
  </si>
  <si>
    <r>
      <rPr>
        <sz val="10"/>
        <rFont val="ＭＳ 明朝"/>
        <family val="1"/>
        <charset val="128"/>
      </rPr>
      <t>かれいさし網</t>
    </r>
    <phoneticPr fontId="4"/>
  </si>
  <si>
    <r>
      <rPr>
        <sz val="10"/>
        <rFont val="ＭＳ 明朝"/>
        <family val="1"/>
        <charset val="128"/>
      </rPr>
      <t>たらさし網</t>
    </r>
    <phoneticPr fontId="4"/>
  </si>
  <si>
    <r>
      <rPr>
        <sz val="10"/>
        <rFont val="ＭＳ 明朝"/>
        <family val="1"/>
        <charset val="128"/>
      </rPr>
      <t>さめさし網</t>
    </r>
    <phoneticPr fontId="4"/>
  </si>
  <si>
    <r>
      <rPr>
        <sz val="10"/>
        <rFont val="ＭＳ 明朝"/>
        <family val="1"/>
        <charset val="128"/>
      </rPr>
      <t>めばるさし網</t>
    </r>
    <phoneticPr fontId="4"/>
  </si>
  <si>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</si>
  <si>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</si>
  <si>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4"/>
  </si>
  <si>
    <r>
      <rPr>
        <sz val="11"/>
        <rFont val="ＭＳ 明朝"/>
        <family val="1"/>
        <charset val="128"/>
      </rPr>
      <t>入　会　内　容</t>
    </r>
    <phoneticPr fontId="4"/>
  </si>
  <si>
    <r>
      <rPr>
        <sz val="11"/>
        <rFont val="ＭＳ 明朝"/>
        <family val="1"/>
        <charset val="128"/>
      </rPr>
      <t>手繰第一種</t>
    </r>
  </si>
  <si>
    <r>
      <t>9. 1</t>
    </r>
    <r>
      <rPr>
        <sz val="11"/>
        <rFont val="ＭＳ 明朝"/>
        <family val="1"/>
        <charset val="128"/>
      </rPr>
      <t>～翌年</t>
    </r>
    <r>
      <rPr>
        <sz val="11"/>
        <rFont val="Century"/>
        <family val="1"/>
      </rPr>
      <t>6.30</t>
    </r>
    <phoneticPr fontId="4"/>
  </si>
  <si>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</si>
  <si>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4"/>
  </si>
  <si>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4"/>
  </si>
  <si>
    <r>
      <rPr>
        <sz val="11"/>
        <rFont val="ＭＳ 明朝"/>
        <family val="1"/>
        <charset val="128"/>
      </rPr>
      <t>〃</t>
    </r>
    <phoneticPr fontId="4"/>
  </si>
  <si>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</si>
  <si>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</si>
  <si>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0</t>
    <phoneticPr fontId="4"/>
  </si>
  <si>
    <r>
      <rPr>
        <sz val="11"/>
        <rFont val="ＭＳ 明朝"/>
        <family val="1"/>
        <charset val="128"/>
      </rPr>
      <t>えびかご</t>
    </r>
    <phoneticPr fontId="4"/>
  </si>
  <si>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4"/>
  </si>
  <si>
    <r>
      <rPr>
        <sz val="11"/>
        <rFont val="ＭＳ 明朝"/>
        <family val="1"/>
        <charset val="128"/>
      </rPr>
      <t>ごち網</t>
    </r>
    <phoneticPr fontId="4"/>
  </si>
  <si>
    <t>(</t>
    <phoneticPr fontId="4"/>
  </si>
  <si>
    <t>)</t>
    <phoneticPr fontId="4"/>
  </si>
  <si>
    <r>
      <t>6. 1</t>
    </r>
    <r>
      <rPr>
        <sz val="11"/>
        <rFont val="ＭＳ 明朝"/>
        <family val="1"/>
        <charset val="128"/>
      </rPr>
      <t>～</t>
    </r>
    <r>
      <rPr>
        <sz val="11"/>
        <rFont val="Century"/>
        <family val="1"/>
      </rPr>
      <t>10.31</t>
    </r>
    <phoneticPr fontId="4"/>
  </si>
  <si>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</si>
  <si>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4"/>
  </si>
  <si>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</si>
  <si>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</si>
  <si>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4"/>
  </si>
  <si>
    <r>
      <t>15</t>
    </r>
    <r>
      <rPr>
        <sz val="11"/>
        <rFont val="ＭＳ 明朝"/>
        <family val="1"/>
        <charset val="128"/>
      </rPr>
      <t>ﾄﾝ以上</t>
    </r>
    <r>
      <rPr>
        <sz val="11"/>
        <rFont val="Century"/>
        <family val="1"/>
      </rPr>
      <t>20</t>
    </r>
    <r>
      <rPr>
        <sz val="11"/>
        <rFont val="ＭＳ 明朝"/>
        <family val="1"/>
        <charset val="128"/>
      </rPr>
      <t>ﾄﾝ未満</t>
    </r>
    <phoneticPr fontId="4"/>
  </si>
  <si>
    <r>
      <t>20</t>
    </r>
    <r>
      <rPr>
        <sz val="11"/>
        <rFont val="ＭＳ 明朝"/>
        <family val="1"/>
        <charset val="128"/>
      </rPr>
      <t>ﾄﾝ以上</t>
    </r>
    <r>
      <rPr>
        <sz val="11"/>
        <rFont val="Century"/>
        <family val="1"/>
      </rPr>
      <t>30</t>
    </r>
    <r>
      <rPr>
        <sz val="11"/>
        <rFont val="ＭＳ 明朝"/>
        <family val="1"/>
        <charset val="128"/>
      </rPr>
      <t>ﾄﾝ未満</t>
    </r>
    <phoneticPr fontId="4"/>
  </si>
  <si>
    <r>
      <rPr>
        <sz val="11"/>
        <rFont val="ＭＳ 明朝"/>
        <family val="1"/>
        <charset val="128"/>
      </rPr>
      <t>合　　　計</t>
    </r>
    <phoneticPr fontId="4"/>
  </si>
  <si>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</si>
  <si>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</si>
  <si>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</si>
  <si>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</si>
  <si>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</si>
  <si>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</si>
  <si>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</si>
  <si>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</si>
  <si>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</si>
  <si>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</si>
  <si>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</si>
  <si>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4"/>
  </si>
  <si>
    <r>
      <rPr>
        <sz val="11"/>
        <color rgb="FF000000"/>
        <rFont val="ＭＳ 明朝"/>
        <family val="1"/>
        <charset val="128"/>
      </rPr>
      <t>うち</t>
    </r>
    <r>
      <rPr>
        <sz val="11"/>
        <color rgb="FF000000"/>
        <rFont val="Century"/>
        <family val="1"/>
      </rPr>
      <t>( )</t>
    </r>
    <r>
      <rPr>
        <sz val="11"/>
        <color rgb="FF000000"/>
        <rFont val="ＭＳ 明朝"/>
        <family val="1"/>
        <charset val="128"/>
      </rPr>
      <t>内は本県の陸揚げなし</t>
    </r>
    <phoneticPr fontId="4"/>
  </si>
  <si>
    <r>
      <rPr>
        <sz val="11"/>
        <rFont val="ＭＳ 明朝"/>
        <family val="1"/>
        <charset val="128"/>
      </rPr>
      <t>許　可　隻　数</t>
    </r>
    <rPh sb="0" eb="1">
      <t>モト</t>
    </rPh>
    <rPh sb="2" eb="3">
      <t>カ</t>
    </rPh>
    <rPh sb="4" eb="5">
      <t>セキ</t>
    </rPh>
    <rPh sb="6" eb="7">
      <t>スウ</t>
    </rPh>
    <phoneticPr fontId="4"/>
  </si>
  <si>
    <r>
      <rPr>
        <sz val="11"/>
        <rFont val="ＭＳ 明朝"/>
        <family val="1"/>
        <charset val="128"/>
      </rPr>
      <t>－</t>
    </r>
    <phoneticPr fontId="4"/>
  </si>
  <si>
    <t>(2)</t>
    <phoneticPr fontId="14"/>
  </si>
  <si>
    <r>
      <t xml:space="preserve">(3)  </t>
    </r>
    <r>
      <rPr>
        <sz val="12"/>
        <rFont val="ＭＳ 明朝"/>
        <family val="1"/>
        <charset val="128"/>
      </rPr>
      <t>あわび放流事業</t>
    </r>
    <phoneticPr fontId="14"/>
  </si>
  <si>
    <r>
      <rPr>
        <sz val="11"/>
        <rFont val="ＭＳ 明朝"/>
        <family val="1"/>
        <charset val="128"/>
      </rPr>
      <t>漁協・市・県放流</t>
    </r>
    <r>
      <rPr>
        <sz val="11"/>
        <rFont val="Century"/>
        <family val="1"/>
      </rPr>
      <t>(</t>
    </r>
    <r>
      <rPr>
        <sz val="11"/>
        <rFont val="ＭＳ 明朝"/>
        <family val="1"/>
        <charset val="128"/>
      </rPr>
      <t>試験</t>
    </r>
    <r>
      <rPr>
        <sz val="11"/>
        <rFont val="Century"/>
        <family val="1"/>
      </rPr>
      <t>)</t>
    </r>
    <r>
      <rPr>
        <sz val="11"/>
        <rFont val="ＭＳ 明朝"/>
        <family val="1"/>
        <charset val="128"/>
      </rPr>
      <t>放流</t>
    </r>
    <r>
      <rPr>
        <sz val="11"/>
        <rFont val="Century"/>
        <family val="1"/>
      </rPr>
      <t xml:space="preserve">  </t>
    </r>
    <r>
      <rPr>
        <sz val="11"/>
        <rFont val="ＭＳ 明朝"/>
        <family val="1"/>
        <charset val="128"/>
      </rPr>
      <t>　　</t>
    </r>
    <rPh sb="5" eb="6">
      <t>ケン</t>
    </rPh>
    <rPh sb="6" eb="8">
      <t>ホウリュウ</t>
    </rPh>
    <rPh sb="9" eb="11">
      <t>シケン</t>
    </rPh>
    <rPh sb="12" eb="14">
      <t>ホウリュウ</t>
    </rPh>
    <phoneticPr fontId="14"/>
  </si>
  <si>
    <r>
      <rPr>
        <sz val="11"/>
        <rFont val="ＭＳ 明朝"/>
        <family val="1"/>
        <charset val="128"/>
      </rPr>
      <t>自主放流</t>
    </r>
    <rPh sb="0" eb="4">
      <t>ジシュホウリュウ</t>
    </rPh>
    <phoneticPr fontId="14"/>
  </si>
  <si>
    <r>
      <t xml:space="preserve">(4)  </t>
    </r>
    <r>
      <rPr>
        <sz val="12"/>
        <rFont val="ＭＳ 明朝"/>
        <family val="1"/>
        <charset val="128"/>
      </rPr>
      <t>ひらめ放流事業</t>
    </r>
    <phoneticPr fontId="14"/>
  </si>
  <si>
    <r>
      <rPr>
        <sz val="11"/>
        <rFont val="ＭＳ 明朝"/>
        <family val="1"/>
        <charset val="128"/>
      </rPr>
      <t>高校生</t>
    </r>
    <rPh sb="0" eb="3">
      <t>コウコウセイ</t>
    </rPh>
    <phoneticPr fontId="4"/>
  </si>
  <si>
    <r>
      <rPr>
        <sz val="11"/>
        <rFont val="ＭＳ 明朝"/>
        <family val="1"/>
        <charset val="128"/>
      </rPr>
      <t>鶴岡市槇代甲</t>
    </r>
    <r>
      <rPr>
        <sz val="11"/>
        <rFont val="Century"/>
        <family val="1"/>
      </rPr>
      <t>118</t>
    </r>
    <phoneticPr fontId="14"/>
  </si>
  <si>
    <r>
      <rPr>
        <sz val="11"/>
        <rFont val="ＭＳ 明朝"/>
        <family val="1"/>
        <charset val="128"/>
      </rPr>
      <t>加　藤　義　勝</t>
    </r>
    <rPh sb="0" eb="1">
      <t>カ</t>
    </rPh>
    <rPh sb="2" eb="3">
      <t>フジ</t>
    </rPh>
    <rPh sb="4" eb="5">
      <t>タダシ</t>
    </rPh>
    <rPh sb="6" eb="7">
      <t>マサル</t>
    </rPh>
    <phoneticPr fontId="4"/>
  </si>
  <si>
    <t>H22</t>
    <phoneticPr fontId="4"/>
  </si>
  <si>
    <r>
      <rPr>
        <sz val="10"/>
        <color theme="1"/>
        <rFont val="ＭＳ 明朝"/>
        <family val="1"/>
        <charset val="128"/>
      </rPr>
      <t>　</t>
    </r>
    <r>
      <rPr>
        <sz val="10"/>
        <color theme="1"/>
        <rFont val="Century"/>
        <family val="1"/>
      </rPr>
      <t>(1)</t>
    </r>
    <r>
      <rPr>
        <sz val="10"/>
        <color theme="1"/>
        <rFont val="ＭＳ 明朝"/>
        <family val="1"/>
        <charset val="128"/>
      </rPr>
      <t>地魚料理教室････････････････････････</t>
    </r>
    <rPh sb="4" eb="6">
      <t>ジザカナ</t>
    </rPh>
    <rPh sb="6" eb="10">
      <t>リョウリキョウシツ</t>
    </rPh>
    <phoneticPr fontId="4"/>
  </si>
  <si>
    <r>
      <rPr>
        <sz val="10"/>
        <color theme="1"/>
        <rFont val="ＭＳ 明朝"/>
        <family val="1"/>
        <charset val="128"/>
      </rPr>
      <t>　</t>
    </r>
    <r>
      <rPr>
        <sz val="10"/>
        <color theme="1"/>
        <rFont val="Century"/>
        <family val="1"/>
      </rPr>
      <t>(2)</t>
    </r>
    <r>
      <rPr>
        <sz val="10"/>
        <color theme="1"/>
        <rFont val="ＭＳ 明朝"/>
        <family val="1"/>
        <charset val="128"/>
      </rPr>
      <t>魚礁及び漁港海岸整備事業････････････････････</t>
    </r>
    <rPh sb="4" eb="6">
      <t>ギョショウ</t>
    </rPh>
    <rPh sb="6" eb="7">
      <t>オヨ</t>
    </rPh>
    <phoneticPr fontId="4"/>
  </si>
  <si>
    <t xml:space="preserve"> 023-630-3071</t>
    <phoneticPr fontId="14"/>
  </si>
  <si>
    <r>
      <rPr>
        <sz val="11"/>
        <rFont val="ＭＳ 明朝"/>
        <family val="1"/>
        <charset val="128"/>
      </rPr>
      <t>団体指導担当</t>
    </r>
    <rPh sb="0" eb="6">
      <t>ダンタイシドウタントウ</t>
    </rPh>
    <phoneticPr fontId="4"/>
  </si>
  <si>
    <r>
      <rPr>
        <sz val="11"/>
        <rFont val="ＭＳ 明朝"/>
        <family val="1"/>
        <charset val="128"/>
      </rPr>
      <t>漁業共済組合の指導</t>
    </r>
    <rPh sb="0" eb="6">
      <t>ギョギョウキョウサイクミアイ</t>
    </rPh>
    <rPh sb="7" eb="9">
      <t>シドウ</t>
    </rPh>
    <phoneticPr fontId="4"/>
  </si>
  <si>
    <r>
      <rPr>
        <sz val="11"/>
        <rFont val="ＭＳ 明朝"/>
        <family val="1"/>
        <charset val="128"/>
      </rPr>
      <t>課長</t>
    </r>
    <rPh sb="0" eb="2">
      <t>カチョウ</t>
    </rPh>
    <phoneticPr fontId="14"/>
  </si>
  <si>
    <r>
      <rPr>
        <sz val="11"/>
        <rFont val="ＭＳ 明朝"/>
        <family val="1"/>
        <charset val="128"/>
      </rPr>
      <t>課長補佐</t>
    </r>
    <rPh sb="0" eb="4">
      <t>カチョウホサ</t>
    </rPh>
    <phoneticPr fontId="4"/>
  </si>
  <si>
    <r>
      <rPr>
        <sz val="11"/>
        <rFont val="ＭＳ 明朝"/>
        <family val="1"/>
        <charset val="128"/>
      </rPr>
      <t>課長補佐（振興普及担当）</t>
    </r>
    <rPh sb="0" eb="4">
      <t>カチョウホサ</t>
    </rPh>
    <rPh sb="5" eb="11">
      <t>シンコウフキュウタントウ</t>
    </rPh>
    <phoneticPr fontId="4"/>
  </si>
  <si>
    <r>
      <rPr>
        <sz val="11"/>
        <rFont val="ＭＳ 明朝"/>
        <family val="1"/>
        <charset val="128"/>
      </rPr>
      <t>課長補佐（漁港整備担当）</t>
    </r>
    <rPh sb="0" eb="4">
      <t>カチョウホサ</t>
    </rPh>
    <rPh sb="5" eb="11">
      <t>ギョコウセイビタントウ</t>
    </rPh>
    <phoneticPr fontId="4"/>
  </si>
  <si>
    <r>
      <rPr>
        <sz val="11"/>
        <rFont val="ＭＳ 明朝"/>
        <family val="1"/>
        <charset val="128"/>
      </rPr>
      <t>課長補佐（漁業調整担当）</t>
    </r>
    <rPh sb="0" eb="4">
      <t>カチョウホサ</t>
    </rPh>
    <rPh sb="5" eb="11">
      <t>ギョギョウチョウセイタントウ</t>
    </rPh>
    <phoneticPr fontId="4"/>
  </si>
  <si>
    <r>
      <rPr>
        <sz val="14"/>
        <rFont val="ＭＳ 明朝"/>
        <family val="1"/>
        <charset val="128"/>
      </rPr>
      <t>２</t>
    </r>
    <r>
      <rPr>
        <sz val="14"/>
        <rFont val="Century"/>
        <family val="1"/>
      </rPr>
      <t xml:space="preserve">  </t>
    </r>
    <r>
      <rPr>
        <sz val="14"/>
        <rFont val="ＭＳ 明朝"/>
        <family val="1"/>
        <charset val="128"/>
      </rPr>
      <t>水産行政・研究組織機構</t>
    </r>
    <phoneticPr fontId="14"/>
  </si>
  <si>
    <r>
      <t>(</t>
    </r>
    <r>
      <rPr>
        <sz val="10"/>
        <rFont val="ＭＳ 明朝"/>
        <family val="1"/>
        <charset val="128"/>
      </rPr>
      <t>農政企画</t>
    </r>
    <r>
      <rPr>
        <sz val="10"/>
        <rFont val="Century"/>
        <family val="1"/>
      </rPr>
      <t>) 2424</t>
    </r>
    <r>
      <rPr>
        <sz val="10"/>
        <rFont val="ＭＳ 明朝"/>
        <family val="1"/>
        <charset val="128"/>
      </rPr>
      <t>･</t>
    </r>
    <r>
      <rPr>
        <sz val="10"/>
        <rFont val="Century"/>
        <family val="1"/>
      </rPr>
      <t>2286</t>
    </r>
    <rPh sb="1" eb="3">
      <t>ノウセイ</t>
    </rPh>
    <rPh sb="3" eb="5">
      <t>キカク</t>
    </rPh>
    <phoneticPr fontId="14"/>
  </si>
  <si>
    <t>22.7.1</t>
    <phoneticPr fontId="4"/>
  </si>
  <si>
    <t>25.6.30</t>
    <phoneticPr fontId="4"/>
  </si>
  <si>
    <t>22.12.1</t>
    <phoneticPr fontId="4"/>
  </si>
  <si>
    <t>25.11.30</t>
    <phoneticPr fontId="4"/>
  </si>
  <si>
    <t>22.6.1</t>
    <phoneticPr fontId="4"/>
  </si>
  <si>
    <t>25.5.31</t>
    <phoneticPr fontId="4"/>
  </si>
  <si>
    <r>
      <rPr>
        <sz val="10"/>
        <rFont val="ＭＳ 明朝"/>
        <family val="1"/>
        <charset val="128"/>
      </rPr>
      <t>　漁業権の免許件数は、増減なしであった。</t>
    </r>
    <rPh sb="1" eb="4">
      <t>ギョギョウケン</t>
    </rPh>
    <rPh sb="5" eb="7">
      <t>メンキョ</t>
    </rPh>
    <rPh sb="7" eb="9">
      <t>ケンスウ</t>
    </rPh>
    <rPh sb="11" eb="13">
      <t>ゾウゲン</t>
    </rPh>
    <phoneticPr fontId="4"/>
  </si>
  <si>
    <r>
      <t xml:space="preserve">(6) </t>
    </r>
    <r>
      <rPr>
        <sz val="12"/>
        <color theme="1"/>
        <rFont val="ＭＳ 明朝"/>
        <family val="1"/>
        <charset val="128"/>
      </rPr>
      <t>遊漁船業登録件数</t>
    </r>
    <phoneticPr fontId="4"/>
  </si>
  <si>
    <r>
      <rPr>
        <sz val="10"/>
        <color theme="1"/>
        <rFont val="ＭＳ 明朝"/>
        <family val="1"/>
        <charset val="128"/>
      </rPr>
      <t>　</t>
    </r>
    <r>
      <rPr>
        <sz val="10"/>
        <color theme="1"/>
        <rFont val="Century"/>
        <family val="1"/>
      </rPr>
      <t>(6)</t>
    </r>
    <r>
      <rPr>
        <sz val="10"/>
        <color theme="1"/>
        <rFont val="ＭＳ 明朝"/>
        <family val="1"/>
        <charset val="128"/>
      </rPr>
      <t>遊漁船業登録件数････････････････････････････</t>
    </r>
    <phoneticPr fontId="4"/>
  </si>
  <si>
    <r>
      <rPr>
        <sz val="14"/>
        <rFont val="ＭＳ 明朝"/>
        <family val="1"/>
        <charset val="128"/>
      </rPr>
      <t>１１　漁業取締・調査</t>
    </r>
    <rPh sb="3" eb="5">
      <t>ギョギョウ</t>
    </rPh>
    <rPh sb="5" eb="7">
      <t>トリシマリ</t>
    </rPh>
    <rPh sb="8" eb="10">
      <t>チョウサ</t>
    </rPh>
    <phoneticPr fontId="14"/>
  </si>
  <si>
    <r>
      <rPr>
        <sz val="12"/>
        <color rgb="FF000000"/>
        <rFont val="ＭＳ 明朝"/>
        <family val="1"/>
        <charset val="128"/>
      </rPr>
      <t>送</t>
    </r>
    <r>
      <rPr>
        <sz val="12"/>
        <color rgb="FF000000"/>
        <rFont val="Century"/>
        <family val="1"/>
      </rPr>
      <t xml:space="preserve"> </t>
    </r>
    <r>
      <rPr>
        <sz val="12"/>
        <color rgb="FF000000"/>
        <rFont val="ＭＳ 明朝"/>
        <family val="1"/>
        <charset val="128"/>
      </rPr>
      <t>　信</t>
    </r>
    <r>
      <rPr>
        <sz val="12"/>
        <color rgb="FF000000"/>
        <rFont val="Century"/>
        <family val="1"/>
      </rPr>
      <t xml:space="preserve"> </t>
    </r>
    <r>
      <rPr>
        <sz val="12"/>
        <color rgb="FF000000"/>
        <rFont val="ＭＳ 明朝"/>
        <family val="1"/>
        <charset val="128"/>
      </rPr>
      <t>　機</t>
    </r>
    <phoneticPr fontId="4"/>
  </si>
  <si>
    <r>
      <rPr>
        <sz val="12"/>
        <color rgb="FF000000"/>
        <rFont val="ＭＳ 明朝"/>
        <family val="1"/>
        <charset val="128"/>
      </rPr>
      <t>主送信機</t>
    </r>
    <r>
      <rPr>
        <sz val="12"/>
        <color rgb="FF000000"/>
        <rFont val="Century"/>
        <family val="1"/>
      </rPr>
      <t>(J3E50W)</t>
    </r>
    <phoneticPr fontId="4"/>
  </si>
  <si>
    <r>
      <t>1</t>
    </r>
    <r>
      <rPr>
        <sz val="12"/>
        <color theme="1"/>
        <rFont val="ＭＳ 明朝"/>
        <family val="1"/>
        <charset val="128"/>
      </rPr>
      <t>台</t>
    </r>
  </si>
  <si>
    <r>
      <rPr>
        <sz val="12"/>
        <color rgb="FF000000"/>
        <rFont val="ＭＳ 明朝"/>
        <family val="1"/>
        <charset val="128"/>
      </rPr>
      <t>送受信機</t>
    </r>
    <r>
      <rPr>
        <sz val="12"/>
        <color rgb="FF000000"/>
        <rFont val="Century"/>
        <family val="1"/>
      </rPr>
      <t>(J3E50W)</t>
    </r>
    <phoneticPr fontId="4"/>
  </si>
  <si>
    <r>
      <t xml:space="preserve"> 1</t>
    </r>
    <r>
      <rPr>
        <sz val="12"/>
        <color theme="1"/>
        <rFont val="ＭＳ 明朝"/>
        <family val="1"/>
        <charset val="128"/>
      </rPr>
      <t>台</t>
    </r>
  </si>
  <si>
    <r>
      <rPr>
        <sz val="12"/>
        <color rgb="FF000000"/>
        <rFont val="ＭＳ 明朝"/>
        <family val="1"/>
        <charset val="128"/>
      </rPr>
      <t>受　</t>
    </r>
    <r>
      <rPr>
        <sz val="12"/>
        <color rgb="FF000000"/>
        <rFont val="Century"/>
        <family val="1"/>
      </rPr>
      <t xml:space="preserve"> </t>
    </r>
    <r>
      <rPr>
        <sz val="12"/>
        <color rgb="FF000000"/>
        <rFont val="ＭＳ 明朝"/>
        <family val="1"/>
        <charset val="128"/>
      </rPr>
      <t>信　</t>
    </r>
    <r>
      <rPr>
        <sz val="12"/>
        <color rgb="FF000000"/>
        <rFont val="Century"/>
        <family val="1"/>
      </rPr>
      <t xml:space="preserve"> </t>
    </r>
    <r>
      <rPr>
        <sz val="12"/>
        <color rgb="FF000000"/>
        <rFont val="ＭＳ 明朝"/>
        <family val="1"/>
        <charset val="128"/>
      </rPr>
      <t>機</t>
    </r>
    <phoneticPr fontId="4"/>
  </si>
  <si>
    <r>
      <rPr>
        <sz val="12"/>
        <color rgb="FF000000"/>
        <rFont val="ＭＳ 明朝"/>
        <family val="1"/>
        <charset val="128"/>
      </rPr>
      <t>シンセサイザー受信機</t>
    </r>
    <phoneticPr fontId="4"/>
  </si>
  <si>
    <r>
      <t>3</t>
    </r>
    <r>
      <rPr>
        <sz val="12"/>
        <color theme="1"/>
        <rFont val="ＭＳ 明朝"/>
        <family val="1"/>
        <charset val="128"/>
      </rPr>
      <t>台</t>
    </r>
    <phoneticPr fontId="4"/>
  </si>
  <si>
    <r>
      <rPr>
        <sz val="12"/>
        <color rgb="FF000000"/>
        <rFont val="ＭＳ 明朝"/>
        <family val="1"/>
        <charset val="128"/>
      </rPr>
      <t>セルコール受信機</t>
    </r>
    <phoneticPr fontId="4"/>
  </si>
  <si>
    <r>
      <rPr>
        <sz val="12"/>
        <color rgb="FF000000"/>
        <rFont val="ＭＳ 明朝"/>
        <family val="1"/>
        <charset val="128"/>
      </rPr>
      <t>セルコール信号発生器</t>
    </r>
    <phoneticPr fontId="4"/>
  </si>
  <si>
    <r>
      <t>1</t>
    </r>
    <r>
      <rPr>
        <sz val="12"/>
        <color theme="1"/>
        <rFont val="ＭＳ 明朝"/>
        <family val="1"/>
        <charset val="128"/>
      </rPr>
      <t>台</t>
    </r>
    <phoneticPr fontId="4"/>
  </si>
  <si>
    <r>
      <t xml:space="preserve">   (</t>
    </r>
    <r>
      <rPr>
        <sz val="12"/>
        <color theme="1"/>
        <rFont val="ＭＳ 明朝"/>
        <family val="1"/>
        <charset val="128"/>
      </rPr>
      <t>個別番号</t>
    </r>
    <r>
      <rPr>
        <sz val="12"/>
        <color theme="1"/>
        <rFont val="Century"/>
        <family val="1"/>
      </rPr>
      <t>0030)</t>
    </r>
    <phoneticPr fontId="4"/>
  </si>
  <si>
    <t>(5.5/10)</t>
    <phoneticPr fontId="4"/>
  </si>
  <si>
    <t>(2/3)</t>
    <phoneticPr fontId="4"/>
  </si>
  <si>
    <r>
      <rPr>
        <sz val="11"/>
        <rFont val="ＭＳ 明朝"/>
        <family val="1"/>
        <charset val="128"/>
      </rPr>
      <t>一部繰越</t>
    </r>
    <rPh sb="0" eb="2">
      <t>イチブ</t>
    </rPh>
    <rPh sb="2" eb="4">
      <t>クリコシ</t>
    </rPh>
    <phoneticPr fontId="4"/>
  </si>
  <si>
    <r>
      <rPr>
        <sz val="11"/>
        <rFont val="ＭＳ 明朝"/>
        <family val="1"/>
        <charset val="128"/>
      </rPr>
      <t>小波渡漁港</t>
    </r>
    <rPh sb="0" eb="5">
      <t>コバトギョコウ</t>
    </rPh>
    <phoneticPr fontId="14"/>
  </si>
  <si>
    <r>
      <rPr>
        <sz val="11"/>
        <rFont val="ＭＳ 明朝"/>
        <family val="1"/>
        <charset val="128"/>
      </rPr>
      <t>東防波堤補修</t>
    </r>
    <rPh sb="0" eb="6">
      <t>ヒガシボウハテイホシュウ</t>
    </rPh>
    <phoneticPr fontId="14"/>
  </si>
  <si>
    <r>
      <rPr>
        <sz val="11"/>
        <rFont val="ＭＳ 明朝"/>
        <family val="1"/>
        <charset val="128"/>
      </rPr>
      <t>堅苔沢漁港</t>
    </r>
    <rPh sb="0" eb="1">
      <t>ケン</t>
    </rPh>
    <rPh sb="1" eb="2">
      <t>コケ</t>
    </rPh>
    <rPh sb="2" eb="3">
      <t>サワ</t>
    </rPh>
    <rPh sb="3" eb="5">
      <t>ギョコウ</t>
    </rPh>
    <phoneticPr fontId="4"/>
  </si>
  <si>
    <r>
      <rPr>
        <sz val="11"/>
        <rFont val="ＭＳ 明朝"/>
        <family val="1"/>
        <charset val="128"/>
      </rPr>
      <t>補助率は対象施設により異なる</t>
    </r>
    <rPh sb="0" eb="3">
      <t>ホジョリツ</t>
    </rPh>
    <rPh sb="4" eb="8">
      <t>タイショウシセツ</t>
    </rPh>
    <rPh sb="11" eb="12">
      <t>コト</t>
    </rPh>
    <phoneticPr fontId="4"/>
  </si>
  <si>
    <r>
      <rPr>
        <sz val="11"/>
        <rFont val="ＭＳ 明朝"/>
        <family val="1"/>
        <charset val="128"/>
      </rPr>
      <t>消波ブロック製作</t>
    </r>
    <rPh sb="0" eb="2">
      <t>ショウハ</t>
    </rPh>
    <rPh sb="6" eb="8">
      <t>セイサク</t>
    </rPh>
    <phoneticPr fontId="4"/>
  </si>
  <si>
    <t>(5/10)</t>
  </si>
  <si>
    <t>(4.5/10)</t>
    <phoneticPr fontId="4"/>
  </si>
  <si>
    <t>(1/3)</t>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</si>
  <si>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6</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4"/>
  </si>
  <si>
    <r>
      <rPr>
        <sz val="10"/>
        <color rgb="FF000000"/>
        <rFont val="ＭＳ 明朝"/>
        <family val="1"/>
        <charset val="128"/>
      </rPr>
      <t>一谷正、佐藤英美</t>
    </r>
    <rPh sb="0" eb="3">
      <t>カズタニタダシ</t>
    </rPh>
    <rPh sb="4" eb="8">
      <t>サトウヒデミ</t>
    </rPh>
    <phoneticPr fontId="27"/>
  </si>
  <si>
    <r>
      <rPr>
        <sz val="11"/>
        <rFont val="ＭＳ 明朝"/>
        <family val="1"/>
        <charset val="128"/>
      </rPr>
      <t>（昭</t>
    </r>
    <r>
      <rPr>
        <sz val="11"/>
        <rFont val="Century"/>
        <family val="1"/>
      </rPr>
      <t>25.1.10</t>
    </r>
    <r>
      <rPr>
        <sz val="11"/>
        <rFont val="ＭＳ 明朝"/>
        <family val="1"/>
        <charset val="128"/>
      </rPr>
      <t>）</t>
    </r>
    <phoneticPr fontId="4"/>
  </si>
  <si>
    <r>
      <rPr>
        <sz val="11"/>
        <rFont val="ＭＳ 明朝"/>
        <family val="1"/>
        <charset val="128"/>
      </rPr>
      <t>東根市荷口</t>
    </r>
    <r>
      <rPr>
        <sz val="11"/>
        <rFont val="Century"/>
        <family val="1"/>
      </rPr>
      <t>1247</t>
    </r>
    <rPh sb="0" eb="3">
      <t>ヒガシネシ</t>
    </rPh>
    <rPh sb="3" eb="5">
      <t>ニグチ</t>
    </rPh>
    <phoneticPr fontId="14"/>
  </si>
  <si>
    <r>
      <rPr>
        <sz val="11"/>
        <rFont val="ＭＳ 明朝"/>
        <family val="1"/>
        <charset val="128"/>
      </rPr>
      <t>飽海郡遊佐町吹浦字荒川</t>
    </r>
    <r>
      <rPr>
        <sz val="11"/>
        <rFont val="Century"/>
        <family val="1"/>
      </rPr>
      <t>57</t>
    </r>
    <rPh sb="6" eb="8">
      <t>フクラ</t>
    </rPh>
    <phoneticPr fontId="14"/>
  </si>
  <si>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菅野　　滋</t>
    </r>
    <rPh sb="34" eb="36">
      <t>スガノ</t>
    </rPh>
    <rPh sb="38" eb="39">
      <t>シゲル</t>
    </rPh>
    <phoneticPr fontId="14"/>
  </si>
  <si>
    <r>
      <rPr>
        <sz val="6"/>
        <rFont val="ＭＳ 明朝"/>
        <family val="1"/>
        <charset val="128"/>
      </rPr>
      <t>漁業種類　</t>
    </r>
    <r>
      <rPr>
        <sz val="6"/>
        <rFont val="Century"/>
        <family val="1"/>
      </rPr>
      <t xml:space="preserve">     </t>
    </r>
    <r>
      <rPr>
        <sz val="6"/>
        <rFont val="ＭＳ 明朝"/>
        <family val="1"/>
        <charset val="128"/>
      </rPr>
      <t>融資機関</t>
    </r>
    <phoneticPr fontId="4"/>
  </si>
  <si>
    <t>H23</t>
  </si>
  <si>
    <t>H22</t>
  </si>
  <si>
    <t>H21</t>
    <phoneticPr fontId="4"/>
  </si>
  <si>
    <r>
      <rPr>
        <sz val="28"/>
        <color theme="1"/>
        <rFont val="ＭＳ 明朝"/>
        <family val="1"/>
        <charset val="128"/>
      </rPr>
      <t>平成</t>
    </r>
    <r>
      <rPr>
        <sz val="28"/>
        <color theme="1"/>
        <rFont val="Century"/>
        <family val="1"/>
      </rPr>
      <t>23</t>
    </r>
    <r>
      <rPr>
        <sz val="28"/>
        <color theme="1"/>
        <rFont val="ＭＳ 明朝"/>
        <family val="1"/>
        <charset val="128"/>
      </rPr>
      <t>度</t>
    </r>
    <rPh sb="0" eb="2">
      <t>ヘイセイ</t>
    </rPh>
    <phoneticPr fontId="4"/>
  </si>
  <si>
    <r>
      <rPr>
        <b/>
        <sz val="48"/>
        <color theme="1"/>
        <rFont val="ＭＳ 明朝"/>
        <family val="1"/>
        <charset val="128"/>
      </rPr>
      <t>山形県の水産</t>
    </r>
    <rPh sb="0" eb="3">
      <t>ヤマガタケン</t>
    </rPh>
    <rPh sb="4" eb="6">
      <t>スイサン</t>
    </rPh>
    <phoneticPr fontId="4"/>
  </si>
  <si>
    <r>
      <rPr>
        <sz val="28"/>
        <color theme="1"/>
        <rFont val="ＭＳ 明朝"/>
        <family val="1"/>
        <charset val="128"/>
      </rPr>
      <t>平成</t>
    </r>
    <r>
      <rPr>
        <sz val="28"/>
        <color theme="1"/>
        <rFont val="Century"/>
        <family val="1"/>
      </rPr>
      <t>24</t>
    </r>
    <r>
      <rPr>
        <sz val="28"/>
        <color theme="1"/>
        <rFont val="ＭＳ 明朝"/>
        <family val="1"/>
        <charset val="128"/>
      </rPr>
      <t>年</t>
    </r>
    <r>
      <rPr>
        <sz val="28"/>
        <color theme="1"/>
        <rFont val="Century"/>
        <family val="1"/>
      </rPr>
      <t>7</t>
    </r>
    <r>
      <rPr>
        <sz val="28"/>
        <color theme="1"/>
        <rFont val="ＭＳ 明朝"/>
        <family val="1"/>
        <charset val="128"/>
      </rPr>
      <t>月</t>
    </r>
    <rPh sb="0" eb="2">
      <t>ヘイセイ</t>
    </rPh>
    <rPh sb="4" eb="5">
      <t>ネン</t>
    </rPh>
    <rPh sb="6" eb="7">
      <t>ガツ</t>
    </rPh>
    <phoneticPr fontId="4"/>
  </si>
  <si>
    <r>
      <rPr>
        <sz val="28"/>
        <color theme="1"/>
        <rFont val="ＭＳ 明朝"/>
        <family val="1"/>
        <charset val="128"/>
      </rPr>
      <t>山形県</t>
    </r>
    <rPh sb="0" eb="3">
      <t>ヤマガタケン</t>
    </rPh>
    <phoneticPr fontId="4"/>
  </si>
  <si>
    <r>
      <rPr>
        <sz val="11"/>
        <color theme="1"/>
        <rFont val="ＭＳ 明朝"/>
        <family val="1"/>
        <charset val="128"/>
      </rPr>
      <t>平成</t>
    </r>
    <r>
      <rPr>
        <sz val="11"/>
        <color theme="1"/>
        <rFont val="Century"/>
        <family val="1"/>
      </rPr>
      <t>23</t>
    </r>
    <r>
      <rPr>
        <sz val="11"/>
        <color theme="1"/>
        <rFont val="ＭＳ 明朝"/>
        <family val="1"/>
        <charset val="128"/>
      </rPr>
      <t>年度</t>
    </r>
  </si>
  <si>
    <r>
      <rPr>
        <sz val="11"/>
        <color theme="1"/>
        <rFont val="ＭＳ 明朝"/>
        <family val="1"/>
        <charset val="128"/>
      </rPr>
      <t>漁港管理条例</t>
    </r>
    <phoneticPr fontId="4"/>
  </si>
  <si>
    <r>
      <rPr>
        <sz val="11"/>
        <color theme="1"/>
        <rFont val="ＭＳ 明朝"/>
        <family val="1"/>
        <charset val="128"/>
      </rPr>
      <t>飛島漁港</t>
    </r>
  </si>
  <si>
    <r>
      <rPr>
        <sz val="11"/>
        <rFont val="ＭＳ 明朝"/>
        <family val="1"/>
        <charset val="128"/>
      </rPr>
      <t>プロパ－資金</t>
    </r>
  </si>
  <si>
    <r>
      <rPr>
        <sz val="6"/>
        <rFont val="ＭＳ 明朝"/>
        <family val="1"/>
        <charset val="128"/>
      </rPr>
      <t>漁業種類　</t>
    </r>
    <r>
      <rPr>
        <sz val="6"/>
        <rFont val="Century"/>
        <family val="1"/>
      </rPr>
      <t xml:space="preserve">    </t>
    </r>
    <r>
      <rPr>
        <sz val="6"/>
        <rFont val="ＭＳ 明朝"/>
        <family val="1"/>
        <charset val="128"/>
      </rPr>
      <t>融資機関</t>
    </r>
    <phoneticPr fontId="4"/>
  </si>
  <si>
    <r>
      <rPr>
        <sz val="11"/>
        <rFont val="ＭＳ 明朝"/>
        <family val="1"/>
        <charset val="128"/>
      </rPr>
      <t>　－</t>
    </r>
  </si>
  <si>
    <r>
      <rPr>
        <sz val="11"/>
        <rFont val="ＭＳ 明朝"/>
        <family val="1"/>
        <charset val="128"/>
      </rPr>
      <t>所長　佐藤　喜代一</t>
    </r>
    <rPh sb="3" eb="5">
      <t>サトウ</t>
    </rPh>
    <rPh sb="6" eb="9">
      <t>キヨイチ</t>
    </rPh>
    <phoneticPr fontId="14"/>
  </si>
  <si>
    <r>
      <rPr>
        <sz val="11"/>
        <rFont val="ＭＳ 明朝"/>
        <family val="1"/>
        <charset val="128"/>
      </rPr>
      <t>栽培漁業、内水面漁業に関する調査、指導及び啓蒙普及</t>
    </r>
    <rPh sb="21" eb="23">
      <t>ケイモウ</t>
    </rPh>
    <phoneticPr fontId="4"/>
  </si>
  <si>
    <r>
      <rPr>
        <sz val="11"/>
        <rFont val="ＭＳ 明朝"/>
        <family val="1"/>
        <charset val="128"/>
      </rPr>
      <t>大瀧　太一</t>
    </r>
    <rPh sb="0" eb="2">
      <t>オオタキ</t>
    </rPh>
    <rPh sb="3" eb="5">
      <t>タイチ</t>
    </rPh>
    <phoneticPr fontId="14"/>
  </si>
  <si>
    <r>
      <rPr>
        <sz val="11"/>
        <rFont val="ＭＳ 明朝"/>
        <family val="1"/>
        <charset val="128"/>
      </rPr>
      <t>大　富　養　鱒</t>
    </r>
    <rPh sb="0" eb="1">
      <t>オオ</t>
    </rPh>
    <rPh sb="2" eb="3">
      <t>トミ</t>
    </rPh>
    <rPh sb="4" eb="5">
      <t>ヨウ</t>
    </rPh>
    <rPh sb="6" eb="7">
      <t>マス</t>
    </rPh>
    <phoneticPr fontId="4"/>
  </si>
  <si>
    <r>
      <rPr>
        <sz val="11"/>
        <rFont val="ＭＳ 明朝"/>
        <family val="1"/>
        <charset val="128"/>
      </rPr>
      <t>東根市、天童市</t>
    </r>
    <rPh sb="0" eb="2">
      <t>ヒガシネ</t>
    </rPh>
    <rPh sb="2" eb="3">
      <t>シ</t>
    </rPh>
    <rPh sb="4" eb="7">
      <t>テンドウシ</t>
    </rPh>
    <phoneticPr fontId="4"/>
  </si>
  <si>
    <r>
      <rPr>
        <sz val="11"/>
        <rFont val="ＭＳ 明朝"/>
        <family val="1"/>
        <charset val="128"/>
      </rPr>
      <t>平　澤　　茂</t>
    </r>
    <rPh sb="0" eb="1">
      <t>ヘイ</t>
    </rPh>
    <rPh sb="2" eb="3">
      <t>サワ</t>
    </rPh>
    <rPh sb="5" eb="6">
      <t>シゲル</t>
    </rPh>
    <phoneticPr fontId="14"/>
  </si>
  <si>
    <r>
      <rPr>
        <sz val="11"/>
        <rFont val="ＭＳ 明朝"/>
        <family val="1"/>
        <charset val="128"/>
      </rPr>
      <t>青　木　　一</t>
    </r>
    <rPh sb="0" eb="1">
      <t>アオ</t>
    </rPh>
    <rPh sb="2" eb="3">
      <t>キ</t>
    </rPh>
    <rPh sb="5" eb="6">
      <t>イチ</t>
    </rPh>
    <phoneticPr fontId="14"/>
  </si>
  <si>
    <r>
      <rPr>
        <sz val="11"/>
        <rFont val="ＭＳ 明朝"/>
        <family val="1"/>
        <charset val="128"/>
      </rPr>
      <t>富　</t>
    </r>
    <r>
      <rPr>
        <sz val="11"/>
        <rFont val="Century"/>
        <family val="1"/>
      </rPr>
      <t xml:space="preserve">  </t>
    </r>
    <r>
      <rPr>
        <sz val="11"/>
        <rFont val="ＭＳ 明朝"/>
        <family val="1"/>
        <charset val="128"/>
      </rPr>
      <t>樫　</t>
    </r>
    <r>
      <rPr>
        <sz val="11"/>
        <rFont val="Century"/>
        <family val="1"/>
      </rPr>
      <t xml:space="preserve">  </t>
    </r>
    <r>
      <rPr>
        <sz val="11"/>
        <rFont val="ＭＳ 明朝"/>
        <family val="1"/>
        <charset val="128"/>
      </rPr>
      <t>和　</t>
    </r>
    <r>
      <rPr>
        <sz val="11"/>
        <rFont val="Century"/>
        <family val="1"/>
      </rPr>
      <t xml:space="preserve">  </t>
    </r>
    <r>
      <rPr>
        <sz val="11"/>
        <rFont val="ＭＳ 明朝"/>
        <family val="1"/>
        <charset val="128"/>
      </rPr>
      <t>雄</t>
    </r>
    <rPh sb="0" eb="1">
      <t>トミ</t>
    </rPh>
    <rPh sb="4" eb="5">
      <t>カシ</t>
    </rPh>
    <rPh sb="8" eb="9">
      <t>ワ</t>
    </rPh>
    <rPh sb="12" eb="13">
      <t>ユウ</t>
    </rPh>
    <phoneticPr fontId="4"/>
  </si>
  <si>
    <r>
      <rPr>
        <sz val="11"/>
        <rFont val="ＭＳ 明朝"/>
        <family val="1"/>
        <charset val="128"/>
      </rPr>
      <t>由良地区</t>
    </r>
    <rPh sb="0" eb="4">
      <t>ユラチク</t>
    </rPh>
    <phoneticPr fontId="4"/>
  </si>
  <si>
    <r>
      <rPr>
        <sz val="11"/>
        <rFont val="ＭＳ 明朝"/>
        <family val="1"/>
        <charset val="128"/>
      </rPr>
      <t>鼠ヶ関地区</t>
    </r>
    <rPh sb="0" eb="5">
      <t>ネズガセキチク</t>
    </rPh>
    <phoneticPr fontId="14"/>
  </si>
  <si>
    <r>
      <t>(</t>
    </r>
    <r>
      <rPr>
        <sz val="11"/>
        <rFont val="ＭＳ 明朝"/>
        <family val="1"/>
        <charset val="128"/>
      </rPr>
      <t>殻長</t>
    </r>
    <r>
      <rPr>
        <sz val="11"/>
        <rFont val="Century"/>
        <family val="1"/>
      </rPr>
      <t>25mm</t>
    </r>
    <r>
      <rPr>
        <sz val="11"/>
        <rFont val="ＭＳ 明朝"/>
        <family val="1"/>
        <charset val="128"/>
      </rPr>
      <t>以上</t>
    </r>
    <r>
      <rPr>
        <sz val="11"/>
        <rFont val="Century"/>
        <family val="1"/>
      </rPr>
      <t>)</t>
    </r>
    <phoneticPr fontId="4"/>
  </si>
  <si>
    <r>
      <rPr>
        <sz val="12"/>
        <color theme="1"/>
        <rFont val="ＭＳ 明朝"/>
        <family val="1"/>
        <charset val="128"/>
      </rPr>
      <t>平成</t>
    </r>
    <r>
      <rPr>
        <sz val="12"/>
        <color theme="1"/>
        <rFont val="Century"/>
        <family val="1"/>
      </rPr>
      <t>23</t>
    </r>
    <r>
      <rPr>
        <sz val="12"/>
        <color theme="1"/>
        <rFont val="ＭＳ 明朝"/>
        <family val="1"/>
        <charset val="128"/>
      </rPr>
      <t>度</t>
    </r>
    <rPh sb="0" eb="2">
      <t>ヘイセイ</t>
    </rPh>
    <phoneticPr fontId="4"/>
  </si>
  <si>
    <r>
      <rPr>
        <sz val="12"/>
        <color theme="1"/>
        <rFont val="ＭＳ 明朝"/>
        <family val="1"/>
        <charset val="128"/>
      </rPr>
      <t>平成</t>
    </r>
    <r>
      <rPr>
        <sz val="12"/>
        <color theme="1"/>
        <rFont val="Century"/>
        <family val="1"/>
      </rPr>
      <t>24</t>
    </r>
    <r>
      <rPr>
        <sz val="12"/>
        <color theme="1"/>
        <rFont val="ＭＳ 明朝"/>
        <family val="1"/>
        <charset val="128"/>
      </rPr>
      <t>年</t>
    </r>
    <r>
      <rPr>
        <sz val="12"/>
        <color theme="1"/>
        <rFont val="Century"/>
        <family val="1"/>
      </rPr>
      <t>7</t>
    </r>
    <r>
      <rPr>
        <sz val="12"/>
        <color theme="1"/>
        <rFont val="ＭＳ 明朝"/>
        <family val="1"/>
        <charset val="128"/>
      </rPr>
      <t>月</t>
    </r>
    <rPh sb="0" eb="2">
      <t>ヘイセイ</t>
    </rPh>
    <rPh sb="4" eb="5">
      <t>ネン</t>
    </rPh>
    <rPh sb="6" eb="7">
      <t>ガツ</t>
    </rPh>
    <phoneticPr fontId="4"/>
  </si>
  <si>
    <r>
      <rPr>
        <sz val="11"/>
        <rFont val="ＭＳ 明朝"/>
        <family val="1"/>
        <charset val="128"/>
      </rPr>
      <t>　ア　漁業協同組合別、河川別漁獲量</t>
    </r>
    <phoneticPr fontId="14"/>
  </si>
  <si>
    <r>
      <t xml:space="preserve"> </t>
    </r>
    <r>
      <rPr>
        <sz val="12"/>
        <rFont val="ＭＳ 明朝"/>
        <family val="1"/>
        <charset val="128"/>
      </rPr>
      <t>カ　地区別生産額</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</si>
  <si>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</si>
  <si>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r>
      <rPr>
        <sz val="11"/>
        <color rgb="FF000000"/>
        <rFont val="ＭＳ 明朝"/>
        <family val="1"/>
        <charset val="128"/>
      </rPr>
      <t>（注）ラウンドの為、計と内訳とは必ずしも一致しない場合がある。</t>
    </r>
    <rPh sb="1" eb="2">
      <t>チュウ</t>
    </rPh>
    <rPh sb="8" eb="9">
      <t>タメ</t>
    </rPh>
    <rPh sb="10" eb="11">
      <t>ケイ</t>
    </rPh>
    <rPh sb="12" eb="14">
      <t>ウチワケ</t>
    </rPh>
    <rPh sb="16" eb="17">
      <t>カナラ</t>
    </rPh>
    <rPh sb="20" eb="22">
      <t>イッチ</t>
    </rPh>
    <rPh sb="25" eb="27">
      <t>バアイ</t>
    </rPh>
    <phoneticPr fontId="4"/>
  </si>
  <si>
    <r>
      <rPr>
        <sz val="11"/>
        <color indexed="8"/>
        <rFont val="ＭＳ 明朝"/>
        <family val="1"/>
        <charset val="128"/>
      </rPr>
      <t>地先</t>
    </r>
    <phoneticPr fontId="4"/>
  </si>
  <si>
    <r>
      <rPr>
        <sz val="11"/>
        <color theme="1"/>
        <rFont val="ＭＳ 明朝"/>
        <family val="1"/>
        <charset val="128"/>
      </rPr>
      <t>平</t>
    </r>
    <r>
      <rPr>
        <sz val="11"/>
        <color theme="1"/>
        <rFont val="Century"/>
        <family val="1"/>
      </rPr>
      <t>24.6.1</t>
    </r>
    <r>
      <rPr>
        <sz val="11"/>
        <color theme="1"/>
        <rFont val="ＭＳ 明朝"/>
        <family val="1"/>
        <charset val="128"/>
      </rPr>
      <t>～平</t>
    </r>
    <r>
      <rPr>
        <sz val="11"/>
        <color theme="1"/>
        <rFont val="Century"/>
        <family val="1"/>
      </rPr>
      <t>26.5.31</t>
    </r>
    <phoneticPr fontId="4"/>
  </si>
  <si>
    <r>
      <rPr>
        <sz val="11"/>
        <color theme="1"/>
        <rFont val="ＭＳ 明朝"/>
        <family val="1"/>
        <charset val="128"/>
      </rPr>
      <t>開</t>
    </r>
    <r>
      <rPr>
        <sz val="11"/>
        <color theme="1"/>
        <rFont val="Century"/>
        <family val="1"/>
      </rPr>
      <t xml:space="preserve"> </t>
    </r>
    <r>
      <rPr>
        <sz val="11"/>
        <color theme="1"/>
        <rFont val="ＭＳ 明朝"/>
        <family val="1"/>
        <charset val="128"/>
      </rPr>
      <t>発</t>
    </r>
    <r>
      <rPr>
        <sz val="11"/>
        <color theme="1"/>
        <rFont val="Century"/>
        <family val="1"/>
      </rPr>
      <t xml:space="preserve"> </t>
    </r>
    <r>
      <rPr>
        <sz val="11"/>
        <color theme="1"/>
        <rFont val="ＭＳ 明朝"/>
        <family val="1"/>
        <charset val="128"/>
      </rPr>
      <t>事</t>
    </r>
    <r>
      <rPr>
        <sz val="11"/>
        <color theme="1"/>
        <rFont val="Century"/>
        <family val="1"/>
      </rPr>
      <t xml:space="preserve"> </t>
    </r>
    <r>
      <rPr>
        <sz val="11"/>
        <color theme="1"/>
        <rFont val="ＭＳ 明朝"/>
        <family val="1"/>
        <charset val="128"/>
      </rPr>
      <t>業</t>
    </r>
    <rPh sb="0" eb="1">
      <t>カイ</t>
    </rPh>
    <rPh sb="2" eb="3">
      <t>ハッ</t>
    </rPh>
    <rPh sb="4" eb="5">
      <t>コト</t>
    </rPh>
    <rPh sb="6" eb="7">
      <t>ギョウ</t>
    </rPh>
    <phoneticPr fontId="4"/>
  </si>
  <si>
    <r>
      <rPr>
        <sz val="11"/>
        <color theme="1"/>
        <rFont val="ＭＳ 明朝"/>
        <family val="1"/>
        <charset val="128"/>
      </rPr>
      <t>漁業生産体制強化対策事業費</t>
    </r>
    <rPh sb="0" eb="6">
      <t>ギョギョウセイサンタイセイ</t>
    </rPh>
    <rPh sb="6" eb="13">
      <t>キョウカタイサクジギョウヒ</t>
    </rPh>
    <phoneticPr fontId="4"/>
  </si>
  <si>
    <r>
      <rPr>
        <sz val="11"/>
        <color theme="1"/>
        <rFont val="ＭＳ 明朝"/>
        <family val="1"/>
        <charset val="128"/>
      </rPr>
      <t>漁港調査費</t>
    </r>
    <rPh sb="0" eb="5">
      <t>ギョコウチョウサヒ</t>
    </rPh>
    <phoneticPr fontId="4"/>
  </si>
  <si>
    <r>
      <rPr>
        <sz val="11"/>
        <color theme="1"/>
        <rFont val="ＭＳ 明朝"/>
        <family val="1"/>
        <charset val="128"/>
      </rPr>
      <t>サケ・マス振興事業費</t>
    </r>
    <rPh sb="5" eb="10">
      <t>シンコウジギョウヒ</t>
    </rPh>
    <phoneticPr fontId="4"/>
  </si>
  <si>
    <r>
      <rPr>
        <sz val="11"/>
        <color theme="1"/>
        <rFont val="ＭＳ 明朝"/>
        <family val="1"/>
        <charset val="128"/>
      </rPr>
      <t>資源管理型漁業推進総合対策事業費</t>
    </r>
    <rPh sb="0" eb="5">
      <t>シゲンカンリガタ</t>
    </rPh>
    <rPh sb="5" eb="9">
      <t>ギョギョウスイシン</t>
    </rPh>
    <rPh sb="9" eb="13">
      <t>ソウゴウタイサク</t>
    </rPh>
    <rPh sb="13" eb="16">
      <t>ジギョウヒ</t>
    </rPh>
    <phoneticPr fontId="4"/>
  </si>
  <si>
    <r>
      <rPr>
        <sz val="11"/>
        <color theme="1"/>
        <rFont val="ＭＳ 明朝"/>
        <family val="1"/>
        <charset val="128"/>
      </rPr>
      <t>漁業生産体制強化対策事業費など</t>
    </r>
    <rPh sb="0" eb="6">
      <t>ギョギョウセイサンタイセイ</t>
    </rPh>
    <rPh sb="6" eb="10">
      <t>キョウカタイサク</t>
    </rPh>
    <rPh sb="10" eb="13">
      <t>ジギョウヒ</t>
    </rPh>
    <phoneticPr fontId="4"/>
  </si>
  <si>
    <r>
      <rPr>
        <sz val="11"/>
        <color theme="1"/>
        <rFont val="ＭＳ 明朝"/>
        <family val="1"/>
        <charset val="128"/>
      </rPr>
      <t>栽培漁業振興事業費</t>
    </r>
  </si>
  <si>
    <r>
      <rPr>
        <sz val="11"/>
        <color theme="1"/>
        <rFont val="ＭＳ 明朝"/>
        <family val="1"/>
        <charset val="128"/>
      </rPr>
      <t>魚類生息環境保全対策事業費</t>
    </r>
  </si>
  <si>
    <r>
      <rPr>
        <sz val="11"/>
        <color theme="1"/>
        <rFont val="ＭＳ 明朝"/>
        <family val="1"/>
        <charset val="128"/>
      </rPr>
      <t>沖合漁場パトロール強化事業費</t>
    </r>
    <rPh sb="0" eb="4">
      <t>オキアイギョジョウ</t>
    </rPh>
    <rPh sb="9" eb="14">
      <t>キョウカジギョウヒ</t>
    </rPh>
    <phoneticPr fontId="4"/>
  </si>
  <si>
    <r>
      <rPr>
        <sz val="11"/>
        <color theme="1"/>
        <rFont val="ＭＳ 明朝"/>
        <family val="1"/>
        <charset val="128"/>
      </rPr>
      <t>水産物研究情報データベース化事業費</t>
    </r>
    <rPh sb="0" eb="3">
      <t>スイサンブツ</t>
    </rPh>
    <rPh sb="3" eb="7">
      <t>ケンキュウジョウホウ</t>
    </rPh>
    <rPh sb="13" eb="14">
      <t>カ</t>
    </rPh>
    <rPh sb="14" eb="17">
      <t>ジギョウヒ</t>
    </rPh>
    <phoneticPr fontId="4"/>
  </si>
  <si>
    <r>
      <rPr>
        <sz val="11"/>
        <color theme="1"/>
        <rFont val="ＭＳ 明朝"/>
        <family val="1"/>
        <charset val="128"/>
      </rPr>
      <t>カニ類養殖技術実証事業費</t>
    </r>
    <rPh sb="2" eb="3">
      <t>ルイ</t>
    </rPh>
    <rPh sb="3" eb="7">
      <t>ヨウショクギジュツ</t>
    </rPh>
    <rPh sb="7" eb="9">
      <t>ジッショウ</t>
    </rPh>
    <rPh sb="9" eb="12">
      <t>ジギョウヒ</t>
    </rPh>
    <phoneticPr fontId="4"/>
  </si>
  <si>
    <r>
      <rPr>
        <sz val="11"/>
        <color theme="1"/>
        <rFont val="ＭＳ 明朝"/>
        <family val="1"/>
        <charset val="128"/>
      </rPr>
      <t>コイヘルペスまん延防止対策事業費</t>
    </r>
    <rPh sb="8" eb="9">
      <t>エン</t>
    </rPh>
    <rPh sb="9" eb="16">
      <t>ボウシタイサクジギョウヒ</t>
    </rPh>
    <phoneticPr fontId="4"/>
  </si>
  <si>
    <r>
      <rPr>
        <sz val="11"/>
        <color theme="1"/>
        <rFont val="ＭＳ 明朝"/>
        <family val="1"/>
        <charset val="128"/>
      </rPr>
      <t>魚類増殖環境保全事業費</t>
    </r>
    <rPh sb="0" eb="2">
      <t>ギョルイ</t>
    </rPh>
    <rPh sb="2" eb="4">
      <t>ゾウショク</t>
    </rPh>
    <rPh sb="4" eb="6">
      <t>カンキョウ</t>
    </rPh>
    <rPh sb="6" eb="8">
      <t>ホゼン</t>
    </rPh>
    <rPh sb="8" eb="11">
      <t>ジギョウヒ</t>
    </rPh>
    <phoneticPr fontId="4"/>
  </si>
  <si>
    <r>
      <rPr>
        <sz val="10"/>
        <color theme="1"/>
        <rFont val="ＭＳ 明朝"/>
        <family val="1"/>
        <charset val="128"/>
      </rPr>
      <t>　さけ人工ふ化場位置略図･････････････････････････</t>
    </r>
  </si>
  <si>
    <t>7~8</t>
    <phoneticPr fontId="4"/>
  </si>
  <si>
    <r>
      <rPr>
        <sz val="14"/>
        <rFont val="ＭＳ 明朝"/>
        <family val="1"/>
        <charset val="128"/>
      </rPr>
      <t>（平成</t>
    </r>
    <r>
      <rPr>
        <sz val="14"/>
        <rFont val="Century"/>
        <family val="1"/>
      </rPr>
      <t>24</t>
    </r>
    <r>
      <rPr>
        <sz val="14"/>
        <rFont val="ＭＳ 明朝"/>
        <family val="1"/>
        <charset val="128"/>
      </rPr>
      <t>年</t>
    </r>
    <r>
      <rPr>
        <sz val="14"/>
        <rFont val="Century"/>
        <family val="1"/>
      </rPr>
      <t>4</t>
    </r>
    <r>
      <rPr>
        <sz val="14"/>
        <rFont val="ＭＳ 明朝"/>
        <family val="1"/>
        <charset val="128"/>
      </rPr>
      <t>月</t>
    </r>
    <r>
      <rPr>
        <sz val="14"/>
        <rFont val="Century"/>
        <family val="1"/>
      </rPr>
      <t>1</t>
    </r>
    <r>
      <rPr>
        <sz val="14"/>
        <rFont val="ＭＳ 明朝"/>
        <family val="1"/>
        <charset val="128"/>
      </rPr>
      <t>日）</t>
    </r>
    <rPh sb="5" eb="6">
      <t>ネン</t>
    </rPh>
    <rPh sb="7" eb="8">
      <t>ガツ</t>
    </rPh>
    <rPh sb="9" eb="10">
      <t>ニチ</t>
    </rPh>
    <phoneticPr fontId="14"/>
  </si>
  <si>
    <r>
      <t>(</t>
    </r>
    <r>
      <rPr>
        <sz val="10"/>
        <rFont val="ＭＳ 明朝"/>
        <family val="1"/>
        <charset val="128"/>
      </rPr>
      <t>生産技術</t>
    </r>
    <r>
      <rPr>
        <sz val="10"/>
        <rFont val="Century"/>
        <family val="1"/>
      </rPr>
      <t>) 2477</t>
    </r>
    <r>
      <rPr>
        <sz val="10"/>
        <rFont val="ＭＳ 明朝"/>
        <family val="1"/>
        <charset val="128"/>
      </rPr>
      <t>･</t>
    </r>
    <r>
      <rPr>
        <sz val="10"/>
        <rFont val="Century"/>
        <family val="1"/>
      </rPr>
      <t>2478</t>
    </r>
    <rPh sb="1" eb="5">
      <t>セイサンギジュツ</t>
    </rPh>
    <phoneticPr fontId="14"/>
  </si>
  <si>
    <t xml:space="preserve"> 023-630-2456</t>
    <phoneticPr fontId="14"/>
  </si>
  <si>
    <r>
      <t>(</t>
    </r>
    <r>
      <rPr>
        <sz val="10"/>
        <rFont val="ＭＳ 明朝"/>
        <family val="1"/>
        <charset val="128"/>
      </rPr>
      <t>生産技術課</t>
    </r>
    <r>
      <rPr>
        <sz val="10"/>
        <rFont val="Century"/>
        <family val="1"/>
      </rPr>
      <t>)</t>
    </r>
    <rPh sb="1" eb="5">
      <t>セイサンギジュツ</t>
    </rPh>
    <phoneticPr fontId="14"/>
  </si>
  <si>
    <r>
      <t xml:space="preserve"> (32</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1</t>
    </r>
    <r>
      <rPr>
        <sz val="11"/>
        <rFont val="ＭＳ 明朝"/>
        <family val="1"/>
        <charset val="128"/>
      </rPr>
      <t>名</t>
    </r>
    <r>
      <rPr>
        <sz val="11"/>
        <rFont val="Century"/>
        <family val="1"/>
      </rPr>
      <t>] )</t>
    </r>
    <phoneticPr fontId="4"/>
  </si>
  <si>
    <r>
      <t>(</t>
    </r>
    <r>
      <rPr>
        <sz val="10"/>
        <rFont val="ＭＳ 明朝"/>
        <family val="1"/>
        <charset val="128"/>
      </rPr>
      <t>総務担当</t>
    </r>
    <r>
      <rPr>
        <sz val="10"/>
        <rFont val="Century"/>
        <family val="1"/>
      </rPr>
      <t>)6161</t>
    </r>
    <r>
      <rPr>
        <sz val="10"/>
        <rFont val="ＭＳ 明朝"/>
        <family val="1"/>
        <charset val="128"/>
      </rPr>
      <t>･</t>
    </r>
    <r>
      <rPr>
        <sz val="10"/>
        <rFont val="Century"/>
        <family val="1"/>
      </rPr>
      <t>6041</t>
    </r>
    <phoneticPr fontId="14"/>
  </si>
  <si>
    <r>
      <rPr>
        <sz val="11"/>
        <rFont val="ＭＳ 明朝"/>
        <family val="1"/>
        <charset val="128"/>
      </rPr>
      <t>水産試験場</t>
    </r>
    <r>
      <rPr>
        <sz val="11"/>
        <rFont val="Century"/>
        <family val="1"/>
      </rPr>
      <t>(23</t>
    </r>
    <r>
      <rPr>
        <sz val="11"/>
        <rFont val="ＭＳ 明朝"/>
        <family val="1"/>
        <charset val="128"/>
      </rPr>
      <t>名</t>
    </r>
    <r>
      <rPr>
        <sz val="11"/>
        <rFont val="Century"/>
        <family val="1"/>
      </rPr>
      <t>)</t>
    </r>
    <phoneticPr fontId="14"/>
  </si>
  <si>
    <r>
      <t>(5</t>
    </r>
    <r>
      <rPr>
        <sz val="11"/>
        <rFont val="ＭＳ 明朝"/>
        <family val="1"/>
        <charset val="128"/>
      </rPr>
      <t>名</t>
    </r>
    <r>
      <rPr>
        <sz val="11"/>
        <rFont val="Century"/>
        <family val="1"/>
      </rPr>
      <t xml:space="preserve"> [</t>
    </r>
    <r>
      <rPr>
        <sz val="11"/>
        <rFont val="ＭＳ 明朝"/>
        <family val="1"/>
        <charset val="128"/>
      </rPr>
      <t>うち併任</t>
    </r>
    <r>
      <rPr>
        <sz val="11"/>
        <rFont val="Century"/>
        <family val="1"/>
      </rPr>
      <t>5</t>
    </r>
    <r>
      <rPr>
        <sz val="11"/>
        <rFont val="ＭＳ 明朝"/>
        <family val="1"/>
        <charset val="128"/>
      </rPr>
      <t>名</t>
    </r>
    <r>
      <rPr>
        <sz val="11"/>
        <rFont val="Century"/>
        <family val="1"/>
      </rPr>
      <t>] )</t>
    </r>
    <phoneticPr fontId="14"/>
  </si>
  <si>
    <t xml:space="preserve"> Fax 023-630-2456</t>
    <phoneticPr fontId="14"/>
  </si>
  <si>
    <r>
      <rPr>
        <sz val="11"/>
        <rFont val="ＭＳ 明朝"/>
        <family val="1"/>
        <charset val="128"/>
      </rPr>
      <t>･農業経営支援室</t>
    </r>
    <rPh sb="1" eb="3">
      <t>ノウギョウ</t>
    </rPh>
    <rPh sb="3" eb="5">
      <t>ケイエイ</t>
    </rPh>
    <rPh sb="5" eb="7">
      <t>シエン</t>
    </rPh>
    <rPh sb="7" eb="8">
      <t>シツ</t>
    </rPh>
    <phoneticPr fontId="14"/>
  </si>
  <si>
    <r>
      <rPr>
        <sz val="11"/>
        <rFont val="ＭＳ 明朝"/>
        <family val="1"/>
        <charset val="128"/>
      </rPr>
      <t>生産技術課</t>
    </r>
    <rPh sb="0" eb="2">
      <t>セイサン</t>
    </rPh>
    <rPh sb="2" eb="4">
      <t>ギジュツ</t>
    </rPh>
    <rPh sb="4" eb="5">
      <t>カ</t>
    </rPh>
    <phoneticPr fontId="14"/>
  </si>
  <si>
    <r>
      <rPr>
        <sz val="11"/>
        <rFont val="ＭＳ 明朝"/>
        <family val="1"/>
        <charset val="128"/>
      </rPr>
      <t>・水産室</t>
    </r>
    <rPh sb="1" eb="4">
      <t>スイサンシツ</t>
    </rPh>
    <phoneticPr fontId="4"/>
  </si>
  <si>
    <r>
      <rPr>
        <sz val="11"/>
        <rFont val="ＭＳ 明朝"/>
        <family val="1"/>
        <charset val="128"/>
      </rPr>
      <t>室長補佐</t>
    </r>
    <rPh sb="0" eb="4">
      <t>シツチョウホサ</t>
    </rPh>
    <phoneticPr fontId="14"/>
  </si>
  <si>
    <t>水産振興策の計画・実施､水産業技術普及指導､漁業生産担い手育成､栽培漁業推進指導､</t>
    <rPh sb="4" eb="5">
      <t>サク</t>
    </rPh>
    <rPh sb="6" eb="8">
      <t>ケイカク</t>
    </rPh>
    <rPh sb="9" eb="11">
      <t>ジッシ</t>
    </rPh>
    <phoneticPr fontId="14"/>
  </si>
  <si>
    <t>流通･魚価対策、都市漁村交流</t>
    <phoneticPr fontId="14"/>
  </si>
  <si>
    <r>
      <rPr>
        <sz val="11"/>
        <rFont val="ＭＳ 明朝"/>
        <family val="1"/>
        <charset val="128"/>
      </rPr>
      <t>農業経営支援室長</t>
    </r>
    <r>
      <rPr>
        <sz val="11"/>
        <rFont val="Century"/>
        <family val="1"/>
      </rPr>
      <t xml:space="preserve"> </t>
    </r>
    <rPh sb="0" eb="2">
      <t>ノウギョウ</t>
    </rPh>
    <rPh sb="2" eb="4">
      <t>ケイエイ</t>
    </rPh>
    <rPh sb="4" eb="6">
      <t>シエン</t>
    </rPh>
    <rPh sb="6" eb="8">
      <t>シツチョウ</t>
    </rPh>
    <phoneticPr fontId="14"/>
  </si>
  <si>
    <t>室長補佐</t>
    <phoneticPr fontId="4"/>
  </si>
  <si>
    <r>
      <rPr>
        <sz val="11"/>
        <color theme="1"/>
        <rFont val="ＭＳ 明朝"/>
        <family val="1"/>
        <charset val="128"/>
      </rPr>
      <t>平</t>
    </r>
    <r>
      <rPr>
        <sz val="11"/>
        <color theme="1"/>
        <rFont val="Century"/>
        <family val="1"/>
      </rPr>
      <t>20.8</t>
    </r>
    <r>
      <rPr>
        <sz val="11"/>
        <color theme="1"/>
        <rFont val="ＭＳ 明朝"/>
        <family val="1"/>
        <charset val="128"/>
      </rPr>
      <t>～平</t>
    </r>
    <r>
      <rPr>
        <sz val="11"/>
        <color theme="1"/>
        <rFont val="Century"/>
        <family val="1"/>
      </rPr>
      <t>24.8</t>
    </r>
    <phoneticPr fontId="4"/>
  </si>
  <si>
    <r>
      <rPr>
        <sz val="11"/>
        <color theme="1"/>
        <rFont val="ＭＳ 明朝"/>
        <family val="1"/>
        <charset val="128"/>
      </rPr>
      <t>平</t>
    </r>
    <r>
      <rPr>
        <sz val="11"/>
        <color theme="1"/>
        <rFont val="Century"/>
        <family val="1"/>
      </rPr>
      <t>20.12</t>
    </r>
    <r>
      <rPr>
        <sz val="11"/>
        <color theme="1"/>
        <rFont val="ＭＳ 明朝"/>
        <family val="1"/>
        <charset val="128"/>
      </rPr>
      <t>～平</t>
    </r>
    <r>
      <rPr>
        <sz val="11"/>
        <color theme="1"/>
        <rFont val="Century"/>
        <family val="1"/>
      </rPr>
      <t>24.11</t>
    </r>
    <phoneticPr fontId="4"/>
  </si>
  <si>
    <r>
      <rPr>
        <sz val="12"/>
        <color theme="1"/>
        <rFont val="ＭＳ 明朝"/>
        <family val="1"/>
        <charset val="128"/>
      </rPr>
      <t>平成</t>
    </r>
    <r>
      <rPr>
        <sz val="12"/>
        <color theme="1"/>
        <rFont val="Century"/>
        <family val="1"/>
      </rPr>
      <t>23</t>
    </r>
    <r>
      <rPr>
        <sz val="12"/>
        <color theme="1"/>
        <rFont val="ＭＳ 明朝"/>
        <family val="1"/>
        <charset val="128"/>
      </rPr>
      <t>年度</t>
    </r>
    <r>
      <rPr>
        <sz val="12"/>
        <color theme="1"/>
        <rFont val="Century"/>
        <family val="1"/>
      </rPr>
      <t>(</t>
    </r>
    <r>
      <rPr>
        <sz val="12"/>
        <color theme="1"/>
        <rFont val="ＭＳ 明朝"/>
        <family val="1"/>
        <charset val="128"/>
      </rPr>
      <t>単位：千円</t>
    </r>
    <r>
      <rPr>
        <sz val="12"/>
        <color theme="1"/>
        <rFont val="Century"/>
        <family val="1"/>
      </rPr>
      <t>)</t>
    </r>
    <phoneticPr fontId="4"/>
  </si>
  <si>
    <r>
      <rPr>
        <sz val="12"/>
        <color theme="1"/>
        <rFont val="ＭＳ 明朝"/>
        <family val="1"/>
        <charset val="128"/>
      </rPr>
      <t>平成</t>
    </r>
    <r>
      <rPr>
        <sz val="12"/>
        <color theme="1"/>
        <rFont val="Century"/>
        <family val="1"/>
      </rPr>
      <t>23</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phoneticPr fontId="4"/>
  </si>
  <si>
    <r>
      <rPr>
        <sz val="11"/>
        <color theme="1"/>
        <rFont val="ＭＳ 明朝"/>
        <family val="1"/>
        <charset val="128"/>
      </rPr>
      <t>齋藤辰男</t>
    </r>
    <rPh sb="0" eb="2">
      <t>サイトウ</t>
    </rPh>
    <rPh sb="2" eb="4">
      <t>タツオ</t>
    </rPh>
    <phoneticPr fontId="4"/>
  </si>
  <si>
    <r>
      <rPr>
        <sz val="11"/>
        <color theme="1"/>
        <rFont val="ＭＳ 明朝"/>
        <family val="1"/>
        <charset val="128"/>
      </rPr>
      <t>伊藤健雄</t>
    </r>
    <rPh sb="0" eb="2">
      <t>イトウ</t>
    </rPh>
    <rPh sb="2" eb="3">
      <t>ケン</t>
    </rPh>
    <rPh sb="3" eb="4">
      <t>ユウ</t>
    </rPh>
    <phoneticPr fontId="4"/>
  </si>
  <si>
    <r>
      <rPr>
        <sz val="11"/>
        <color theme="1"/>
        <rFont val="ＭＳ 明朝"/>
        <family val="1"/>
        <charset val="128"/>
      </rPr>
      <t>山形県農林水産部生産技術課水産室内</t>
    </r>
    <rPh sb="8" eb="13">
      <t>セイサンギジュツカ</t>
    </rPh>
    <rPh sb="13" eb="17">
      <t>スイサンシツナイ</t>
    </rPh>
    <phoneticPr fontId="4"/>
  </si>
  <si>
    <r>
      <rPr>
        <sz val="11"/>
        <color theme="1"/>
        <rFont val="ＭＳ 明朝"/>
        <family val="1"/>
        <charset val="128"/>
      </rPr>
      <t>特別会計</t>
    </r>
    <rPh sb="0" eb="4">
      <t>トクベツカイケイ</t>
    </rPh>
    <phoneticPr fontId="4"/>
  </si>
  <si>
    <r>
      <rPr>
        <sz val="11"/>
        <color theme="1"/>
        <rFont val="ＭＳ 明朝"/>
        <family val="1"/>
        <charset val="128"/>
      </rPr>
      <t>資金貸付</t>
    </r>
    <phoneticPr fontId="4"/>
  </si>
  <si>
    <r>
      <rPr>
        <sz val="11"/>
        <color theme="1"/>
        <rFont val="ＭＳ 明朝"/>
        <family val="1"/>
        <charset val="128"/>
      </rPr>
      <t>国庫補助金の自主返納等</t>
    </r>
    <phoneticPr fontId="4"/>
  </si>
  <si>
    <t>たい</t>
    <phoneticPr fontId="4"/>
  </si>
  <si>
    <t>1~2.9</t>
    <phoneticPr fontId="4"/>
  </si>
  <si>
    <r>
      <t xml:space="preserve">  </t>
    </r>
    <r>
      <rPr>
        <sz val="11"/>
        <rFont val="ＭＳ 明朝"/>
        <family val="1"/>
        <charset val="128"/>
      </rPr>
      <t>海面漁船は</t>
    </r>
    <r>
      <rPr>
        <sz val="11"/>
        <rFont val="Century"/>
        <family val="1"/>
      </rPr>
      <t>882</t>
    </r>
    <r>
      <rPr>
        <sz val="11"/>
        <rFont val="ＭＳ 明朝"/>
        <family val="1"/>
        <charset val="128"/>
      </rPr>
      <t>隻で前年より</t>
    </r>
    <r>
      <rPr>
        <sz val="11"/>
        <rFont val="Century"/>
        <family val="1"/>
      </rPr>
      <t>17</t>
    </r>
    <r>
      <rPr>
        <sz val="11"/>
        <rFont val="ＭＳ 明朝"/>
        <family val="1"/>
        <charset val="128"/>
      </rPr>
      <t>隻減少した｡船質別にみると､木船が</t>
    </r>
    <r>
      <rPr>
        <sz val="11"/>
        <rFont val="Century"/>
        <family val="1"/>
      </rPr>
      <t>2</t>
    </r>
    <r>
      <rPr>
        <sz val="11"/>
        <rFont val="ＭＳ 明朝"/>
        <family val="1"/>
        <charset val="128"/>
      </rPr>
      <t>隻増加、</t>
    </r>
    <r>
      <rPr>
        <sz val="11"/>
        <rFont val="Century"/>
        <family val="1"/>
      </rPr>
      <t>FRP</t>
    </r>
    <r>
      <rPr>
        <sz val="11"/>
        <rFont val="ＭＳ 明朝"/>
        <family val="1"/>
        <charset val="128"/>
      </rPr>
      <t>船が</t>
    </r>
    <r>
      <rPr>
        <sz val="11"/>
        <rFont val="Century"/>
        <family val="1"/>
      </rPr>
      <t>15</t>
    </r>
    <r>
      <rPr>
        <sz val="11"/>
        <rFont val="ＭＳ 明朝"/>
        <family val="1"/>
        <charset val="128"/>
      </rPr>
      <t>隻減少し、鋼船に増減はなかった。ﾄﾝ数階層別にみると､</t>
    </r>
    <r>
      <rPr>
        <sz val="11"/>
        <rFont val="Century"/>
        <family val="1"/>
      </rPr>
      <t>5</t>
    </r>
    <r>
      <rPr>
        <sz val="11"/>
        <rFont val="ＭＳ 明朝"/>
        <family val="1"/>
        <charset val="128"/>
      </rPr>
      <t>ﾄﾝ未満船が、</t>
    </r>
    <rPh sb="32" eb="34">
      <t>モクセン</t>
    </rPh>
    <rPh sb="36" eb="39">
      <t>セキゾウカ</t>
    </rPh>
    <rPh sb="48" eb="50">
      <t>ゲンショウ</t>
    </rPh>
    <rPh sb="55" eb="57">
      <t>ゾウゲン</t>
    </rPh>
    <phoneticPr fontId="14"/>
  </si>
  <si>
    <r>
      <t>16</t>
    </r>
    <r>
      <rPr>
        <sz val="11"/>
        <rFont val="ＭＳ 明朝"/>
        <family val="1"/>
        <charset val="128"/>
      </rPr>
      <t>隻減少し、</t>
    </r>
    <r>
      <rPr>
        <sz val="11"/>
        <rFont val="Century"/>
        <family val="1"/>
      </rPr>
      <t>5</t>
    </r>
    <r>
      <rPr>
        <sz val="11"/>
        <rFont val="ＭＳ 明朝"/>
        <family val="1"/>
        <charset val="128"/>
      </rPr>
      <t>ﾄﾝ以上船は</t>
    </r>
    <r>
      <rPr>
        <sz val="11"/>
        <rFont val="Century"/>
        <family val="1"/>
      </rPr>
      <t>1</t>
    </r>
    <r>
      <rPr>
        <sz val="11"/>
        <rFont val="ＭＳ 明朝"/>
        <family val="1"/>
        <charset val="128"/>
      </rPr>
      <t>隻減少した。内水面漁船の動力船は、木船が</t>
    </r>
    <r>
      <rPr>
        <sz val="11"/>
        <rFont val="Century"/>
        <family val="1"/>
      </rPr>
      <t>4</t>
    </r>
    <r>
      <rPr>
        <sz val="11"/>
        <rFont val="ＭＳ 明朝"/>
        <family val="1"/>
        <charset val="128"/>
      </rPr>
      <t>隻減少し、</t>
    </r>
    <r>
      <rPr>
        <sz val="11"/>
        <rFont val="Century"/>
        <family val="1"/>
      </rPr>
      <t>FRP</t>
    </r>
    <r>
      <rPr>
        <sz val="11"/>
        <rFont val="ＭＳ 明朝"/>
        <family val="1"/>
        <charset val="128"/>
      </rPr>
      <t>船に増減はなかった。</t>
    </r>
    <rPh sb="10" eb="12">
      <t>イジョウ</t>
    </rPh>
    <rPh sb="12" eb="13">
      <t>フネ</t>
    </rPh>
    <rPh sb="15" eb="16">
      <t>セキ</t>
    </rPh>
    <rPh sb="16" eb="18">
      <t>ゲンショウ</t>
    </rPh>
    <rPh sb="27" eb="29">
      <t>ドウリョク</t>
    </rPh>
    <rPh sb="29" eb="30">
      <t>セン</t>
    </rPh>
    <rPh sb="32" eb="34">
      <t>モクセン</t>
    </rPh>
    <rPh sb="36" eb="37">
      <t>セキ</t>
    </rPh>
    <rPh sb="37" eb="39">
      <t>ゲンショウ</t>
    </rPh>
    <rPh sb="44" eb="45">
      <t>セン</t>
    </rPh>
    <rPh sb="46" eb="48">
      <t>ゾウゲン</t>
    </rPh>
    <phoneticPr fontId="14"/>
  </si>
  <si>
    <r>
      <t xml:space="preserve">  </t>
    </r>
    <r>
      <rPr>
        <sz val="11"/>
        <rFont val="ＭＳ 明朝"/>
        <family val="1"/>
        <charset val="128"/>
      </rPr>
      <t>海面動力漁船の一隻当たりの平均ﾄﾝ数は</t>
    </r>
    <r>
      <rPr>
        <sz val="11"/>
        <rFont val="Century"/>
        <family val="1"/>
      </rPr>
      <t>3.03</t>
    </r>
    <r>
      <rPr>
        <sz val="11"/>
        <rFont val="ＭＳ 明朝"/>
        <family val="1"/>
        <charset val="128"/>
      </rPr>
      <t>ﾄﾝ､平均馬力数は</t>
    </r>
    <r>
      <rPr>
        <sz val="11"/>
        <rFont val="Century"/>
        <family val="1"/>
      </rPr>
      <t>65</t>
    </r>
    <r>
      <rPr>
        <sz val="11"/>
        <rFont val="ＭＳ 明朝"/>
        <family val="1"/>
        <charset val="128"/>
      </rPr>
      <t>馬力であった｡</t>
    </r>
    <rPh sb="32" eb="33">
      <t>スウ</t>
    </rPh>
    <rPh sb="36" eb="38">
      <t>バリキ</t>
    </rPh>
    <phoneticPr fontId="14"/>
  </si>
  <si>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日以降に新しい推進機関を据え付けた場合は、馬力数ではなく出力の</t>
    </r>
    <r>
      <rPr>
        <sz val="11"/>
        <rFont val="Century"/>
        <family val="1"/>
      </rPr>
      <t>kW</t>
    </r>
    <r>
      <rPr>
        <sz val="11"/>
        <rFont val="ＭＳ 明朝"/>
        <family val="1"/>
        <charset val="128"/>
      </rPr>
      <t>表示となっている。</t>
    </r>
    <rPh sb="16" eb="17">
      <t>アタラ</t>
    </rPh>
    <rPh sb="19" eb="23">
      <t>スイシンキカン</t>
    </rPh>
    <rPh sb="24" eb="25">
      <t>ス</t>
    </rPh>
    <rPh sb="26" eb="27">
      <t>ツ</t>
    </rPh>
    <rPh sb="29" eb="31">
      <t>バアイ</t>
    </rPh>
    <rPh sb="33" eb="36">
      <t>バリキスウ</t>
    </rPh>
    <rPh sb="40" eb="42">
      <t>シュツリョク</t>
    </rPh>
    <rPh sb="45" eb="47">
      <t>ヒョウジ</t>
    </rPh>
    <phoneticPr fontId="14"/>
  </si>
  <si>
    <r>
      <rPr>
        <sz val="11"/>
        <rFont val="ＭＳ 明朝"/>
        <family val="1"/>
        <charset val="128"/>
      </rPr>
      <t>平成</t>
    </r>
    <r>
      <rPr>
        <sz val="11"/>
        <rFont val="Century"/>
        <family val="1"/>
      </rPr>
      <t>23</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4"/>
  </si>
  <si>
    <r>
      <t>4</t>
    </r>
    <r>
      <rPr>
        <sz val="11"/>
        <rFont val="ＭＳ 明朝"/>
        <family val="1"/>
        <charset val="128"/>
      </rPr>
      <t>位べにずわい（</t>
    </r>
    <r>
      <rPr>
        <sz val="11"/>
        <rFont val="Century"/>
        <family val="1"/>
      </rPr>
      <t>452</t>
    </r>
    <r>
      <rPr>
        <sz val="11"/>
        <rFont val="ＭＳ 明朝"/>
        <family val="1"/>
        <charset val="128"/>
      </rPr>
      <t>トン、</t>
    </r>
    <r>
      <rPr>
        <sz val="11"/>
        <rFont val="Century"/>
        <family val="1"/>
      </rPr>
      <t>6.3</t>
    </r>
    <r>
      <rPr>
        <sz val="11"/>
        <rFont val="ＭＳ 明朝"/>
        <family val="1"/>
        <charset val="128"/>
      </rPr>
      <t>％）、</t>
    </r>
    <r>
      <rPr>
        <sz val="11"/>
        <rFont val="Century"/>
        <family val="1"/>
      </rPr>
      <t>5</t>
    </r>
    <r>
      <rPr>
        <sz val="11"/>
        <rFont val="ＭＳ 明朝"/>
        <family val="1"/>
        <charset val="128"/>
      </rPr>
      <t>位たい類（</t>
    </r>
    <r>
      <rPr>
        <sz val="11"/>
        <rFont val="Century"/>
        <family val="1"/>
      </rPr>
      <t>360</t>
    </r>
    <r>
      <rPr>
        <sz val="11"/>
        <rFont val="ＭＳ 明朝"/>
        <family val="1"/>
        <charset val="128"/>
      </rPr>
      <t>トン、</t>
    </r>
    <r>
      <rPr>
        <sz val="11"/>
        <rFont val="Century"/>
        <family val="1"/>
      </rPr>
      <t>5.0</t>
    </r>
    <r>
      <rPr>
        <sz val="11"/>
        <rFont val="ＭＳ 明朝"/>
        <family val="1"/>
        <charset val="128"/>
      </rPr>
      <t>％）であった。</t>
    </r>
    <rPh sb="1" eb="2">
      <t>イ</t>
    </rPh>
    <rPh sb="24" eb="25">
      <t>ルイ</t>
    </rPh>
    <phoneticPr fontId="3"/>
  </si>
  <si>
    <r>
      <rPr>
        <sz val="11"/>
        <rFont val="ＭＳ 明朝"/>
        <family val="1"/>
        <charset val="128"/>
      </rPr>
      <t>　　県内の漁獲量は全体で前年より</t>
    </r>
    <r>
      <rPr>
        <sz val="11"/>
        <rFont val="Century"/>
        <family val="1"/>
      </rPr>
      <t>139</t>
    </r>
    <r>
      <rPr>
        <sz val="11"/>
        <rFont val="ＭＳ 明朝"/>
        <family val="1"/>
        <charset val="128"/>
      </rPr>
      <t>トン増の</t>
    </r>
    <r>
      <rPr>
        <sz val="11"/>
        <rFont val="Century"/>
        <family val="1"/>
      </rPr>
      <t>7,172</t>
    </r>
    <r>
      <rPr>
        <sz val="11"/>
        <rFont val="ＭＳ 明朝"/>
        <family val="1"/>
        <charset val="128"/>
      </rPr>
      <t>トン、前年比</t>
    </r>
    <r>
      <rPr>
        <sz val="11"/>
        <rFont val="Century"/>
        <family val="1"/>
      </rPr>
      <t>102</t>
    </r>
    <r>
      <rPr>
        <sz val="11"/>
        <rFont val="ＭＳ 明朝"/>
        <family val="1"/>
        <charset val="128"/>
      </rPr>
      <t>％となった。</t>
    </r>
    <phoneticPr fontId="26"/>
  </si>
  <si>
    <r>
      <rPr>
        <sz val="11"/>
        <rFont val="ＭＳ 明朝"/>
        <family val="1"/>
        <charset val="128"/>
      </rPr>
      <t>平成</t>
    </r>
    <r>
      <rPr>
        <sz val="11"/>
        <rFont val="Century"/>
        <family val="1"/>
      </rPr>
      <t>23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4"/>
  </si>
  <si>
    <r>
      <t xml:space="preserve">    </t>
    </r>
    <r>
      <rPr>
        <sz val="11"/>
        <rFont val="ＭＳ 明朝"/>
        <family val="1"/>
        <charset val="128"/>
      </rPr>
      <t>平成</t>
    </r>
    <r>
      <rPr>
        <sz val="11"/>
        <rFont val="Century"/>
        <family val="1"/>
      </rPr>
      <t>23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4"/>
  </si>
  <si>
    <r>
      <t xml:space="preserve">22  </t>
    </r>
    <r>
      <rPr>
        <sz val="11"/>
        <rFont val="ＭＳ 明朝"/>
        <family val="1"/>
        <charset val="128"/>
      </rPr>
      <t>年</t>
    </r>
    <phoneticPr fontId="4"/>
  </si>
  <si>
    <r>
      <rPr>
        <sz val="11"/>
        <rFont val="ＭＳ 明朝"/>
        <family val="1"/>
        <charset val="128"/>
      </rPr>
      <t>平成</t>
    </r>
    <r>
      <rPr>
        <sz val="11"/>
        <rFont val="Century"/>
        <family val="1"/>
      </rPr>
      <t>23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5">
      <t>ネン</t>
    </rPh>
    <phoneticPr fontId="14"/>
  </si>
  <si>
    <r>
      <t xml:space="preserve">    </t>
    </r>
    <r>
      <rPr>
        <sz val="11"/>
        <rFont val="ＭＳ 明朝"/>
        <family val="1"/>
        <charset val="128"/>
      </rPr>
      <t>平成</t>
    </r>
    <r>
      <rPr>
        <sz val="11"/>
        <rFont val="Century"/>
        <family val="1"/>
      </rPr>
      <t>23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</si>
  <si>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t xml:space="preserve">22 </t>
    </r>
    <r>
      <rPr>
        <sz val="11"/>
        <rFont val="ＭＳ 明朝"/>
        <family val="1"/>
        <charset val="128"/>
      </rPr>
      <t>年</t>
    </r>
    <phoneticPr fontId="14"/>
  </si>
  <si>
    <r>
      <t>3</t>
    </r>
    <r>
      <rPr>
        <sz val="11"/>
        <rFont val="ＭＳ 明朝"/>
        <family val="1"/>
        <charset val="128"/>
      </rPr>
      <t>位さけます定置網漁業（</t>
    </r>
    <r>
      <rPr>
        <sz val="11"/>
        <rFont val="Century"/>
        <family val="1"/>
      </rPr>
      <t>582</t>
    </r>
    <r>
      <rPr>
        <sz val="11"/>
        <rFont val="ＭＳ 明朝"/>
        <family val="1"/>
        <charset val="128"/>
      </rPr>
      <t>トン、</t>
    </r>
    <r>
      <rPr>
        <sz val="11"/>
        <rFont val="Century"/>
        <family val="1"/>
      </rPr>
      <t>8.1</t>
    </r>
    <r>
      <rPr>
        <sz val="11"/>
        <rFont val="ＭＳ 明朝"/>
        <family val="1"/>
        <charset val="128"/>
      </rPr>
      <t>％）、</t>
    </r>
    <r>
      <rPr>
        <sz val="11"/>
        <rFont val="Century"/>
        <family val="1"/>
      </rPr>
      <t>4</t>
    </r>
    <r>
      <rPr>
        <sz val="11"/>
        <rFont val="ＭＳ 明朝"/>
        <family val="1"/>
        <charset val="128"/>
      </rPr>
      <t>位かご漁業（</t>
    </r>
    <r>
      <rPr>
        <sz val="11"/>
        <rFont val="Century"/>
        <family val="1"/>
      </rPr>
      <t>524</t>
    </r>
    <r>
      <rPr>
        <sz val="11"/>
        <rFont val="ＭＳ 明朝"/>
        <family val="1"/>
        <charset val="128"/>
      </rPr>
      <t>トン、</t>
    </r>
    <r>
      <rPr>
        <sz val="11"/>
        <rFont val="Century"/>
        <family val="1"/>
      </rPr>
      <t>7.3</t>
    </r>
    <r>
      <rPr>
        <sz val="11"/>
        <rFont val="ＭＳ 明朝"/>
        <family val="1"/>
        <charset val="128"/>
      </rPr>
      <t>％）、</t>
    </r>
    <r>
      <rPr>
        <sz val="11"/>
        <rFont val="Century"/>
        <family val="1"/>
      </rPr>
      <t>5</t>
    </r>
    <r>
      <rPr>
        <sz val="11"/>
        <rFont val="ＭＳ 明朝"/>
        <family val="1"/>
        <charset val="128"/>
      </rPr>
      <t>位採貝藻漁業</t>
    </r>
    <r>
      <rPr>
        <sz val="11"/>
        <rFont val="Century"/>
        <family val="1"/>
      </rPr>
      <t>(272</t>
    </r>
    <r>
      <rPr>
        <sz val="11"/>
        <rFont val="ＭＳ 明朝"/>
        <family val="1"/>
        <charset val="128"/>
      </rPr>
      <t>トン、</t>
    </r>
    <r>
      <rPr>
        <sz val="11"/>
        <rFont val="Century"/>
        <family val="1"/>
      </rPr>
      <t>3.8</t>
    </r>
    <r>
      <rPr>
        <sz val="11"/>
        <rFont val="ＭＳ 明朝"/>
        <family val="1"/>
        <charset val="128"/>
      </rPr>
      <t>％</t>
    </r>
    <r>
      <rPr>
        <sz val="11"/>
        <rFont val="Century"/>
        <family val="1"/>
      </rPr>
      <t>)</t>
    </r>
    <r>
      <rPr>
        <sz val="11"/>
        <rFont val="ＭＳ 明朝"/>
        <family val="1"/>
        <charset val="128"/>
      </rPr>
      <t>であった。</t>
    </r>
    <rPh sb="25" eb="26">
      <t>イ</t>
    </rPh>
    <rPh sb="28" eb="30">
      <t>ギョギョウ</t>
    </rPh>
    <rPh sb="44" eb="45">
      <t>イ</t>
    </rPh>
    <rPh sb="45" eb="48">
      <t>サイカイソウ</t>
    </rPh>
    <rPh sb="48" eb="50">
      <t>ギョギョウ</t>
    </rPh>
    <phoneticPr fontId="3"/>
  </si>
  <si>
    <r>
      <rPr>
        <sz val="11"/>
        <rFont val="ＭＳ 明朝"/>
        <family val="1"/>
        <charset val="128"/>
      </rPr>
      <t>　</t>
    </r>
    <r>
      <rPr>
        <sz val="11"/>
        <rFont val="Century"/>
        <family val="1"/>
      </rPr>
      <t>3</t>
    </r>
    <r>
      <rPr>
        <sz val="11"/>
        <rFont val="ＭＳ 明朝"/>
        <family val="1"/>
        <charset val="128"/>
      </rPr>
      <t>位その他のはえなわ漁業（</t>
    </r>
    <r>
      <rPr>
        <sz val="11"/>
        <rFont val="Century"/>
        <family val="1"/>
      </rPr>
      <t>215</t>
    </r>
    <r>
      <rPr>
        <sz val="11"/>
        <rFont val="ＭＳ 明朝"/>
        <family val="1"/>
        <charset val="128"/>
      </rPr>
      <t>トン、</t>
    </r>
    <r>
      <rPr>
        <sz val="11"/>
        <rFont val="Century"/>
        <family val="1"/>
      </rPr>
      <t>7.7</t>
    </r>
    <r>
      <rPr>
        <sz val="11"/>
        <rFont val="ＭＳ 明朝"/>
        <family val="1"/>
        <charset val="128"/>
      </rPr>
      <t>％）、</t>
    </r>
    <r>
      <rPr>
        <sz val="11"/>
        <rFont val="Century"/>
        <family val="1"/>
      </rPr>
      <t>4</t>
    </r>
    <r>
      <rPr>
        <sz val="11"/>
        <rFont val="ＭＳ 明朝"/>
        <family val="1"/>
        <charset val="128"/>
      </rPr>
      <t>位採貝藻漁業（</t>
    </r>
    <r>
      <rPr>
        <sz val="11"/>
        <rFont val="Century"/>
        <family val="1"/>
      </rPr>
      <t>192</t>
    </r>
    <r>
      <rPr>
        <sz val="11"/>
        <rFont val="ＭＳ 明朝"/>
        <family val="1"/>
        <charset val="128"/>
      </rPr>
      <t>百万円、</t>
    </r>
    <r>
      <rPr>
        <sz val="11"/>
        <rFont val="Century"/>
        <family val="1"/>
      </rPr>
      <t>6.9</t>
    </r>
    <r>
      <rPr>
        <sz val="11"/>
        <rFont val="ＭＳ 明朝"/>
        <family val="1"/>
        <charset val="128"/>
      </rPr>
      <t>％）、</t>
    </r>
    <r>
      <rPr>
        <sz val="11"/>
        <rFont val="Century"/>
        <family val="1"/>
      </rPr>
      <t>5</t>
    </r>
    <r>
      <rPr>
        <sz val="11"/>
        <rFont val="ＭＳ 明朝"/>
        <family val="1"/>
        <charset val="128"/>
      </rPr>
      <t>位さけます定置網漁業</t>
    </r>
    <r>
      <rPr>
        <sz val="11"/>
        <rFont val="Century"/>
        <family val="1"/>
      </rPr>
      <t>(192</t>
    </r>
    <r>
      <rPr>
        <sz val="11"/>
        <rFont val="ＭＳ 明朝"/>
        <family val="1"/>
        <charset val="128"/>
      </rPr>
      <t>百万円、</t>
    </r>
    <r>
      <rPr>
        <sz val="11"/>
        <rFont val="Century"/>
        <family val="1"/>
      </rPr>
      <t>6.9</t>
    </r>
    <r>
      <rPr>
        <sz val="11"/>
        <rFont val="ＭＳ 明朝"/>
        <family val="1"/>
        <charset val="128"/>
      </rPr>
      <t>％</t>
    </r>
    <r>
      <rPr>
        <sz val="11"/>
        <rFont val="Century"/>
        <family val="1"/>
      </rPr>
      <t>)</t>
    </r>
    <r>
      <rPr>
        <sz val="11"/>
        <rFont val="ＭＳ 明朝"/>
        <family val="1"/>
        <charset val="128"/>
      </rPr>
      <t>であった。</t>
    </r>
    <rPh sb="27" eb="28">
      <t>イ</t>
    </rPh>
    <rPh sb="37" eb="38">
      <t>ヒャク</t>
    </rPh>
    <rPh sb="38" eb="40">
      <t>マンエン</t>
    </rPh>
    <rPh sb="48" eb="49">
      <t>イ</t>
    </rPh>
    <rPh sb="53" eb="56">
      <t>テイチアミ</t>
    </rPh>
    <rPh sb="56" eb="58">
      <t>ギョギョウ</t>
    </rPh>
    <rPh sb="62" eb="65">
      <t>ヒャクマンエン</t>
    </rPh>
    <phoneticPr fontId="3"/>
  </si>
  <si>
    <r>
      <rPr>
        <sz val="11"/>
        <rFont val="ＭＳ 明朝"/>
        <family val="1"/>
        <charset val="128"/>
      </rPr>
      <t>平成</t>
    </r>
    <r>
      <rPr>
        <sz val="11"/>
        <rFont val="Century"/>
        <family val="1"/>
      </rPr>
      <t>23</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4"/>
  </si>
  <si>
    <r>
      <t xml:space="preserve">22  </t>
    </r>
    <r>
      <rPr>
        <sz val="11"/>
        <rFont val="ＭＳ 明朝"/>
        <family val="1"/>
        <charset val="128"/>
      </rPr>
      <t>年</t>
    </r>
    <phoneticPr fontId="14"/>
  </si>
  <si>
    <t>22  年</t>
  </si>
  <si>
    <r>
      <rPr>
        <sz val="11"/>
        <rFont val="ＭＳ 明朝"/>
        <family val="1"/>
        <charset val="128"/>
      </rPr>
      <t>平成</t>
    </r>
    <r>
      <rPr>
        <sz val="11"/>
        <rFont val="Century"/>
        <family val="1"/>
      </rPr>
      <t>23</t>
    </r>
    <r>
      <rPr>
        <sz val="11"/>
        <rFont val="ＭＳ 明朝"/>
        <family val="1"/>
        <charset val="128"/>
      </rPr>
      <t>年　単位：㎏</t>
    </r>
    <phoneticPr fontId="14"/>
  </si>
  <si>
    <r>
      <rPr>
        <sz val="11"/>
        <rFont val="ＭＳ 明朝"/>
        <family val="1"/>
        <charset val="128"/>
      </rPr>
      <t>平成</t>
    </r>
    <r>
      <rPr>
        <sz val="11"/>
        <rFont val="Century"/>
        <family val="1"/>
      </rPr>
      <t>23</t>
    </r>
    <r>
      <rPr>
        <sz val="11"/>
        <rFont val="ＭＳ 明朝"/>
        <family val="1"/>
        <charset val="128"/>
      </rPr>
      <t>年　単位：千円</t>
    </r>
    <phoneticPr fontId="14"/>
  </si>
  <si>
    <r>
      <rPr>
        <sz val="11"/>
        <rFont val="ＭＳ 明朝"/>
        <family val="1"/>
        <charset val="128"/>
      </rPr>
      <t>　県内の生産額は全体で前年より</t>
    </r>
    <r>
      <rPr>
        <sz val="11"/>
        <rFont val="Century"/>
        <family val="1"/>
      </rPr>
      <t>58</t>
    </r>
    <r>
      <rPr>
        <sz val="11"/>
        <rFont val="ＭＳ 明朝"/>
        <family val="1"/>
        <charset val="128"/>
      </rPr>
      <t>百万円増の</t>
    </r>
    <r>
      <rPr>
        <sz val="11"/>
        <rFont val="Century"/>
        <family val="1"/>
      </rPr>
      <t>27</t>
    </r>
    <r>
      <rPr>
        <sz val="11"/>
        <rFont val="ＭＳ 明朝"/>
        <family val="1"/>
        <charset val="128"/>
      </rPr>
      <t>億</t>
    </r>
    <r>
      <rPr>
        <sz val="11"/>
        <rFont val="Century"/>
        <family val="1"/>
      </rPr>
      <t>99</t>
    </r>
    <r>
      <rPr>
        <sz val="11"/>
        <rFont val="ＭＳ 明朝"/>
        <family val="1"/>
        <charset val="128"/>
      </rPr>
      <t>百万円、前年比</t>
    </r>
    <r>
      <rPr>
        <sz val="11"/>
        <rFont val="Century"/>
        <family val="1"/>
      </rPr>
      <t>102</t>
    </r>
    <r>
      <rPr>
        <sz val="11"/>
        <rFont val="ＭＳ 明朝"/>
        <family val="1"/>
        <charset val="128"/>
      </rPr>
      <t>％となった。</t>
    </r>
    <rPh sb="1" eb="3">
      <t>ケンナイ</t>
    </rPh>
    <rPh sb="4" eb="7">
      <t>セイサンガク</t>
    </rPh>
    <rPh sb="8" eb="10">
      <t>ゼンタイ</t>
    </rPh>
    <rPh sb="11" eb="13">
      <t>ゼンネン</t>
    </rPh>
    <rPh sb="17" eb="18">
      <t>ヒャク</t>
    </rPh>
    <rPh sb="18" eb="20">
      <t>マンエン</t>
    </rPh>
    <rPh sb="20" eb="21">
      <t>ゾウ</t>
    </rPh>
    <rPh sb="24" eb="25">
      <t>オク</t>
    </rPh>
    <rPh sb="27" eb="29">
      <t>ヒャクマン</t>
    </rPh>
    <rPh sb="29" eb="30">
      <t>エン</t>
    </rPh>
    <rPh sb="31" eb="34">
      <t>ゼンネンヒ</t>
    </rPh>
    <phoneticPr fontId="3"/>
  </si>
  <si>
    <r>
      <t>4</t>
    </r>
    <r>
      <rPr>
        <sz val="11"/>
        <rFont val="ＭＳ 明朝"/>
        <family val="1"/>
        <charset val="128"/>
      </rPr>
      <t>位ほっこくあかえび（</t>
    </r>
    <r>
      <rPr>
        <sz val="11"/>
        <rFont val="Century"/>
        <family val="1"/>
      </rPr>
      <t>162</t>
    </r>
    <r>
      <rPr>
        <sz val="11"/>
        <rFont val="ＭＳ 明朝"/>
        <family val="1"/>
        <charset val="128"/>
      </rPr>
      <t>百万円、</t>
    </r>
    <r>
      <rPr>
        <sz val="11"/>
        <rFont val="Century"/>
        <family val="1"/>
      </rPr>
      <t>5.8</t>
    </r>
    <r>
      <rPr>
        <sz val="11"/>
        <rFont val="ＭＳ 明朝"/>
        <family val="1"/>
        <charset val="128"/>
      </rPr>
      <t>％）、</t>
    </r>
    <r>
      <rPr>
        <sz val="11"/>
        <rFont val="Century"/>
        <family val="1"/>
      </rPr>
      <t>5</t>
    </r>
    <r>
      <rPr>
        <sz val="11"/>
        <rFont val="ＭＳ 明朝"/>
        <family val="1"/>
        <charset val="128"/>
      </rPr>
      <t>位たら（</t>
    </r>
    <r>
      <rPr>
        <sz val="11"/>
        <rFont val="Century"/>
        <family val="1"/>
      </rPr>
      <t>142</t>
    </r>
    <r>
      <rPr>
        <sz val="11"/>
        <rFont val="ＭＳ 明朝"/>
        <family val="1"/>
        <charset val="128"/>
      </rPr>
      <t>百万円、</t>
    </r>
    <r>
      <rPr>
        <sz val="11"/>
        <rFont val="Century"/>
        <family val="1"/>
      </rPr>
      <t>5.1</t>
    </r>
    <r>
      <rPr>
        <sz val="11"/>
        <rFont val="ＭＳ 明朝"/>
        <family val="1"/>
        <charset val="128"/>
      </rPr>
      <t>％）であった。</t>
    </r>
    <rPh sb="1" eb="2">
      <t>イ</t>
    </rPh>
    <rPh sb="14" eb="15">
      <t>ヒャク</t>
    </rPh>
    <rPh sb="15" eb="17">
      <t>マンエン</t>
    </rPh>
    <rPh sb="25" eb="26">
      <t>イ</t>
    </rPh>
    <rPh sb="32" eb="33">
      <t>ヒャク</t>
    </rPh>
    <rPh sb="33" eb="35">
      <t>マンエン</t>
    </rPh>
    <phoneticPr fontId="3"/>
  </si>
  <si>
    <r>
      <rPr>
        <sz val="11"/>
        <rFont val="ＭＳ 明朝"/>
        <family val="1"/>
        <charset val="128"/>
      </rPr>
      <t>　</t>
    </r>
    <r>
      <rPr>
        <sz val="11"/>
        <rFont val="Century"/>
        <family val="1"/>
      </rPr>
      <t xml:space="preserve">     </t>
    </r>
    <r>
      <rPr>
        <sz val="11"/>
        <rFont val="ＭＳ 明朝"/>
        <family val="1"/>
        <charset val="128"/>
      </rPr>
      <t xml:space="preserve">　   </t>
    </r>
    <r>
      <rPr>
        <sz val="11"/>
        <rFont val="Century"/>
        <family val="1"/>
      </rPr>
      <t xml:space="preserve">  </t>
    </r>
    <r>
      <rPr>
        <sz val="11"/>
        <rFont val="ＭＳ 明朝"/>
        <family val="1"/>
        <charset val="128"/>
      </rPr>
      <t>　魚種
河川名</t>
    </r>
    <phoneticPr fontId="4"/>
  </si>
  <si>
    <r>
      <rPr>
        <sz val="11"/>
        <rFont val="ＭＳ 明朝"/>
        <family val="1"/>
        <charset val="128"/>
      </rPr>
      <t>　　</t>
    </r>
    <r>
      <rPr>
        <sz val="11"/>
        <rFont val="Century"/>
        <family val="1"/>
      </rPr>
      <t xml:space="preserve">        </t>
    </r>
    <r>
      <rPr>
        <sz val="11"/>
        <rFont val="ＭＳ 明朝"/>
        <family val="1"/>
        <charset val="128"/>
      </rPr>
      <t>　　魚種
河川名</t>
    </r>
    <phoneticPr fontId="4"/>
  </si>
  <si>
    <t>やまめ</t>
  </si>
  <si>
    <r>
      <rPr>
        <sz val="11"/>
        <rFont val="ＭＳ 明朝"/>
        <family val="1"/>
        <charset val="128"/>
      </rPr>
      <t>平成</t>
    </r>
    <r>
      <rPr>
        <sz val="11"/>
        <rFont val="Century"/>
        <family val="1"/>
      </rPr>
      <t>23</t>
    </r>
    <r>
      <rPr>
        <sz val="11"/>
        <rFont val="ＭＳ 明朝"/>
        <family val="1"/>
        <charset val="128"/>
      </rPr>
      <t>年　単位：</t>
    </r>
    <r>
      <rPr>
        <sz val="11"/>
        <rFont val="Century"/>
        <family val="1"/>
      </rPr>
      <t>kg</t>
    </r>
    <phoneticPr fontId="14"/>
  </si>
  <si>
    <r>
      <rPr>
        <sz val="10"/>
        <rFont val="ＭＳ 明朝"/>
        <family val="1"/>
        <charset val="128"/>
      </rPr>
      <t>平成</t>
    </r>
    <r>
      <rPr>
        <sz val="10"/>
        <rFont val="Century"/>
        <family val="1"/>
      </rPr>
      <t>24</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日現在</t>
    </r>
    <rPh sb="0" eb="2">
      <t>ヘイセイ</t>
    </rPh>
    <rPh sb="4" eb="5">
      <t>ネン</t>
    </rPh>
    <phoneticPr fontId="4"/>
  </si>
  <si>
    <t>21.7.1</t>
    <phoneticPr fontId="4"/>
  </si>
  <si>
    <t>24.6.30</t>
    <phoneticPr fontId="4"/>
  </si>
  <si>
    <t>21.5.1</t>
  </si>
  <si>
    <t>21.9.1</t>
  </si>
  <si>
    <t>21.12.1</t>
  </si>
  <si>
    <t>24.4.30</t>
  </si>
  <si>
    <t>24.5.14</t>
  </si>
  <si>
    <t>24.8.31</t>
  </si>
  <si>
    <t>24.12.31</t>
  </si>
  <si>
    <t>24.11.30</t>
  </si>
  <si>
    <t>23.5.15</t>
    <phoneticPr fontId="4"/>
  </si>
  <si>
    <t>22.1.1</t>
    <phoneticPr fontId="4"/>
  </si>
  <si>
    <t>22.3.1</t>
    <phoneticPr fontId="4"/>
  </si>
  <si>
    <t>25.2.28</t>
    <phoneticPr fontId="4"/>
  </si>
  <si>
    <t>22.2.20</t>
    <phoneticPr fontId="4"/>
  </si>
  <si>
    <t>25.2.19</t>
    <phoneticPr fontId="4"/>
  </si>
  <si>
    <r>
      <rPr>
        <sz val="10"/>
        <rFont val="ＭＳ 明朝"/>
        <family val="1"/>
        <charset val="128"/>
      </rPr>
      <t>　知事許可漁業の許可件数は</t>
    </r>
    <r>
      <rPr>
        <sz val="10"/>
        <rFont val="Century"/>
        <family val="1"/>
      </rPr>
      <t>393</t>
    </r>
    <r>
      <rPr>
        <sz val="10"/>
        <rFont val="ＭＳ 明朝"/>
        <family val="1"/>
        <charset val="128"/>
      </rPr>
      <t>件で前年より</t>
    </r>
    <r>
      <rPr>
        <sz val="10"/>
        <rFont val="Century"/>
        <family val="1"/>
      </rPr>
      <t>3</t>
    </r>
    <r>
      <rPr>
        <sz val="10"/>
        <rFont val="ＭＳ 明朝"/>
        <family val="1"/>
        <charset val="128"/>
      </rPr>
      <t>件減少となった。手繰第三種では</t>
    </r>
    <r>
      <rPr>
        <sz val="10"/>
        <rFont val="Century"/>
        <family val="1"/>
      </rPr>
      <t>12</t>
    </r>
    <r>
      <rPr>
        <sz val="10"/>
        <rFont val="ＭＳ 明朝"/>
        <family val="1"/>
        <charset val="128"/>
      </rPr>
      <t>件増となったものの、</t>
    </r>
    <r>
      <rPr>
        <sz val="10"/>
        <rFont val="Century"/>
        <family val="1"/>
      </rPr>
      <t>6</t>
    </r>
    <r>
      <rPr>
        <sz val="10"/>
        <rFont val="ＭＳ 明朝"/>
        <family val="1"/>
        <charset val="128"/>
      </rPr>
      <t>つの漁業種類で減少し、うち自家用餌料びき網で</t>
    </r>
    <rPh sb="1" eb="7">
      <t>チジキョカギョギョウ</t>
    </rPh>
    <rPh sb="8" eb="12">
      <t>キョカケンスウ</t>
    </rPh>
    <rPh sb="16" eb="17">
      <t>ケン</t>
    </rPh>
    <rPh sb="18" eb="20">
      <t>ゼンネン</t>
    </rPh>
    <rPh sb="23" eb="24">
      <t>ケン</t>
    </rPh>
    <rPh sb="24" eb="26">
      <t>ゲンショウ</t>
    </rPh>
    <rPh sb="31" eb="33">
      <t>テグリ</t>
    </rPh>
    <rPh sb="33" eb="36">
      <t>ダイサンシュ</t>
    </rPh>
    <rPh sb="40" eb="41">
      <t>ケン</t>
    </rPh>
    <rPh sb="41" eb="42">
      <t>ゾウ</t>
    </rPh>
    <rPh sb="53" eb="57">
      <t>ギョギョウシュルイ</t>
    </rPh>
    <rPh sb="58" eb="60">
      <t>ゲンショウ</t>
    </rPh>
    <rPh sb="64" eb="69">
      <t>ジカヨウジリョウ</t>
    </rPh>
    <rPh sb="71" eb="72">
      <t>アミ</t>
    </rPh>
    <phoneticPr fontId="4"/>
  </si>
  <si>
    <r>
      <t>7</t>
    </r>
    <r>
      <rPr>
        <sz val="10"/>
        <rFont val="ＭＳ 明朝"/>
        <family val="1"/>
        <charset val="128"/>
      </rPr>
      <t>件の減となった。入会許可漁業については、微減となった。</t>
    </r>
    <rPh sb="1" eb="2">
      <t>ケン</t>
    </rPh>
    <rPh sb="3" eb="4">
      <t>ゲン</t>
    </rPh>
    <rPh sb="9" eb="15">
      <t>ニュウカイキョカギョギョウ</t>
    </rPh>
    <rPh sb="21" eb="23">
      <t>ビゲン</t>
    </rPh>
    <phoneticPr fontId="4"/>
  </si>
  <si>
    <r>
      <rPr>
        <sz val="12"/>
        <color rgb="FF000000"/>
        <rFont val="ＭＳ 明朝"/>
        <family val="1"/>
        <charset val="128"/>
      </rPr>
      <t>平成</t>
    </r>
    <r>
      <rPr>
        <sz val="12"/>
        <color rgb="FF000000"/>
        <rFont val="Century"/>
        <family val="1"/>
      </rPr>
      <t>23</t>
    </r>
    <r>
      <rPr>
        <sz val="12"/>
        <color rgb="FF000000"/>
        <rFont val="ＭＳ 明朝"/>
        <family val="1"/>
        <charset val="128"/>
      </rPr>
      <t>年</t>
    </r>
    <r>
      <rPr>
        <sz val="12"/>
        <color rgb="FF000000"/>
        <rFont val="Century"/>
        <family val="1"/>
      </rPr>
      <t>12</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</si>
  <si>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rPr>
        <sz val="12"/>
        <color rgb="FF000000"/>
        <rFont val="ＭＳ 明朝"/>
        <family val="1"/>
        <charset val="128"/>
      </rPr>
      <t>平成</t>
    </r>
    <r>
      <rPr>
        <sz val="12"/>
        <color rgb="FF000000"/>
        <rFont val="Century"/>
        <family val="1"/>
      </rPr>
      <t>24</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</si>
  <si>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t>23. 9. 1</t>
    </r>
    <r>
      <rPr>
        <sz val="11"/>
        <rFont val="ＭＳ 明朝"/>
        <family val="1"/>
        <charset val="128"/>
      </rPr>
      <t>～</t>
    </r>
    <r>
      <rPr>
        <sz val="11"/>
        <rFont val="Century"/>
        <family val="1"/>
      </rPr>
      <t>24. 6.30</t>
    </r>
  </si>
  <si>
    <r>
      <t>23. 5.10</t>
    </r>
    <r>
      <rPr>
        <sz val="11"/>
        <rFont val="ＭＳ 明朝"/>
        <family val="1"/>
        <charset val="128"/>
      </rPr>
      <t>～</t>
    </r>
    <r>
      <rPr>
        <sz val="11"/>
        <rFont val="Century"/>
        <family val="1"/>
      </rPr>
      <t>24. 4.30</t>
    </r>
  </si>
  <si>
    <r>
      <t>23. 6. 1</t>
    </r>
    <r>
      <rPr>
        <sz val="11"/>
        <rFont val="ＭＳ 明朝"/>
        <family val="1"/>
        <charset val="128"/>
      </rPr>
      <t>～</t>
    </r>
    <r>
      <rPr>
        <sz val="11"/>
        <rFont val="Century"/>
        <family val="1"/>
      </rPr>
      <t>23.10.31</t>
    </r>
  </si>
  <si>
    <r>
      <rPr>
        <sz val="11"/>
        <rFont val="ＭＳ 明朝"/>
        <family val="1"/>
        <charset val="128"/>
      </rPr>
      <t>島</t>
    </r>
    <r>
      <rPr>
        <sz val="11"/>
        <rFont val="Century"/>
        <family val="1"/>
      </rPr>
      <t xml:space="preserve"> </t>
    </r>
    <r>
      <rPr>
        <sz val="11"/>
        <rFont val="ＭＳ 明朝"/>
        <family val="1"/>
        <charset val="128"/>
      </rPr>
      <t>根</t>
    </r>
    <r>
      <rPr>
        <sz val="11"/>
        <rFont val="Century"/>
        <family val="1"/>
      </rPr>
      <t xml:space="preserve"> </t>
    </r>
    <r>
      <rPr>
        <sz val="11"/>
        <rFont val="ＭＳ 明朝"/>
        <family val="1"/>
        <charset val="128"/>
      </rPr>
      <t>県</t>
    </r>
    <rPh sb="0" eb="1">
      <t>シマ</t>
    </rPh>
    <rPh sb="2" eb="3">
      <t>ネ</t>
    </rPh>
    <rPh sb="4" eb="5">
      <t>ケン</t>
    </rPh>
    <phoneticPr fontId="4"/>
  </si>
  <si>
    <r>
      <rPr>
        <sz val="12"/>
        <color theme="1"/>
        <rFont val="ＭＳ 明朝"/>
        <family val="1"/>
        <charset val="128"/>
      </rPr>
      <t>平成</t>
    </r>
    <r>
      <rPr>
        <sz val="12"/>
        <color theme="1"/>
        <rFont val="Century"/>
        <family val="1"/>
      </rPr>
      <t>24</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4"/>
  </si>
  <si>
    <r>
      <t>8</t>
    </r>
    <r>
      <rPr>
        <sz val="11"/>
        <rFont val="ＭＳ 明朝"/>
        <family val="1"/>
        <charset val="128"/>
      </rPr>
      <t>件</t>
    </r>
    <rPh sb="1" eb="2">
      <t>ケン</t>
    </rPh>
    <phoneticPr fontId="4"/>
  </si>
  <si>
    <t>33</t>
    <phoneticPr fontId="4"/>
  </si>
  <si>
    <t>16</t>
    <phoneticPr fontId="4"/>
  </si>
  <si>
    <t>22</t>
    <phoneticPr fontId="4"/>
  </si>
  <si>
    <t>35</t>
    <phoneticPr fontId="4"/>
  </si>
  <si>
    <t>02</t>
    <phoneticPr fontId="4"/>
  </si>
  <si>
    <t>37</t>
    <phoneticPr fontId="4"/>
  </si>
  <si>
    <r>
      <rPr>
        <sz val="12"/>
        <color theme="1"/>
        <rFont val="ＭＳ 明朝"/>
        <family val="1"/>
        <charset val="128"/>
      </rPr>
      <t>カ、平成</t>
    </r>
    <r>
      <rPr>
        <sz val="12"/>
        <color theme="1"/>
        <rFont val="Century"/>
        <family val="1"/>
      </rPr>
      <t>23</t>
    </r>
    <r>
      <rPr>
        <sz val="12"/>
        <color theme="1"/>
        <rFont val="ＭＳ 明朝"/>
        <family val="1"/>
        <charset val="128"/>
      </rPr>
      <t>年度無線通信実績</t>
    </r>
    <phoneticPr fontId="4"/>
  </si>
  <si>
    <r>
      <rPr>
        <sz val="12"/>
        <color theme="1"/>
        <rFont val="ＭＳ 明朝"/>
        <family val="1"/>
        <charset val="128"/>
      </rPr>
      <t>オ、所属船舶数</t>
    </r>
    <r>
      <rPr>
        <sz val="12"/>
        <color theme="1"/>
        <rFont val="Century"/>
        <family val="1"/>
      </rPr>
      <t>14</t>
    </r>
    <r>
      <rPr>
        <sz val="12"/>
        <color theme="1"/>
        <rFont val="ＭＳ 明朝"/>
        <family val="1"/>
        <charset val="128"/>
      </rPr>
      <t>隻</t>
    </r>
    <phoneticPr fontId="4"/>
  </si>
  <si>
    <r>
      <t xml:space="preserve">      </t>
    </r>
    <r>
      <rPr>
        <sz val="11"/>
        <color theme="1"/>
        <rFont val="ＭＳ 明朝"/>
        <family val="1"/>
        <charset val="128"/>
      </rPr>
      <t>平成</t>
    </r>
    <r>
      <rPr>
        <sz val="11"/>
        <color theme="1"/>
        <rFont val="Century"/>
        <family val="1"/>
      </rPr>
      <t>23</t>
    </r>
    <r>
      <rPr>
        <sz val="11"/>
        <color theme="1"/>
        <rFont val="ＭＳ 明朝"/>
        <family val="1"/>
        <charset val="128"/>
      </rPr>
      <t>年度無線通信実績</t>
    </r>
    <phoneticPr fontId="4"/>
  </si>
  <si>
    <r>
      <t xml:space="preserve"> </t>
    </r>
    <r>
      <rPr>
        <sz val="11"/>
        <rFont val="ＭＳ 明朝"/>
        <family val="1"/>
        <charset val="128"/>
      </rPr>
      <t>　山形県が事業主体となり､漁港内の静穏度と安全な航路を確保するため､飛島漁港、吹浦漁港､小波渡漁港及び堅苔沢漁港を整備した。</t>
    </r>
    <rPh sb="45" eb="50">
      <t>コバトギョコウ</t>
    </rPh>
    <rPh sb="50" eb="51">
      <t>オヨ</t>
    </rPh>
    <rPh sb="52" eb="53">
      <t>ケン</t>
    </rPh>
    <rPh sb="53" eb="54">
      <t>コケ</t>
    </rPh>
    <rPh sb="54" eb="55">
      <t>サワ</t>
    </rPh>
    <rPh sb="55" eb="57">
      <t>ギョコウ</t>
    </rPh>
    <rPh sb="58" eb="60">
      <t>セイビ</t>
    </rPh>
    <phoneticPr fontId="4"/>
  </si>
  <si>
    <t>L=20.2m</t>
    <phoneticPr fontId="4"/>
  </si>
  <si>
    <r>
      <rPr>
        <sz val="11"/>
        <rFont val="ＭＳ 明朝"/>
        <family val="1"/>
        <charset val="128"/>
      </rPr>
      <t>西第</t>
    </r>
    <r>
      <rPr>
        <sz val="11"/>
        <rFont val="Century"/>
        <family val="1"/>
      </rPr>
      <t>2</t>
    </r>
    <r>
      <rPr>
        <sz val="11"/>
        <rFont val="ＭＳ 明朝"/>
        <family val="1"/>
        <charset val="128"/>
      </rPr>
      <t>防波堤</t>
    </r>
    <rPh sb="0" eb="1">
      <t>ニシ</t>
    </rPh>
    <rPh sb="1" eb="2">
      <t>ダイ</t>
    </rPh>
    <rPh sb="3" eb="6">
      <t>ボウハテイ</t>
    </rPh>
    <phoneticPr fontId="14"/>
  </si>
  <si>
    <t>L=17.5m</t>
    <phoneticPr fontId="14"/>
  </si>
  <si>
    <t>L=12.4m</t>
    <phoneticPr fontId="14"/>
  </si>
  <si>
    <t>L=113.37</t>
    <phoneticPr fontId="14"/>
  </si>
  <si>
    <r>
      <t>N=208</t>
    </r>
    <r>
      <rPr>
        <sz val="11"/>
        <rFont val="ＭＳ 明朝"/>
        <family val="1"/>
        <charset val="128"/>
      </rPr>
      <t>個</t>
    </r>
    <rPh sb="5" eb="6">
      <t>コ</t>
    </rPh>
    <phoneticPr fontId="4"/>
  </si>
  <si>
    <t>(1/2)</t>
  </si>
  <si>
    <t>(1/2)</t>
    <phoneticPr fontId="4"/>
  </si>
  <si>
    <r>
      <rPr>
        <sz val="11"/>
        <rFont val="ＭＳ 明朝"/>
        <family val="1"/>
        <charset val="128"/>
      </rPr>
      <t>飛島漁港</t>
    </r>
    <phoneticPr fontId="4"/>
  </si>
  <si>
    <r>
      <rPr>
        <sz val="11"/>
        <rFont val="ＭＳ 明朝"/>
        <family val="1"/>
        <charset val="128"/>
      </rPr>
      <t>南防波堤ケーソン据付</t>
    </r>
    <rPh sb="0" eb="1">
      <t>ミナミ</t>
    </rPh>
    <rPh sb="1" eb="2">
      <t>ボウ</t>
    </rPh>
    <rPh sb="3" eb="4">
      <t>ツツミ</t>
    </rPh>
    <rPh sb="8" eb="10">
      <t>スエツケ</t>
    </rPh>
    <phoneticPr fontId="14"/>
  </si>
  <si>
    <r>
      <t>N=1</t>
    </r>
    <r>
      <rPr>
        <sz val="11"/>
        <rFont val="ＭＳ 明朝"/>
        <family val="1"/>
        <charset val="128"/>
      </rPr>
      <t>函</t>
    </r>
    <phoneticPr fontId="4"/>
  </si>
  <si>
    <r>
      <rPr>
        <sz val="11"/>
        <rFont val="ＭＳ 明朝"/>
        <family val="1"/>
        <charset val="128"/>
      </rPr>
      <t>吹浦漁港</t>
    </r>
    <rPh sb="0" eb="2">
      <t>フクラ</t>
    </rPh>
    <phoneticPr fontId="14"/>
  </si>
  <si>
    <r>
      <rPr>
        <sz val="11"/>
        <rFont val="ＭＳ 明朝"/>
        <family val="1"/>
        <charset val="128"/>
      </rPr>
      <t>サンドポケット浚渫</t>
    </r>
    <rPh sb="7" eb="9">
      <t>シュンセツ</t>
    </rPh>
    <phoneticPr fontId="14"/>
  </si>
  <si>
    <r>
      <t>V=6,796</t>
    </r>
    <r>
      <rPr>
        <sz val="11"/>
        <rFont val="ＭＳ 明朝"/>
        <family val="1"/>
        <charset val="128"/>
      </rPr>
      <t>㎥</t>
    </r>
    <phoneticPr fontId="4"/>
  </si>
  <si>
    <r>
      <rPr>
        <sz val="11"/>
        <rFont val="ＭＳ 明朝"/>
        <family val="1"/>
        <charset val="128"/>
      </rPr>
      <t>　港形検討、基本設計</t>
    </r>
    <rPh sb="1" eb="2">
      <t>ミナト</t>
    </rPh>
    <rPh sb="2" eb="3">
      <t>ガタ</t>
    </rPh>
    <rPh sb="3" eb="5">
      <t>ケントウ</t>
    </rPh>
    <rPh sb="6" eb="10">
      <t>キホンセッケイ</t>
    </rPh>
    <phoneticPr fontId="14"/>
  </si>
  <si>
    <r>
      <rPr>
        <sz val="11"/>
        <rFont val="ＭＳ 明朝"/>
        <family val="1"/>
        <charset val="128"/>
      </rPr>
      <t>　深浅測量、細部設計</t>
    </r>
    <rPh sb="1" eb="3">
      <t>シンセン</t>
    </rPh>
    <rPh sb="3" eb="5">
      <t>ソクリョウ</t>
    </rPh>
    <rPh sb="6" eb="8">
      <t>サイブ</t>
    </rPh>
    <rPh sb="8" eb="10">
      <t>セッケイ</t>
    </rPh>
    <phoneticPr fontId="14"/>
  </si>
  <si>
    <r>
      <rPr>
        <sz val="11"/>
        <rFont val="ＭＳ 明朝"/>
        <family val="1"/>
        <charset val="128"/>
      </rPr>
      <t>　ブロック製作</t>
    </r>
    <rPh sb="5" eb="7">
      <t>セイサク</t>
    </rPh>
    <phoneticPr fontId="14"/>
  </si>
  <si>
    <r>
      <rPr>
        <sz val="11"/>
        <rFont val="ＭＳ 明朝"/>
        <family val="1"/>
        <charset val="128"/>
      </rPr>
      <t>堅苔沢漁港</t>
    </r>
  </si>
  <si>
    <r>
      <rPr>
        <sz val="11"/>
        <rFont val="ＭＳ 明朝"/>
        <family val="1"/>
        <charset val="128"/>
      </rPr>
      <t>西桟橋補修</t>
    </r>
    <rPh sb="0" eb="3">
      <t>ニシサンバシ</t>
    </rPh>
    <rPh sb="3" eb="5">
      <t>ホシュウ</t>
    </rPh>
    <phoneticPr fontId="14"/>
  </si>
  <si>
    <r>
      <rPr>
        <sz val="11"/>
        <rFont val="ＭＳ 明朝"/>
        <family val="1"/>
        <charset val="128"/>
      </rPr>
      <t>飛島漁港</t>
    </r>
    <phoneticPr fontId="14"/>
  </si>
  <si>
    <r>
      <rPr>
        <sz val="11"/>
        <rFont val="ＭＳ 明朝"/>
        <family val="1"/>
        <charset val="128"/>
      </rPr>
      <t>機能保全計画策定</t>
    </r>
    <rPh sb="0" eb="4">
      <t>キノウホゼン</t>
    </rPh>
    <rPh sb="4" eb="8">
      <t>ケイカクサクテイ</t>
    </rPh>
    <phoneticPr fontId="4"/>
  </si>
  <si>
    <r>
      <rPr>
        <sz val="11"/>
        <rFont val="ＭＳ 明朝"/>
        <family val="1"/>
        <charset val="128"/>
      </rPr>
      <t>本体工</t>
    </r>
    <r>
      <rPr>
        <sz val="11"/>
        <rFont val="Century"/>
        <family val="1"/>
      </rPr>
      <t>(</t>
    </r>
    <r>
      <rPr>
        <sz val="11"/>
        <rFont val="ＭＳ 明朝"/>
        <family val="1"/>
        <charset val="128"/>
      </rPr>
      <t>防波堤拡幅</t>
    </r>
    <r>
      <rPr>
        <sz val="11"/>
        <rFont val="Century"/>
        <family val="1"/>
      </rPr>
      <t>)</t>
    </r>
    <rPh sb="0" eb="3">
      <t>ホンタイコウ</t>
    </rPh>
    <rPh sb="4" eb="7">
      <t>ボウハテイ</t>
    </rPh>
    <rPh sb="7" eb="9">
      <t>カクフク</t>
    </rPh>
    <phoneticPr fontId="4"/>
  </si>
  <si>
    <r>
      <rPr>
        <sz val="11"/>
        <color rgb="FF000000"/>
        <rFont val="ＭＳ 明朝"/>
        <family val="1"/>
        <charset val="128"/>
      </rPr>
      <t>山形県が事業主体となり、水産資源の維持増大を図るため、小波渡沖と由良沖にイワガキ礁を設置した。</t>
    </r>
    <rPh sb="0" eb="2">
      <t>ヤマガタ</t>
    </rPh>
    <rPh sb="2" eb="3">
      <t>ケン</t>
    </rPh>
    <rPh sb="4" eb="6">
      <t>ジギョウ</t>
    </rPh>
    <rPh sb="6" eb="8">
      <t>シュタイ</t>
    </rPh>
    <rPh sb="12" eb="16">
      <t>スイサンシゲン</t>
    </rPh>
    <rPh sb="17" eb="19">
      <t>イジ</t>
    </rPh>
    <rPh sb="19" eb="21">
      <t>ゾウダイ</t>
    </rPh>
    <rPh sb="22" eb="23">
      <t>ハカ</t>
    </rPh>
    <rPh sb="27" eb="30">
      <t>コバト</t>
    </rPh>
    <rPh sb="30" eb="31">
      <t>オキ</t>
    </rPh>
    <rPh sb="32" eb="34">
      <t>ユラ</t>
    </rPh>
    <rPh sb="34" eb="35">
      <t>オキ</t>
    </rPh>
    <rPh sb="40" eb="41">
      <t>ショウ</t>
    </rPh>
    <rPh sb="42" eb="44">
      <t>セッチ</t>
    </rPh>
    <phoneticPr fontId="4"/>
  </si>
  <si>
    <r>
      <rPr>
        <sz val="11"/>
        <rFont val="ＭＳ 明朝"/>
        <family val="1"/>
        <charset val="128"/>
      </rPr>
      <t>鶴岡漁場</t>
    </r>
    <rPh sb="0" eb="2">
      <t>ツルオカ</t>
    </rPh>
    <rPh sb="2" eb="4">
      <t>ギョジョウ</t>
    </rPh>
    <phoneticPr fontId="4"/>
  </si>
  <si>
    <r>
      <rPr>
        <sz val="11"/>
        <rFont val="ＭＳ 明朝"/>
        <family val="1"/>
        <charset val="128"/>
      </rPr>
      <t>由良沖　イワガキ礁</t>
    </r>
    <rPh sb="0" eb="3">
      <t>ユラオキ</t>
    </rPh>
    <rPh sb="8" eb="9">
      <t>ショウ</t>
    </rPh>
    <phoneticPr fontId="4"/>
  </si>
  <si>
    <r>
      <t>N=113</t>
    </r>
    <r>
      <rPr>
        <sz val="11"/>
        <rFont val="ＭＳ 明朝"/>
        <family val="1"/>
        <charset val="128"/>
      </rPr>
      <t>基</t>
    </r>
    <rPh sb="5" eb="6">
      <t>キ</t>
    </rPh>
    <phoneticPr fontId="4"/>
  </si>
  <si>
    <r>
      <t>165</t>
    </r>
    <r>
      <rPr>
        <sz val="11"/>
        <rFont val="ＭＳ 明朝"/>
        <family val="1"/>
        <charset val="128"/>
      </rPr>
      <t>千尾の稚魚を海中飼育へ供給</t>
    </r>
    <phoneticPr fontId="14"/>
  </si>
  <si>
    <r>
      <t>55</t>
    </r>
    <r>
      <rPr>
        <sz val="11"/>
        <rFont val="ＭＳ 明朝"/>
        <family val="1"/>
        <charset val="128"/>
      </rPr>
      <t>千尾の稚魚を海中飼育へ供給</t>
    </r>
    <r>
      <rPr>
        <sz val="11"/>
        <rFont val="Century"/>
        <family val="1"/>
      </rPr>
      <t xml:space="preserve"> </t>
    </r>
    <phoneticPr fontId="14"/>
  </si>
  <si>
    <r>
      <rPr>
        <sz val="11"/>
        <rFont val="ＭＳ 明朝"/>
        <family val="1"/>
        <charset val="128"/>
      </rPr>
      <t>注</t>
    </r>
    <r>
      <rPr>
        <sz val="11"/>
        <rFont val="Century"/>
        <family val="1"/>
      </rPr>
      <t xml:space="preserve"> : </t>
    </r>
    <r>
      <rPr>
        <sz val="11"/>
        <rFont val="ＭＳ 明朝"/>
        <family val="1"/>
        <charset val="128"/>
      </rPr>
      <t>海中飼育供給数の</t>
    </r>
    <r>
      <rPr>
        <sz val="11"/>
        <rFont val="Century"/>
        <family val="1"/>
      </rPr>
      <t>165</t>
    </r>
    <r>
      <rPr>
        <sz val="11"/>
        <rFont val="ＭＳ 明朝"/>
        <family val="1"/>
        <charset val="128"/>
      </rPr>
      <t>千尾は放流数合計</t>
    </r>
    <r>
      <rPr>
        <sz val="11"/>
        <rFont val="Century"/>
        <family val="1"/>
      </rPr>
      <t>29,930</t>
    </r>
    <r>
      <rPr>
        <sz val="11"/>
        <rFont val="ＭＳ 明朝"/>
        <family val="1"/>
        <charset val="128"/>
      </rPr>
      <t>千尾の外数</t>
    </r>
    <rPh sb="18" eb="20">
      <t>ホウリュウ</t>
    </rPh>
    <phoneticPr fontId="14"/>
  </si>
  <si>
    <r>
      <t>55</t>
    </r>
    <r>
      <rPr>
        <sz val="11"/>
        <rFont val="ＭＳ 明朝"/>
        <family val="1"/>
        <charset val="128"/>
      </rPr>
      <t>千尾の稚魚を海中飼育へ供給　　　　　　　　　　　　　　　この他、</t>
    </r>
    <r>
      <rPr>
        <sz val="11"/>
        <rFont val="Century"/>
        <family val="1"/>
      </rPr>
      <t>1,330</t>
    </r>
    <r>
      <rPr>
        <sz val="11"/>
        <rFont val="ＭＳ 明朝"/>
        <family val="1"/>
        <charset val="128"/>
      </rPr>
      <t>千尾を県外へ供給</t>
    </r>
    <rPh sb="2" eb="4">
      <t>センビ</t>
    </rPh>
    <rPh sb="5" eb="7">
      <t>チギョ</t>
    </rPh>
    <rPh sb="8" eb="12">
      <t>カイチュウシイク</t>
    </rPh>
    <rPh sb="13" eb="15">
      <t>キョウキュウ</t>
    </rPh>
    <rPh sb="32" eb="33">
      <t>ホカ</t>
    </rPh>
    <rPh sb="39" eb="41">
      <t>センビ</t>
    </rPh>
    <rPh sb="42" eb="44">
      <t>ケンガイ</t>
    </rPh>
    <rPh sb="45" eb="47">
      <t>キョウキュウ</t>
    </rPh>
    <phoneticPr fontId="14"/>
  </si>
  <si>
    <r>
      <t>47</t>
    </r>
    <r>
      <rPr>
        <sz val="11"/>
        <rFont val="ＭＳ 明朝"/>
        <family val="1"/>
        <charset val="128"/>
      </rPr>
      <t>千尾の稚魚を海中飼育へ供給　　　　　　　　　　　　　　　この他、</t>
    </r>
    <r>
      <rPr>
        <sz val="11"/>
        <rFont val="Century"/>
        <family val="1"/>
      </rPr>
      <t>2,252</t>
    </r>
    <r>
      <rPr>
        <sz val="11"/>
        <rFont val="ＭＳ 明朝"/>
        <family val="1"/>
        <charset val="128"/>
      </rPr>
      <t>千尾を県外へ供給</t>
    </r>
    <rPh sb="32" eb="33">
      <t>ホカ</t>
    </rPh>
    <rPh sb="39" eb="41">
      <t>センビ</t>
    </rPh>
    <rPh sb="42" eb="44">
      <t>ケンガイ</t>
    </rPh>
    <rPh sb="45" eb="47">
      <t>キョウキュウ</t>
    </rPh>
    <phoneticPr fontId="14"/>
  </si>
  <si>
    <r>
      <rPr>
        <sz val="11"/>
        <rFont val="ＭＳ 明朝"/>
        <family val="1"/>
        <charset val="128"/>
      </rPr>
      <t>※サクラマス幼魚</t>
    </r>
    <r>
      <rPr>
        <sz val="11"/>
        <rFont val="Century"/>
        <family val="1"/>
      </rPr>
      <t>61.5</t>
    </r>
    <r>
      <rPr>
        <sz val="11"/>
        <rFont val="ＭＳ 明朝"/>
        <family val="1"/>
        <charset val="128"/>
      </rPr>
      <t>千尾</t>
    </r>
    <rPh sb="6" eb="8">
      <t>ヨウギョ</t>
    </rPh>
    <rPh sb="12" eb="14">
      <t>センビ</t>
    </rPh>
    <phoneticPr fontId="4"/>
  </si>
  <si>
    <r>
      <rPr>
        <sz val="11"/>
        <rFont val="ＭＳ 明朝"/>
        <family val="1"/>
        <charset val="128"/>
      </rPr>
      <t>※サクラマス幼魚</t>
    </r>
    <r>
      <rPr>
        <sz val="11"/>
        <rFont val="Century"/>
        <family val="1"/>
      </rPr>
      <t>26.5</t>
    </r>
    <r>
      <rPr>
        <sz val="11"/>
        <rFont val="ＭＳ 明朝"/>
        <family val="1"/>
        <charset val="128"/>
      </rPr>
      <t>千尾</t>
    </r>
    <rPh sb="6" eb="8">
      <t>ヨウギョ</t>
    </rPh>
    <rPh sb="12" eb="14">
      <t>センビ</t>
    </rPh>
    <phoneticPr fontId="4"/>
  </si>
  <si>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67,883</t>
    </r>
    <r>
      <rPr>
        <sz val="11"/>
        <rFont val="ＭＳ 明朝"/>
        <family val="1"/>
        <charset val="128"/>
      </rPr>
      <t>尾</t>
    </r>
    <r>
      <rPr>
        <sz val="11"/>
        <rFont val="Century"/>
        <family val="1"/>
      </rPr>
      <t>(</t>
    </r>
    <r>
      <rPr>
        <sz val="11"/>
        <rFont val="ＭＳ 明朝"/>
        <family val="1"/>
        <charset val="128"/>
      </rPr>
      <t>前年比</t>
    </r>
    <r>
      <rPr>
        <sz val="11"/>
        <rFont val="Century"/>
        <family val="1"/>
      </rPr>
      <t>111%)</t>
    </r>
    <r>
      <rPr>
        <sz val="11"/>
        <rFont val="ＭＳ 明朝"/>
        <family val="1"/>
        <charset val="128"/>
      </rPr>
      <t>、河川捕獲数は</t>
    </r>
    <r>
      <rPr>
        <sz val="11"/>
        <rFont val="Century"/>
        <family val="1"/>
      </rPr>
      <t>107,802</t>
    </r>
    <r>
      <rPr>
        <sz val="11"/>
        <rFont val="ＭＳ 明朝"/>
        <family val="1"/>
        <charset val="128"/>
      </rPr>
      <t>尾</t>
    </r>
    <r>
      <rPr>
        <sz val="11"/>
        <rFont val="Century"/>
        <family val="1"/>
      </rPr>
      <t>(</t>
    </r>
    <r>
      <rPr>
        <sz val="11"/>
        <rFont val="ＭＳ 明朝"/>
        <family val="1"/>
        <charset val="128"/>
      </rPr>
      <t>前年比</t>
    </r>
    <r>
      <rPr>
        <sz val="11"/>
        <rFont val="Century"/>
        <family val="1"/>
      </rPr>
      <t>117%)</t>
    </r>
    <r>
      <rPr>
        <sz val="11"/>
        <rFont val="ＭＳ 明朝"/>
        <family val="1"/>
        <charset val="128"/>
      </rPr>
      <t>であった。前年群は好調に回帰したが中後期群が不調であったため、沿岸来遊尾数は前年比では</t>
    </r>
    <rPh sb="53" eb="56">
      <t>ゼンネングン</t>
    </rPh>
    <rPh sb="57" eb="59">
      <t>コウチョウ</t>
    </rPh>
    <rPh sb="60" eb="62">
      <t>カイキ</t>
    </rPh>
    <rPh sb="65" eb="69">
      <t>チュウコウキグン</t>
    </rPh>
    <rPh sb="70" eb="72">
      <t>フチョウ</t>
    </rPh>
    <rPh sb="79" eb="81">
      <t>エンガン</t>
    </rPh>
    <rPh sb="81" eb="83">
      <t>ライユウ</t>
    </rPh>
    <rPh sb="83" eb="84">
      <t>ビ</t>
    </rPh>
    <rPh sb="84" eb="85">
      <t>スウ</t>
    </rPh>
    <rPh sb="86" eb="89">
      <t>ゼンネンヒ</t>
    </rPh>
    <phoneticPr fontId="14"/>
  </si>
  <si>
    <r>
      <t>9</t>
    </r>
    <r>
      <rPr>
        <sz val="11"/>
        <rFont val="Yu Gothic"/>
        <family val="1"/>
        <charset val="128"/>
      </rPr>
      <t>割に留まった。</t>
    </r>
    <r>
      <rPr>
        <sz val="11"/>
        <rFont val="ＭＳ 明朝"/>
        <family val="1"/>
        <charset val="128"/>
      </rPr>
      <t>採卵数は</t>
    </r>
    <r>
      <rPr>
        <sz val="11"/>
        <rFont val="Century"/>
        <family val="1"/>
      </rPr>
      <t>35,290</t>
    </r>
    <r>
      <rPr>
        <sz val="11"/>
        <rFont val="ＭＳ 明朝"/>
        <family val="1"/>
        <charset val="128"/>
      </rPr>
      <t>千粒で、前年比</t>
    </r>
    <r>
      <rPr>
        <sz val="11"/>
        <rFont val="Century"/>
        <family val="1"/>
      </rPr>
      <t>98%</t>
    </r>
    <r>
      <rPr>
        <sz val="11"/>
        <rFont val="ＭＳ 明朝"/>
        <family val="1"/>
        <charset val="128"/>
      </rPr>
      <t>と前年並みを確保した。稚魚は前年比</t>
    </r>
    <r>
      <rPr>
        <sz val="11"/>
        <rFont val="Century"/>
        <family val="1"/>
      </rPr>
      <t>98%</t>
    </r>
    <r>
      <rPr>
        <sz val="11"/>
        <rFont val="ＭＳ 明朝"/>
        <family val="1"/>
        <charset val="128"/>
      </rPr>
      <t>にあたる、</t>
    </r>
    <r>
      <rPr>
        <sz val="11"/>
        <rFont val="Century"/>
        <family val="1"/>
      </rPr>
      <t>29,930</t>
    </r>
    <r>
      <rPr>
        <sz val="11"/>
        <rFont val="ＭＳ 明朝"/>
        <family val="1"/>
        <charset val="128"/>
      </rPr>
      <t>千尾を各河川に放流した。</t>
    </r>
    <rPh sb="8" eb="11">
      <t>サイランスウ</t>
    </rPh>
    <rPh sb="18" eb="20">
      <t>センツブ</t>
    </rPh>
    <rPh sb="22" eb="25">
      <t>ゼンネンヒ</t>
    </rPh>
    <rPh sb="29" eb="32">
      <t>ゼンネンナ</t>
    </rPh>
    <rPh sb="34" eb="36">
      <t>カクホ</t>
    </rPh>
    <rPh sb="39" eb="41">
      <t>チギョ</t>
    </rPh>
    <rPh sb="42" eb="45">
      <t>ゼンネンヒ</t>
    </rPh>
    <rPh sb="59" eb="61">
      <t>センビ</t>
    </rPh>
    <rPh sb="62" eb="65">
      <t>カクカセン</t>
    </rPh>
    <rPh sb="66" eb="68">
      <t>ホウリュウ</t>
    </rPh>
    <phoneticPr fontId="14"/>
  </si>
  <si>
    <r>
      <rPr>
        <sz val="11"/>
        <rFont val="ＭＳ 明朝"/>
        <family val="1"/>
        <charset val="128"/>
      </rPr>
      <t>おいて、サクラマスの中間育成</t>
    </r>
    <r>
      <rPr>
        <sz val="11"/>
        <rFont val="Century"/>
        <family val="1"/>
      </rPr>
      <t>(</t>
    </r>
    <r>
      <rPr>
        <sz val="11"/>
        <rFont val="ＭＳ 明朝"/>
        <family val="1"/>
        <charset val="128"/>
      </rPr>
      <t>表中の※</t>
    </r>
    <r>
      <rPr>
        <sz val="11"/>
        <rFont val="Century"/>
        <family val="1"/>
      </rPr>
      <t>)</t>
    </r>
    <r>
      <rPr>
        <sz val="11"/>
        <rFont val="ＭＳ 明朝"/>
        <family val="1"/>
        <charset val="128"/>
      </rPr>
      <t>を行った。これにりサクラマス幼魚</t>
    </r>
    <r>
      <rPr>
        <sz val="11"/>
        <rFont val="Century"/>
        <family val="1"/>
      </rPr>
      <t>88</t>
    </r>
    <r>
      <rPr>
        <sz val="11"/>
        <rFont val="ＭＳ 明朝"/>
        <family val="1"/>
        <charset val="128"/>
      </rPr>
      <t>千尾を生産し、赤川、五十川に放流した。</t>
    </r>
    <rPh sb="10" eb="14">
      <t>チュウカンイクセイ</t>
    </rPh>
    <rPh sb="15" eb="17">
      <t>ヒョウチュウ</t>
    </rPh>
    <rPh sb="21" eb="22">
      <t>オコナ</t>
    </rPh>
    <rPh sb="34" eb="36">
      <t>ヨウギョ</t>
    </rPh>
    <rPh sb="38" eb="40">
      <t>センビ</t>
    </rPh>
    <rPh sb="41" eb="43">
      <t>セイサン</t>
    </rPh>
    <rPh sb="45" eb="47">
      <t>アカガワ</t>
    </rPh>
    <rPh sb="48" eb="51">
      <t>イラガワ</t>
    </rPh>
    <rPh sb="52" eb="54">
      <t>ホウリュウ</t>
    </rPh>
    <phoneticPr fontId="4"/>
  </si>
  <si>
    <r>
      <t>24.3.8</t>
    </r>
    <r>
      <rPr>
        <sz val="11"/>
        <rFont val="ＭＳ 明朝"/>
        <family val="1"/>
        <charset val="128"/>
      </rPr>
      <t>～</t>
    </r>
    <r>
      <rPr>
        <sz val="11"/>
        <rFont val="Century"/>
        <family val="1"/>
      </rPr>
      <t xml:space="preserve"> 24.4.9</t>
    </r>
    <phoneticPr fontId="14"/>
  </si>
  <si>
    <r>
      <t>186.7</t>
    </r>
    <r>
      <rPr>
        <sz val="11"/>
        <rFont val="ＭＳ 明朝"/>
        <family val="1"/>
        <charset val="128"/>
      </rPr>
      <t>千個</t>
    </r>
    <phoneticPr fontId="4"/>
  </si>
  <si>
    <r>
      <t>82.4</t>
    </r>
    <r>
      <rPr>
        <sz val="11"/>
        <rFont val="ＭＳ 明朝"/>
        <family val="1"/>
        <charset val="128"/>
      </rPr>
      <t>千個</t>
    </r>
    <phoneticPr fontId="4"/>
  </si>
  <si>
    <r>
      <rPr>
        <sz val="11"/>
        <rFont val="ＭＳ 明朝"/>
        <family val="1"/>
        <charset val="128"/>
      </rPr>
      <t>平均全長　</t>
    </r>
    <r>
      <rPr>
        <sz val="11"/>
        <rFont val="Century"/>
        <family val="1"/>
      </rPr>
      <t>82.5mm</t>
    </r>
    <rPh sb="0" eb="2">
      <t>ヘイキン</t>
    </rPh>
    <rPh sb="2" eb="4">
      <t>ゼンチョウ</t>
    </rPh>
    <phoneticPr fontId="4"/>
  </si>
  <si>
    <r>
      <rPr>
        <sz val="11"/>
        <rFont val="ＭＳ 明朝"/>
        <family val="1"/>
        <charset val="128"/>
      </rPr>
      <t>放流稚魚サイズ　平均体重</t>
    </r>
    <r>
      <rPr>
        <sz val="11"/>
        <rFont val="Century"/>
        <family val="1"/>
      </rPr>
      <t>2.58g</t>
    </r>
    <phoneticPr fontId="14"/>
  </si>
  <si>
    <r>
      <rPr>
        <sz val="11"/>
        <rFont val="ＭＳ 明朝"/>
        <family val="1"/>
        <charset val="128"/>
      </rPr>
      <t>会社員</t>
    </r>
    <rPh sb="0" eb="3">
      <t>カイシャイン</t>
    </rPh>
    <phoneticPr fontId="4"/>
  </si>
  <si>
    <r>
      <t>10</t>
    </r>
    <r>
      <rPr>
        <sz val="11"/>
        <rFont val="ＭＳ 明朝"/>
        <family val="1"/>
        <charset val="128"/>
      </rPr>
      <t>月</t>
    </r>
    <r>
      <rPr>
        <sz val="11"/>
        <rFont val="Century"/>
        <family val="1"/>
      </rPr>
      <t>8</t>
    </r>
    <r>
      <rPr>
        <sz val="11"/>
        <rFont val="ＭＳ 明朝"/>
        <family val="1"/>
        <charset val="128"/>
      </rPr>
      <t>日</t>
    </r>
    <rPh sb="2" eb="3">
      <t>ガツ</t>
    </rPh>
    <rPh sb="4" eb="5">
      <t>ニチ</t>
    </rPh>
    <phoneticPr fontId="4"/>
  </si>
  <si>
    <r>
      <rPr>
        <sz val="11"/>
        <rFont val="ＭＳ 明朝"/>
        <family val="1"/>
        <charset val="128"/>
      </rPr>
      <t>加茂地区</t>
    </r>
    <rPh sb="0" eb="4">
      <t>カモチク</t>
    </rPh>
    <phoneticPr fontId="4"/>
  </si>
  <si>
    <r>
      <rPr>
        <sz val="11"/>
        <rFont val="ＭＳ 明朝"/>
        <family val="1"/>
        <charset val="128"/>
      </rPr>
      <t>かに篭漁船</t>
    </r>
    <rPh sb="2" eb="3">
      <t>カゴ</t>
    </rPh>
    <rPh sb="3" eb="5">
      <t>ギョセン</t>
    </rPh>
    <phoneticPr fontId="4"/>
  </si>
  <si>
    <r>
      <t>10</t>
    </r>
    <r>
      <rPr>
        <sz val="11"/>
        <rFont val="ＭＳ 明朝"/>
        <family val="1"/>
        <charset val="128"/>
      </rPr>
      <t>月</t>
    </r>
    <r>
      <rPr>
        <sz val="11"/>
        <rFont val="Century"/>
        <family val="1"/>
      </rPr>
      <t>18</t>
    </r>
    <r>
      <rPr>
        <sz val="11"/>
        <rFont val="ＭＳ 明朝"/>
        <family val="1"/>
        <charset val="128"/>
      </rPr>
      <t>日</t>
    </r>
    <rPh sb="2" eb="3">
      <t>ガツ</t>
    </rPh>
    <rPh sb="5" eb="6">
      <t>ニチ</t>
    </rPh>
    <phoneticPr fontId="4"/>
  </si>
  <si>
    <r>
      <rPr>
        <sz val="11"/>
        <rFont val="ＭＳ 明朝"/>
        <family val="1"/>
        <charset val="128"/>
      </rPr>
      <t>定置網漁船</t>
    </r>
    <rPh sb="0" eb="5">
      <t>テイチアミギョセン</t>
    </rPh>
    <phoneticPr fontId="4"/>
  </si>
  <si>
    <r>
      <t>4</t>
    </r>
    <r>
      <rPr>
        <sz val="11"/>
        <rFont val="ＭＳ 明朝"/>
        <family val="1"/>
        <charset val="128"/>
      </rPr>
      <t>月</t>
    </r>
    <r>
      <rPr>
        <sz val="11"/>
        <rFont val="Century"/>
        <family val="1"/>
      </rPr>
      <t>1</t>
    </r>
    <r>
      <rPr>
        <sz val="11"/>
        <rFont val="ＭＳ 明朝"/>
        <family val="1"/>
        <charset val="128"/>
      </rPr>
      <t>日～</t>
    </r>
    <r>
      <rPr>
        <sz val="11"/>
        <rFont val="Century"/>
        <family val="1"/>
      </rPr>
      <t>5</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4"/>
  </si>
  <si>
    <r>
      <rPr>
        <sz val="11"/>
        <rFont val="ＭＳ 明朝"/>
        <family val="1"/>
        <charset val="128"/>
      </rPr>
      <t>温海地区</t>
    </r>
    <rPh sb="0" eb="4">
      <t>アツミチク</t>
    </rPh>
    <phoneticPr fontId="4"/>
  </si>
  <si>
    <r>
      <rPr>
        <sz val="11"/>
        <rFont val="ＭＳ 明朝"/>
        <family val="1"/>
        <charset val="128"/>
      </rPr>
      <t>はえなわ漁船</t>
    </r>
    <rPh sb="4" eb="6">
      <t>ギョセン</t>
    </rPh>
    <phoneticPr fontId="14"/>
  </si>
  <si>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25</t>
    </r>
    <r>
      <rPr>
        <sz val="11"/>
        <rFont val="ＭＳ 明朝"/>
        <family val="1"/>
        <charset val="128"/>
      </rPr>
      <t>日</t>
    </r>
    <rPh sb="1" eb="2">
      <t>ガツ</t>
    </rPh>
    <rPh sb="3" eb="4">
      <t>ニチ</t>
    </rPh>
    <rPh sb="6" eb="7">
      <t>ガツ</t>
    </rPh>
    <rPh sb="9" eb="10">
      <t>ニチ</t>
    </rPh>
    <phoneticPr fontId="14"/>
  </si>
  <si>
    <r>
      <rPr>
        <sz val="11"/>
        <rFont val="ＭＳ 明朝"/>
        <family val="1"/>
        <charset val="128"/>
      </rPr>
      <t>酒田地区</t>
    </r>
    <rPh sb="0" eb="4">
      <t>サカタチク</t>
    </rPh>
    <phoneticPr fontId="4"/>
  </si>
  <si>
    <r>
      <rPr>
        <sz val="11"/>
        <rFont val="ＭＳ 明朝"/>
        <family val="1"/>
        <charset val="128"/>
      </rPr>
      <t>はえなわ一本釣り漁船</t>
    </r>
    <rPh sb="4" eb="7">
      <t>イッポンツリ</t>
    </rPh>
    <rPh sb="8" eb="10">
      <t>ギョセン</t>
    </rPh>
    <phoneticPr fontId="14"/>
  </si>
  <si>
    <r>
      <rPr>
        <sz val="11"/>
        <rFont val="ＭＳ 明朝"/>
        <family val="1"/>
        <charset val="128"/>
      </rPr>
      <t>豊浦地区</t>
    </r>
    <rPh sb="0" eb="4">
      <t>トヨウラチク</t>
    </rPh>
    <phoneticPr fontId="14"/>
  </si>
  <si>
    <r>
      <rPr>
        <sz val="11"/>
        <rFont val="ＭＳ 明朝"/>
        <family val="1"/>
        <charset val="128"/>
      </rPr>
      <t>加茂地区</t>
    </r>
    <rPh sb="0" eb="4">
      <t>カモチク</t>
    </rPh>
    <phoneticPr fontId="14"/>
  </si>
  <si>
    <r>
      <rPr>
        <sz val="11"/>
        <rFont val="ＭＳ 明朝"/>
        <family val="1"/>
        <charset val="128"/>
      </rPr>
      <t>かに篭漁船</t>
    </r>
    <rPh sb="2" eb="5">
      <t>カゴギョセン</t>
    </rPh>
    <phoneticPr fontId="14"/>
  </si>
  <si>
    <r>
      <rPr>
        <sz val="10"/>
        <rFont val="ＭＳ 明朝"/>
        <family val="1"/>
        <charset val="128"/>
      </rPr>
      <t>イル・ケッチャーノ</t>
    </r>
    <phoneticPr fontId="27"/>
  </si>
  <si>
    <r>
      <rPr>
        <sz val="10"/>
        <rFont val="ＭＳ 明朝"/>
        <family val="1"/>
        <charset val="128"/>
      </rPr>
      <t>小学生以上の親子</t>
    </r>
    <rPh sb="0" eb="5">
      <t>ショウガクセイイジョウ</t>
    </rPh>
    <rPh sb="6" eb="8">
      <t>オヤコ</t>
    </rPh>
    <phoneticPr fontId="14"/>
  </si>
  <si>
    <r>
      <rPr>
        <sz val="10"/>
        <rFont val="ＭＳ 明朝"/>
        <family val="1"/>
        <charset val="128"/>
      </rPr>
      <t>手塚太一、奥田政行</t>
    </r>
    <rPh sb="0" eb="4">
      <t>テヅカタイチ</t>
    </rPh>
    <rPh sb="5" eb="7">
      <t>オクダ</t>
    </rPh>
    <rPh sb="7" eb="9">
      <t>マサユキ</t>
    </rPh>
    <phoneticPr fontId="4"/>
  </si>
  <si>
    <r>
      <rPr>
        <sz val="10"/>
        <color theme="1"/>
        <rFont val="ＭＳ 明朝"/>
        <family val="1"/>
        <charset val="128"/>
      </rPr>
      <t>鯛のカリカリ焼き、アオサのシンプルな汁等</t>
    </r>
    <rPh sb="0" eb="1">
      <t>タイ</t>
    </rPh>
    <rPh sb="6" eb="7">
      <t>ヤ</t>
    </rPh>
    <rPh sb="18" eb="20">
      <t>シルナド</t>
    </rPh>
    <phoneticPr fontId="4"/>
  </si>
  <si>
    <r>
      <rPr>
        <sz val="10"/>
        <color theme="1"/>
        <rFont val="ＭＳ 明朝"/>
        <family val="1"/>
        <charset val="128"/>
      </rPr>
      <t>メバルのフリット、サクラマスのルイベのカリカリ焼き等</t>
    </r>
    <rPh sb="23" eb="24">
      <t>ヤ</t>
    </rPh>
    <rPh sb="25" eb="26">
      <t>ナド</t>
    </rPh>
    <phoneticPr fontId="4"/>
  </si>
  <si>
    <r>
      <rPr>
        <sz val="10"/>
        <rFont val="ＭＳ 明朝"/>
        <family val="1"/>
        <charset val="128"/>
      </rPr>
      <t>ノドグロと長芋のバルサミコ風味、スズキのガラのバルサミコ煮込み等</t>
    </r>
    <rPh sb="5" eb="7">
      <t>ナガイモ</t>
    </rPh>
    <rPh sb="13" eb="15">
      <t>フウミ</t>
    </rPh>
    <rPh sb="28" eb="30">
      <t>ニコ</t>
    </rPh>
    <rPh sb="31" eb="32">
      <t>ナド</t>
    </rPh>
    <phoneticPr fontId="4"/>
  </si>
  <si>
    <r>
      <rPr>
        <sz val="10"/>
        <rFont val="ＭＳ 明朝"/>
        <family val="1"/>
        <charset val="128"/>
      </rPr>
      <t>酒田市総合文化センター</t>
    </r>
    <rPh sb="0" eb="7">
      <t>サカタシソウゴウブンカ</t>
    </rPh>
    <phoneticPr fontId="27"/>
  </si>
  <si>
    <r>
      <rPr>
        <sz val="10"/>
        <rFont val="ＭＳ 明朝"/>
        <family val="1"/>
        <charset val="128"/>
      </rPr>
      <t>一谷正、佐藤英美、加藤考</t>
    </r>
    <rPh sb="0" eb="2">
      <t>カズヤ</t>
    </rPh>
    <rPh sb="2" eb="3">
      <t>タダシ</t>
    </rPh>
    <rPh sb="4" eb="8">
      <t>サトウヒデミ</t>
    </rPh>
    <rPh sb="9" eb="11">
      <t>カトウ</t>
    </rPh>
    <rPh sb="11" eb="12">
      <t>コウ</t>
    </rPh>
    <phoneticPr fontId="27"/>
  </si>
  <si>
    <r>
      <rPr>
        <sz val="10"/>
        <rFont val="ＭＳ 明朝"/>
        <family val="1"/>
        <charset val="128"/>
      </rPr>
      <t>イナダの刺身、味噌煮、あら汁</t>
    </r>
    <rPh sb="4" eb="6">
      <t>サシミ</t>
    </rPh>
    <rPh sb="7" eb="10">
      <t>ミソニ</t>
    </rPh>
    <rPh sb="13" eb="14">
      <t>ジル</t>
    </rPh>
    <phoneticPr fontId="4"/>
  </si>
  <si>
    <r>
      <rPr>
        <sz val="10"/>
        <rFont val="ＭＳ 明朝"/>
        <family val="1"/>
        <charset val="128"/>
      </rPr>
      <t>山形市鈴川公民館</t>
    </r>
    <rPh sb="0" eb="5">
      <t>ヤマガタシスズカワ</t>
    </rPh>
    <rPh sb="5" eb="8">
      <t>コウミンカン</t>
    </rPh>
    <phoneticPr fontId="27"/>
  </si>
  <si>
    <r>
      <rPr>
        <sz val="10"/>
        <rFont val="ＭＳ 明朝"/>
        <family val="1"/>
        <charset val="128"/>
      </rPr>
      <t>一般参加者</t>
    </r>
    <rPh sb="0" eb="5">
      <t>イッパンサンカシャ</t>
    </rPh>
    <phoneticPr fontId="4"/>
  </si>
  <si>
    <r>
      <rPr>
        <sz val="10"/>
        <rFont val="ＭＳ 明朝"/>
        <family val="1"/>
        <charset val="128"/>
      </rPr>
      <t>須田剛史、齊藤健一、髙橋由紀</t>
    </r>
    <rPh sb="0" eb="4">
      <t>スダタカシ</t>
    </rPh>
    <rPh sb="5" eb="7">
      <t>サイトウ</t>
    </rPh>
    <rPh sb="7" eb="9">
      <t>ケンイチ</t>
    </rPh>
    <rPh sb="10" eb="12">
      <t>タカハシ</t>
    </rPh>
    <rPh sb="12" eb="14">
      <t>ユキ</t>
    </rPh>
    <phoneticPr fontId="27"/>
  </si>
  <si>
    <r>
      <rPr>
        <sz val="10"/>
        <color rgb="FF000000"/>
        <rFont val="ＭＳ 明朝"/>
        <family val="1"/>
        <charset val="128"/>
      </rPr>
      <t>ウマヅラの肝和え、煮付け、クチボソの塩焼き</t>
    </r>
    <rPh sb="5" eb="7">
      <t>キモア</t>
    </rPh>
    <rPh sb="9" eb="11">
      <t>ニヅ</t>
    </rPh>
    <rPh sb="18" eb="20">
      <t>シオヤ</t>
    </rPh>
    <phoneticPr fontId="4"/>
  </si>
  <si>
    <r>
      <rPr>
        <sz val="10"/>
        <rFont val="ＭＳ 明朝"/>
        <family val="1"/>
        <charset val="128"/>
      </rPr>
      <t>庄内町余目第一公民館</t>
    </r>
    <rPh sb="0" eb="3">
      <t>ショウナイマチ</t>
    </rPh>
    <rPh sb="3" eb="7">
      <t>アマルメダイイチ</t>
    </rPh>
    <rPh sb="7" eb="10">
      <t>コウミンカン</t>
    </rPh>
    <phoneticPr fontId="27"/>
  </si>
  <si>
    <r>
      <rPr>
        <sz val="10"/>
        <rFont val="ＭＳ 明朝"/>
        <family val="1"/>
        <charset val="128"/>
      </rPr>
      <t>好菜会</t>
    </r>
    <rPh sb="0" eb="3">
      <t>コウサイカイ</t>
    </rPh>
    <phoneticPr fontId="4"/>
  </si>
  <si>
    <r>
      <rPr>
        <sz val="10"/>
        <rFont val="ＭＳ 明朝"/>
        <family val="1"/>
        <charset val="128"/>
      </rPr>
      <t>佐藤憲三</t>
    </r>
    <rPh sb="0" eb="4">
      <t>サトウケンゾウ</t>
    </rPh>
    <phoneticPr fontId="27"/>
  </si>
  <si>
    <r>
      <rPr>
        <sz val="10"/>
        <rFont val="ＭＳ 明朝"/>
        <family val="1"/>
        <charset val="128"/>
      </rPr>
      <t>赤魚の南蛮漬け、メバルの煮付け等</t>
    </r>
    <rPh sb="0" eb="2">
      <t>アカウオ</t>
    </rPh>
    <rPh sb="3" eb="5">
      <t>ナンバン</t>
    </rPh>
    <rPh sb="5" eb="6">
      <t>ヅ</t>
    </rPh>
    <rPh sb="12" eb="14">
      <t>ニヅ</t>
    </rPh>
    <rPh sb="15" eb="16">
      <t>ナド</t>
    </rPh>
    <phoneticPr fontId="4"/>
  </si>
  <si>
    <r>
      <rPr>
        <sz val="10"/>
        <color rgb="FF000000"/>
        <rFont val="ＭＳ 明朝"/>
        <family val="1"/>
        <charset val="128"/>
      </rPr>
      <t>イワガキの食べ比べ</t>
    </r>
    <rPh sb="5" eb="6">
      <t>タ</t>
    </rPh>
    <rPh sb="7" eb="8">
      <t>クラ</t>
    </rPh>
    <phoneticPr fontId="4"/>
  </si>
  <si>
    <r>
      <rPr>
        <sz val="10"/>
        <rFont val="ＭＳ 明朝"/>
        <family val="1"/>
        <charset val="128"/>
      </rPr>
      <t>高畠町糠野目生涯学習センター</t>
    </r>
    <rPh sb="0" eb="3">
      <t>タカハタマチ</t>
    </rPh>
    <rPh sb="3" eb="6">
      <t>ヌカノメ</t>
    </rPh>
    <rPh sb="6" eb="10">
      <t>ショウガイガクシュウ</t>
    </rPh>
    <phoneticPr fontId="27"/>
  </si>
  <si>
    <r>
      <rPr>
        <sz val="10"/>
        <rFont val="ＭＳ 明朝"/>
        <family val="1"/>
        <charset val="128"/>
      </rPr>
      <t>石塚亮、相田満春、五十嵐敏郎</t>
    </r>
    <rPh sb="0" eb="3">
      <t>イシヅカリョウ</t>
    </rPh>
    <rPh sb="4" eb="8">
      <t>アイダミツハル</t>
    </rPh>
    <rPh sb="9" eb="14">
      <t>イガラシトシロウ</t>
    </rPh>
    <phoneticPr fontId="27"/>
  </si>
  <si>
    <r>
      <rPr>
        <sz val="10"/>
        <color rgb="FF000000"/>
        <rFont val="ＭＳ 明朝"/>
        <family val="1"/>
        <charset val="128"/>
      </rPr>
      <t>スルメイカの刺身、イワガキ</t>
    </r>
    <rPh sb="6" eb="8">
      <t>サシミ</t>
    </rPh>
    <phoneticPr fontId="4"/>
  </si>
  <si>
    <r>
      <rPr>
        <sz val="10"/>
        <rFont val="ＭＳ 明朝"/>
        <family val="1"/>
        <charset val="128"/>
      </rPr>
      <t>三川町公民館</t>
    </r>
    <rPh sb="0" eb="3">
      <t>ミカワマチ</t>
    </rPh>
    <rPh sb="3" eb="6">
      <t>コウミンカン</t>
    </rPh>
    <phoneticPr fontId="27"/>
  </si>
  <si>
    <r>
      <rPr>
        <sz val="10"/>
        <rFont val="ＭＳ 明朝"/>
        <family val="1"/>
        <charset val="128"/>
      </rPr>
      <t>三川町食生活改善推進協議会</t>
    </r>
    <rPh sb="0" eb="3">
      <t>ミカワマチ</t>
    </rPh>
    <rPh sb="3" eb="6">
      <t>ショクセイカツ</t>
    </rPh>
    <rPh sb="6" eb="8">
      <t>カイゼン</t>
    </rPh>
    <rPh sb="8" eb="10">
      <t>スイシン</t>
    </rPh>
    <rPh sb="10" eb="13">
      <t>キョウギカイ</t>
    </rPh>
    <phoneticPr fontId="4"/>
  </si>
  <si>
    <r>
      <rPr>
        <sz val="10"/>
        <rFont val="ＭＳ 明朝"/>
        <family val="1"/>
        <charset val="128"/>
      </rPr>
      <t>一谷正、佐藤英美</t>
    </r>
    <rPh sb="0" eb="3">
      <t>カズタニタダシ</t>
    </rPh>
    <rPh sb="4" eb="8">
      <t>サトウヒデミ</t>
    </rPh>
    <phoneticPr fontId="4"/>
  </si>
  <si>
    <r>
      <rPr>
        <sz val="10"/>
        <color rgb="FF000000"/>
        <rFont val="ＭＳ 明朝"/>
        <family val="1"/>
        <charset val="128"/>
      </rPr>
      <t>イナダの刺身、味噌煮、あら汁</t>
    </r>
    <rPh sb="4" eb="6">
      <t>サシミ</t>
    </rPh>
    <rPh sb="7" eb="10">
      <t>ミソニ</t>
    </rPh>
    <rPh sb="13" eb="14">
      <t>ジル</t>
    </rPh>
    <phoneticPr fontId="4"/>
  </si>
  <si>
    <r>
      <rPr>
        <sz val="10"/>
        <color rgb="FF000000"/>
        <rFont val="ＭＳ 明朝"/>
        <family val="1"/>
        <charset val="128"/>
      </rPr>
      <t>サワラ、クチボソ</t>
    </r>
    <phoneticPr fontId="4"/>
  </si>
  <si>
    <r>
      <rPr>
        <sz val="10"/>
        <rFont val="ＭＳ 明朝"/>
        <family val="1"/>
        <charset val="128"/>
      </rPr>
      <t>飯豊町中部地区活性化センター</t>
    </r>
    <rPh sb="0" eb="3">
      <t>イイデマチ</t>
    </rPh>
    <rPh sb="3" eb="7">
      <t>チュウブチク</t>
    </rPh>
    <rPh sb="7" eb="10">
      <t>カッセイカ</t>
    </rPh>
    <phoneticPr fontId="27"/>
  </si>
  <si>
    <r>
      <rPr>
        <sz val="10"/>
        <rFont val="ＭＳ 明朝"/>
        <family val="1"/>
        <charset val="128"/>
      </rPr>
      <t>須田剛史、一谷正、齊藤健一</t>
    </r>
    <rPh sb="0" eb="4">
      <t>スダタカシ</t>
    </rPh>
    <rPh sb="5" eb="8">
      <t>カズタニタダシ</t>
    </rPh>
    <rPh sb="9" eb="13">
      <t>サイトウケンイチ</t>
    </rPh>
    <phoneticPr fontId="27"/>
  </si>
  <si>
    <r>
      <rPr>
        <sz val="10"/>
        <color rgb="FF000000"/>
        <rFont val="ＭＳ 明朝"/>
        <family val="1"/>
        <charset val="128"/>
      </rPr>
      <t>サワラの刺身、あら汁、マコガレイの煮付け</t>
    </r>
    <rPh sb="4" eb="6">
      <t>サシミ</t>
    </rPh>
    <rPh sb="9" eb="10">
      <t>ジル</t>
    </rPh>
    <rPh sb="17" eb="19">
      <t>ニヅ</t>
    </rPh>
    <phoneticPr fontId="4"/>
  </si>
  <si>
    <r>
      <rPr>
        <sz val="10"/>
        <rFont val="ＭＳ 明朝"/>
        <family val="1"/>
        <charset val="128"/>
      </rPr>
      <t>大山コミュニティーセンター</t>
    </r>
    <rPh sb="0" eb="2">
      <t>オオヤマ</t>
    </rPh>
    <phoneticPr fontId="27"/>
  </si>
  <si>
    <r>
      <rPr>
        <sz val="10"/>
        <rFont val="ＭＳ 明朝"/>
        <family val="1"/>
        <charset val="128"/>
      </rPr>
      <t>一谷正、佐藤英美</t>
    </r>
    <rPh sb="0" eb="3">
      <t>カズタニタダシ</t>
    </rPh>
    <rPh sb="4" eb="8">
      <t>サトウヒデミ</t>
    </rPh>
    <phoneticPr fontId="27"/>
  </si>
  <si>
    <r>
      <rPr>
        <sz val="10"/>
        <rFont val="ＭＳ 明朝"/>
        <family val="1"/>
        <charset val="128"/>
      </rPr>
      <t>サワラの刺身、あら汁、鯛の和え物</t>
    </r>
    <rPh sb="4" eb="6">
      <t>サシミ</t>
    </rPh>
    <rPh sb="9" eb="10">
      <t>ジル</t>
    </rPh>
    <rPh sb="11" eb="12">
      <t>タイ</t>
    </rPh>
    <rPh sb="13" eb="14">
      <t>ア</t>
    </rPh>
    <rPh sb="15" eb="16">
      <t>モノ</t>
    </rPh>
    <phoneticPr fontId="4"/>
  </si>
  <si>
    <r>
      <rPr>
        <sz val="10"/>
        <color indexed="8"/>
        <rFont val="ＭＳ 明朝"/>
        <family val="1"/>
        <charset val="128"/>
      </rPr>
      <t>大山コミュニティーセンター</t>
    </r>
    <rPh sb="0" eb="2">
      <t>オオヤマ</t>
    </rPh>
    <phoneticPr fontId="27"/>
  </si>
  <si>
    <r>
      <rPr>
        <sz val="10"/>
        <color rgb="FF000000"/>
        <rFont val="ＭＳ 明朝"/>
        <family val="1"/>
        <charset val="128"/>
      </rPr>
      <t>一谷正、佐藤英美、菅原政子、須田貴司</t>
    </r>
    <rPh sb="0" eb="3">
      <t>カズタニタダシ</t>
    </rPh>
    <rPh sb="4" eb="8">
      <t>サトウヒデミ</t>
    </rPh>
    <rPh sb="9" eb="11">
      <t>スガワラ</t>
    </rPh>
    <rPh sb="11" eb="13">
      <t>マサコ</t>
    </rPh>
    <rPh sb="14" eb="16">
      <t>スダ</t>
    </rPh>
    <rPh sb="16" eb="18">
      <t>タカシ</t>
    </rPh>
    <phoneticPr fontId="27"/>
  </si>
  <si>
    <r>
      <rPr>
        <sz val="10"/>
        <color indexed="8"/>
        <rFont val="ＭＳ 明朝"/>
        <family val="1"/>
        <charset val="128"/>
      </rPr>
      <t>吹浦保育園</t>
    </r>
    <rPh sb="0" eb="2">
      <t>フクラ</t>
    </rPh>
    <rPh sb="2" eb="5">
      <t>ホイクエン</t>
    </rPh>
    <phoneticPr fontId="4"/>
  </si>
  <si>
    <r>
      <rPr>
        <sz val="10"/>
        <rFont val="ＭＳ 明朝"/>
        <family val="1"/>
        <charset val="128"/>
      </rPr>
      <t>保育園児</t>
    </r>
    <rPh sb="0" eb="4">
      <t>ホイクエンジ</t>
    </rPh>
    <phoneticPr fontId="4"/>
  </si>
  <si>
    <r>
      <rPr>
        <sz val="10"/>
        <color indexed="8"/>
        <rFont val="ＭＳ 明朝"/>
        <family val="1"/>
        <charset val="128"/>
      </rPr>
      <t>佐藤憲三、佐藤秋子</t>
    </r>
    <rPh sb="0" eb="4">
      <t>サトウケンゾウ</t>
    </rPh>
    <rPh sb="5" eb="9">
      <t>サトウアキコ</t>
    </rPh>
    <phoneticPr fontId="27"/>
  </si>
  <si>
    <r>
      <rPr>
        <sz val="10"/>
        <color rgb="FF000000"/>
        <rFont val="ＭＳ 明朝"/>
        <family val="1"/>
        <charset val="128"/>
      </rPr>
      <t>鮭入りグラタン</t>
    </r>
    <rPh sb="0" eb="2">
      <t>サケイ</t>
    </rPh>
    <phoneticPr fontId="4"/>
  </si>
  <si>
    <r>
      <rPr>
        <sz val="10"/>
        <color rgb="FF000000"/>
        <rFont val="ＭＳ 明朝"/>
        <family val="1"/>
        <charset val="128"/>
      </rPr>
      <t>酒田市健康センター</t>
    </r>
    <rPh sb="0" eb="5">
      <t>サカタシケンコウ</t>
    </rPh>
    <phoneticPr fontId="27"/>
  </si>
  <si>
    <r>
      <rPr>
        <sz val="10"/>
        <rFont val="ＭＳ 明朝"/>
        <family val="1"/>
        <charset val="128"/>
      </rPr>
      <t>酒田市食生活改善推進協議会</t>
    </r>
    <rPh sb="0" eb="3">
      <t>サカタシ</t>
    </rPh>
    <rPh sb="3" eb="6">
      <t>ショクセイカツ</t>
    </rPh>
    <rPh sb="6" eb="8">
      <t>カイゼン</t>
    </rPh>
    <rPh sb="8" eb="13">
      <t>スイシンキョウギカイ</t>
    </rPh>
    <phoneticPr fontId="4"/>
  </si>
  <si>
    <r>
      <rPr>
        <sz val="10"/>
        <color rgb="FF000000"/>
        <rFont val="ＭＳ 明朝"/>
        <family val="1"/>
        <charset val="128"/>
      </rPr>
      <t>一谷正、佐藤英美、加藤考、佐藤久嘉</t>
    </r>
    <rPh sb="0" eb="3">
      <t>カズタニタダシ</t>
    </rPh>
    <rPh sb="4" eb="8">
      <t>サトウヒデミ</t>
    </rPh>
    <rPh sb="9" eb="12">
      <t>カトウコウ</t>
    </rPh>
    <rPh sb="13" eb="15">
      <t>サトウ</t>
    </rPh>
    <rPh sb="15" eb="17">
      <t>ヒサヨシ</t>
    </rPh>
    <phoneticPr fontId="27"/>
  </si>
  <si>
    <r>
      <rPr>
        <sz val="10"/>
        <color rgb="FF000000"/>
        <rFont val="ＭＳ 明朝"/>
        <family val="1"/>
        <charset val="128"/>
      </rPr>
      <t>イナダの漬け丼、味噌煮、あら汁</t>
    </r>
    <rPh sb="4" eb="5">
      <t>ヅ</t>
    </rPh>
    <rPh sb="6" eb="7">
      <t>ドン</t>
    </rPh>
    <rPh sb="8" eb="11">
      <t>ミソニ</t>
    </rPh>
    <rPh sb="14" eb="15">
      <t>ジル</t>
    </rPh>
    <phoneticPr fontId="4"/>
  </si>
  <si>
    <r>
      <rPr>
        <sz val="10"/>
        <color rgb="FF000000"/>
        <rFont val="ＭＳ 明朝"/>
        <family val="1"/>
        <charset val="128"/>
      </rPr>
      <t>イル・ケッチャーノ</t>
    </r>
    <phoneticPr fontId="27"/>
  </si>
  <si>
    <r>
      <rPr>
        <sz val="10"/>
        <rFont val="ＭＳ 明朝"/>
        <family val="1"/>
        <charset val="128"/>
      </rPr>
      <t>ハタハタ、鮭</t>
    </r>
    <rPh sb="5" eb="6">
      <t>サケ</t>
    </rPh>
    <phoneticPr fontId="4"/>
  </si>
  <si>
    <r>
      <rPr>
        <sz val="10"/>
        <color rgb="FF000000"/>
        <rFont val="ＭＳ 明朝"/>
        <family val="1"/>
        <charset val="128"/>
      </rPr>
      <t>山形市東部公民館</t>
    </r>
    <rPh sb="0" eb="3">
      <t>ヤマガタシ</t>
    </rPh>
    <rPh sb="3" eb="8">
      <t>トウブコウミンカン</t>
    </rPh>
    <phoneticPr fontId="27"/>
  </si>
  <si>
    <r>
      <rPr>
        <sz val="10"/>
        <color rgb="FF000000"/>
        <rFont val="ＭＳ 明朝"/>
        <family val="1"/>
        <charset val="128"/>
      </rPr>
      <t>佐藤憲三、佐藤秋子、齋藤春美</t>
    </r>
    <rPh sb="0" eb="4">
      <t>サトウケンゾウ</t>
    </rPh>
    <rPh sb="5" eb="9">
      <t>サトウアキコ</t>
    </rPh>
    <rPh sb="10" eb="14">
      <t>サイトウハルミ</t>
    </rPh>
    <phoneticPr fontId="4"/>
  </si>
  <si>
    <r>
      <rPr>
        <sz val="10"/>
        <color rgb="FF000000"/>
        <rFont val="ＭＳ 明朝"/>
        <family val="1"/>
        <charset val="128"/>
      </rPr>
      <t>鮭のドレッシング風ムニエル、赤ネギと小松菜のおひたし、はららご</t>
    </r>
    <rPh sb="0" eb="1">
      <t>サケ</t>
    </rPh>
    <rPh sb="8" eb="9">
      <t>フウ</t>
    </rPh>
    <rPh sb="14" eb="15">
      <t>アカ</t>
    </rPh>
    <rPh sb="18" eb="21">
      <t>コマツナ</t>
    </rPh>
    <phoneticPr fontId="4"/>
  </si>
  <si>
    <r>
      <rPr>
        <sz val="10"/>
        <color indexed="8"/>
        <rFont val="ＭＳ 明朝"/>
        <family val="1"/>
        <charset val="128"/>
      </rPr>
      <t>朝日町役場</t>
    </r>
    <rPh sb="0" eb="5">
      <t>アサヒマチヤクバ</t>
    </rPh>
    <phoneticPr fontId="27"/>
  </si>
  <si>
    <r>
      <rPr>
        <sz val="10"/>
        <color rgb="FF000000"/>
        <rFont val="ＭＳ 明朝"/>
        <family val="1"/>
        <charset val="128"/>
      </rPr>
      <t>髙橋由紀、高橋美代子</t>
    </r>
    <rPh sb="0" eb="4">
      <t>タカハシユキ</t>
    </rPh>
    <rPh sb="5" eb="10">
      <t>タカハシミヨコ</t>
    </rPh>
    <phoneticPr fontId="27"/>
  </si>
  <si>
    <r>
      <rPr>
        <sz val="10"/>
        <color theme="1"/>
        <rFont val="ＭＳ 明朝"/>
        <family val="1"/>
        <charset val="128"/>
      </rPr>
      <t>鮭のみぞれ煮、はらこ飯、あら汁</t>
    </r>
    <rPh sb="0" eb="1">
      <t>サケ</t>
    </rPh>
    <rPh sb="5" eb="6">
      <t>ニ</t>
    </rPh>
    <rPh sb="10" eb="11">
      <t>ハン</t>
    </rPh>
    <rPh sb="14" eb="15">
      <t>ジル</t>
    </rPh>
    <phoneticPr fontId="4"/>
  </si>
  <si>
    <r>
      <rPr>
        <sz val="10"/>
        <color indexed="8"/>
        <rFont val="ＭＳ 明朝"/>
        <family val="1"/>
        <charset val="128"/>
      </rPr>
      <t>酒田市松陵保育園</t>
    </r>
    <rPh sb="0" eb="3">
      <t>サカタシ</t>
    </rPh>
    <rPh sb="3" eb="5">
      <t>ショウリョウ</t>
    </rPh>
    <rPh sb="5" eb="8">
      <t>ホイクエン</t>
    </rPh>
    <phoneticPr fontId="27"/>
  </si>
  <si>
    <r>
      <rPr>
        <sz val="10"/>
        <rFont val="ＭＳ 明朝"/>
        <family val="1"/>
        <charset val="128"/>
      </rPr>
      <t>鮭のマヨネーズ焼き</t>
    </r>
    <rPh sb="0" eb="1">
      <t>サケ</t>
    </rPh>
    <rPh sb="7" eb="8">
      <t>ヤ</t>
    </rPh>
    <phoneticPr fontId="4"/>
  </si>
  <si>
    <r>
      <rPr>
        <sz val="10"/>
        <color rgb="FF000000"/>
        <rFont val="ＭＳ 明朝"/>
        <family val="1"/>
        <charset val="128"/>
      </rPr>
      <t>一谷正、佐藤英美、佐藤久嘉</t>
    </r>
    <rPh sb="0" eb="3">
      <t>カズタニタダシ</t>
    </rPh>
    <rPh sb="4" eb="8">
      <t>サトウヒデミ</t>
    </rPh>
    <rPh sb="9" eb="13">
      <t>サトウヒサヨシ</t>
    </rPh>
    <phoneticPr fontId="27"/>
  </si>
  <si>
    <r>
      <rPr>
        <sz val="10"/>
        <color theme="1"/>
        <rFont val="ＭＳ 明朝"/>
        <family val="1"/>
        <charset val="128"/>
      </rPr>
      <t>イナダの刺身、味噌煮、あら汁</t>
    </r>
    <rPh sb="4" eb="6">
      <t>サシミ</t>
    </rPh>
    <rPh sb="7" eb="10">
      <t>ミソニ</t>
    </rPh>
    <rPh sb="13" eb="14">
      <t>ジル</t>
    </rPh>
    <phoneticPr fontId="4"/>
  </si>
  <si>
    <r>
      <rPr>
        <sz val="10"/>
        <color rgb="FF000000"/>
        <rFont val="ＭＳ 明朝"/>
        <family val="1"/>
        <charset val="128"/>
      </rPr>
      <t>酒田市若宮保育園</t>
    </r>
    <rPh sb="0" eb="3">
      <t>サカタシ</t>
    </rPh>
    <rPh sb="3" eb="8">
      <t>ワカミヤホイクエン</t>
    </rPh>
    <phoneticPr fontId="27"/>
  </si>
  <si>
    <r>
      <rPr>
        <sz val="10"/>
        <color rgb="FF000000"/>
        <rFont val="ＭＳ 明朝"/>
        <family val="1"/>
        <charset val="128"/>
      </rPr>
      <t>齋藤健三、佐藤秋子</t>
    </r>
    <rPh sb="0" eb="4">
      <t>サイトウケンゾウ</t>
    </rPh>
    <rPh sb="5" eb="9">
      <t>サトウアキコ</t>
    </rPh>
    <phoneticPr fontId="4"/>
  </si>
  <si>
    <r>
      <rPr>
        <sz val="10"/>
        <color theme="1"/>
        <rFont val="ＭＳ 明朝"/>
        <family val="1"/>
        <charset val="128"/>
      </rPr>
      <t>鮭のグラタン</t>
    </r>
    <rPh sb="0" eb="1">
      <t>サケ</t>
    </rPh>
    <phoneticPr fontId="4"/>
  </si>
  <si>
    <r>
      <rPr>
        <sz val="10"/>
        <color rgb="FF000000"/>
        <rFont val="ＭＳ 明朝"/>
        <family val="1"/>
        <charset val="128"/>
      </rPr>
      <t>鶴岡市第三学区コミセン</t>
    </r>
    <rPh sb="0" eb="3">
      <t>ツルオカシ</t>
    </rPh>
    <rPh sb="3" eb="4">
      <t>ダイ</t>
    </rPh>
    <rPh sb="4" eb="5">
      <t>3</t>
    </rPh>
    <rPh sb="5" eb="7">
      <t>ガック</t>
    </rPh>
    <phoneticPr fontId="27"/>
  </si>
  <si>
    <r>
      <rPr>
        <sz val="10"/>
        <color rgb="FF000000"/>
        <rFont val="ＭＳ 明朝"/>
        <family val="1"/>
        <charset val="128"/>
      </rPr>
      <t>一谷正、佐藤英美</t>
    </r>
    <rPh sb="0" eb="3">
      <t>カズタニタダシ</t>
    </rPh>
    <rPh sb="4" eb="8">
      <t>サトウヒデミ</t>
    </rPh>
    <phoneticPr fontId="4"/>
  </si>
  <si>
    <r>
      <rPr>
        <sz val="10"/>
        <color indexed="8"/>
        <rFont val="ＭＳ 明朝"/>
        <family val="1"/>
        <charset val="128"/>
      </rPr>
      <t>山形学院高校</t>
    </r>
    <rPh sb="0" eb="4">
      <t>ヤマガタガクイン</t>
    </rPh>
    <rPh sb="4" eb="6">
      <t>コウコウ</t>
    </rPh>
    <phoneticPr fontId="27"/>
  </si>
  <si>
    <r>
      <t>1</t>
    </r>
    <r>
      <rPr>
        <sz val="10"/>
        <rFont val="ＭＳ 明朝"/>
        <family val="1"/>
        <charset val="128"/>
      </rPr>
      <t>年生</t>
    </r>
    <rPh sb="1" eb="3">
      <t>ネンセイ</t>
    </rPh>
    <phoneticPr fontId="4"/>
  </si>
  <si>
    <r>
      <rPr>
        <sz val="10"/>
        <color rgb="FF000000"/>
        <rFont val="ＭＳ 明朝"/>
        <family val="1"/>
        <charset val="128"/>
      </rPr>
      <t>太田政宏、須田剛史、一谷正</t>
    </r>
    <rPh sb="0" eb="4">
      <t>オオタマサヒロ</t>
    </rPh>
    <rPh sb="5" eb="9">
      <t>スダタカシ</t>
    </rPh>
    <rPh sb="10" eb="13">
      <t>カズタニタダシ</t>
    </rPh>
    <phoneticPr fontId="4"/>
  </si>
  <si>
    <r>
      <rPr>
        <sz val="10"/>
        <color rgb="FF000000"/>
        <rFont val="ＭＳ 明朝"/>
        <family val="1"/>
        <charset val="128"/>
      </rPr>
      <t>天真幼稚園</t>
    </r>
    <rPh sb="0" eb="5">
      <t>テンシンヨウチエン</t>
    </rPh>
    <phoneticPr fontId="27"/>
  </si>
  <si>
    <r>
      <rPr>
        <sz val="10"/>
        <color rgb="FF000000"/>
        <rFont val="ＭＳ 明朝"/>
        <family val="1"/>
        <charset val="128"/>
      </rPr>
      <t>幼稚園児</t>
    </r>
    <rPh sb="0" eb="4">
      <t>ヨウチエンジ</t>
    </rPh>
    <phoneticPr fontId="4"/>
  </si>
  <si>
    <r>
      <rPr>
        <sz val="10"/>
        <color rgb="FF000000"/>
        <rFont val="ＭＳ 明朝"/>
        <family val="1"/>
        <charset val="128"/>
      </rPr>
      <t>佐藤憲三、佐藤秋子、齋藤春美、齋藤美紀、河西典子</t>
    </r>
    <rPh sb="0" eb="4">
      <t>サトウケンゾウ</t>
    </rPh>
    <rPh sb="5" eb="9">
      <t>サトウアキコ</t>
    </rPh>
    <rPh sb="10" eb="14">
      <t>サイトウハルミ</t>
    </rPh>
    <rPh sb="15" eb="19">
      <t>サイトウミキ</t>
    </rPh>
    <rPh sb="20" eb="24">
      <t>カワニシノリコ</t>
    </rPh>
    <phoneticPr fontId="4"/>
  </si>
  <si>
    <r>
      <rPr>
        <sz val="10"/>
        <color rgb="FF000000"/>
        <rFont val="ＭＳ 明朝"/>
        <family val="1"/>
        <charset val="128"/>
      </rPr>
      <t>鮭のグラタン</t>
    </r>
    <rPh sb="0" eb="1">
      <t>サケ</t>
    </rPh>
    <phoneticPr fontId="4"/>
  </si>
  <si>
    <r>
      <rPr>
        <sz val="10"/>
        <color indexed="8"/>
        <rFont val="ＭＳ 明朝"/>
        <family val="1"/>
        <charset val="128"/>
      </rPr>
      <t>鶴岡市第三学区コミセン</t>
    </r>
    <rPh sb="0" eb="3">
      <t>ツルオカシ</t>
    </rPh>
    <rPh sb="3" eb="4">
      <t>ダイ</t>
    </rPh>
    <rPh sb="4" eb="5">
      <t>3</t>
    </rPh>
    <rPh sb="5" eb="7">
      <t>ガック</t>
    </rPh>
    <phoneticPr fontId="27"/>
  </si>
  <si>
    <r>
      <rPr>
        <sz val="10"/>
        <color rgb="FF000000"/>
        <rFont val="ＭＳ 明朝"/>
        <family val="1"/>
        <charset val="128"/>
      </rPr>
      <t>一般参加者</t>
    </r>
    <rPh sb="0" eb="5">
      <t>イッパンサンカシャ</t>
    </rPh>
    <phoneticPr fontId="4"/>
  </si>
  <si>
    <r>
      <rPr>
        <sz val="10"/>
        <color rgb="FF000000"/>
        <rFont val="ＭＳ 明朝"/>
        <family val="1"/>
        <charset val="128"/>
      </rPr>
      <t>石塚亮</t>
    </r>
    <rPh sb="0" eb="2">
      <t>イシヅカ</t>
    </rPh>
    <rPh sb="2" eb="3">
      <t>リョウ</t>
    </rPh>
    <phoneticPr fontId="27"/>
  </si>
  <si>
    <r>
      <rPr>
        <sz val="10"/>
        <color rgb="FF000000"/>
        <rFont val="ＭＳ 明朝"/>
        <family val="1"/>
        <charset val="128"/>
      </rPr>
      <t>鯛の刺身、茶碗蒸し等</t>
    </r>
    <rPh sb="0" eb="1">
      <t>タイ</t>
    </rPh>
    <rPh sb="2" eb="4">
      <t>サシミ</t>
    </rPh>
    <rPh sb="5" eb="8">
      <t>チャワンム</t>
    </rPh>
    <rPh sb="9" eb="10">
      <t>トウ</t>
    </rPh>
    <phoneticPr fontId="4"/>
  </si>
  <si>
    <r>
      <rPr>
        <sz val="10"/>
        <color rgb="FF000000"/>
        <rFont val="ＭＳ 明朝"/>
        <family val="1"/>
        <charset val="128"/>
      </rPr>
      <t>湯田川コミセン</t>
    </r>
    <rPh sb="0" eb="3">
      <t>ユタガワ</t>
    </rPh>
    <phoneticPr fontId="27"/>
  </si>
  <si>
    <r>
      <rPr>
        <sz val="10"/>
        <color rgb="FF000000"/>
        <rFont val="ＭＳ 明朝"/>
        <family val="1"/>
        <charset val="128"/>
      </rPr>
      <t>湯田川地区自治振興会</t>
    </r>
    <rPh sb="0" eb="3">
      <t>ユタガワ</t>
    </rPh>
    <rPh sb="3" eb="5">
      <t>チク</t>
    </rPh>
    <rPh sb="5" eb="10">
      <t>ジチシンコウカイ</t>
    </rPh>
    <phoneticPr fontId="4"/>
  </si>
  <si>
    <r>
      <rPr>
        <sz val="10"/>
        <color rgb="FF000000"/>
        <rFont val="ＭＳ 明朝"/>
        <family val="1"/>
        <charset val="128"/>
      </rPr>
      <t>松田陽子</t>
    </r>
    <rPh sb="0" eb="4">
      <t>マツダヨウコ</t>
    </rPh>
    <phoneticPr fontId="27"/>
  </si>
  <si>
    <r>
      <rPr>
        <sz val="10"/>
        <rFont val="ＭＳ 明朝"/>
        <family val="1"/>
        <charset val="128"/>
      </rPr>
      <t>鮭のトマトソース煮、はららごの醤油漬け</t>
    </r>
    <rPh sb="0" eb="1">
      <t>サケ</t>
    </rPh>
    <rPh sb="8" eb="9">
      <t>ニ</t>
    </rPh>
    <rPh sb="15" eb="18">
      <t>ショウユヅ</t>
    </rPh>
    <phoneticPr fontId="4"/>
  </si>
  <si>
    <r>
      <rPr>
        <sz val="10"/>
        <color indexed="8"/>
        <rFont val="ＭＳ 明朝"/>
        <family val="1"/>
        <charset val="128"/>
      </rPr>
      <t>イル・ケッチャーノ</t>
    </r>
    <phoneticPr fontId="27"/>
  </si>
  <si>
    <r>
      <rPr>
        <sz val="10"/>
        <rFont val="ＭＳ 明朝"/>
        <family val="1"/>
        <charset val="128"/>
      </rPr>
      <t>手塚太一、奥田政行、齋藤浩央</t>
    </r>
    <rPh sb="0" eb="4">
      <t>テヅカタイチ</t>
    </rPh>
    <rPh sb="5" eb="7">
      <t>オクダ</t>
    </rPh>
    <rPh sb="7" eb="9">
      <t>マサユキ</t>
    </rPh>
    <rPh sb="10" eb="12">
      <t>サイトウ</t>
    </rPh>
    <rPh sb="12" eb="13">
      <t>ヒロシ</t>
    </rPh>
    <rPh sb="13" eb="14">
      <t>オウ</t>
    </rPh>
    <phoneticPr fontId="4"/>
  </si>
  <si>
    <r>
      <rPr>
        <sz val="10"/>
        <color rgb="FF000000"/>
        <rFont val="ＭＳ 明朝"/>
        <family val="1"/>
        <charset val="128"/>
      </rPr>
      <t>キアンコウ、ズワイガニ</t>
    </r>
    <phoneticPr fontId="4"/>
  </si>
  <si>
    <r>
      <rPr>
        <sz val="10"/>
        <color indexed="8"/>
        <rFont val="ＭＳ 明朝"/>
        <family val="1"/>
        <charset val="128"/>
      </rPr>
      <t>須田剛史</t>
    </r>
    <rPh sb="0" eb="4">
      <t>スダタカシ</t>
    </rPh>
    <phoneticPr fontId="4"/>
  </si>
  <si>
    <r>
      <rPr>
        <sz val="10"/>
        <rFont val="ＭＳ 明朝"/>
        <family val="1"/>
        <charset val="128"/>
      </rPr>
      <t>鯛の刺身、スープボール、炊き込みごはん</t>
    </r>
    <rPh sb="0" eb="1">
      <t>タイ</t>
    </rPh>
    <rPh sb="2" eb="4">
      <t>サシミ</t>
    </rPh>
    <rPh sb="12" eb="13">
      <t>タ</t>
    </rPh>
    <rPh sb="14" eb="15">
      <t>コ</t>
    </rPh>
    <phoneticPr fontId="4"/>
  </si>
  <si>
    <r>
      <rPr>
        <sz val="10"/>
        <color indexed="8"/>
        <rFont val="ＭＳ 明朝"/>
        <family val="1"/>
        <charset val="128"/>
      </rPr>
      <t>三川町公民館</t>
    </r>
    <rPh sb="0" eb="3">
      <t>ミカワマチ</t>
    </rPh>
    <rPh sb="3" eb="6">
      <t>コウミンカン</t>
    </rPh>
    <phoneticPr fontId="27"/>
  </si>
  <si>
    <r>
      <rPr>
        <sz val="10"/>
        <rFont val="ＭＳ 明朝"/>
        <family val="1"/>
        <charset val="128"/>
      </rPr>
      <t>イクラの醤油漬け、蒲鉾の飾り切り、あら汁</t>
    </r>
    <rPh sb="4" eb="7">
      <t>ショウユヅ</t>
    </rPh>
    <rPh sb="9" eb="11">
      <t>カマボコ</t>
    </rPh>
    <rPh sb="12" eb="13">
      <t>カザ</t>
    </rPh>
    <rPh sb="14" eb="15">
      <t>ギ</t>
    </rPh>
    <rPh sb="19" eb="20">
      <t>ジル</t>
    </rPh>
    <phoneticPr fontId="4"/>
  </si>
  <si>
    <r>
      <rPr>
        <sz val="10"/>
        <color indexed="8"/>
        <rFont val="ＭＳ 明朝"/>
        <family val="1"/>
        <charset val="128"/>
      </rPr>
      <t>鶴岡中央児童館</t>
    </r>
    <rPh sb="0" eb="4">
      <t>ツルオカチュウオウ</t>
    </rPh>
    <rPh sb="4" eb="7">
      <t>ジドウカン</t>
    </rPh>
    <phoneticPr fontId="27"/>
  </si>
  <si>
    <r>
      <rPr>
        <sz val="10"/>
        <color rgb="FF000000"/>
        <rFont val="ＭＳ 明朝"/>
        <family val="1"/>
        <charset val="128"/>
      </rPr>
      <t>手塚太一、佐藤寛</t>
    </r>
    <rPh sb="0" eb="4">
      <t>テヅカタイチ</t>
    </rPh>
    <rPh sb="5" eb="7">
      <t>サトウ</t>
    </rPh>
    <rPh sb="7" eb="8">
      <t>カン</t>
    </rPh>
    <phoneticPr fontId="4"/>
  </si>
  <si>
    <r>
      <rPr>
        <sz val="10"/>
        <color rgb="FF000000"/>
        <rFont val="ＭＳ 明朝"/>
        <family val="1"/>
        <charset val="128"/>
      </rPr>
      <t>寒鱈汁</t>
    </r>
    <rPh sb="0" eb="1">
      <t>カン</t>
    </rPh>
    <rPh sb="1" eb="3">
      <t>タラジル</t>
    </rPh>
    <phoneticPr fontId="4"/>
  </si>
  <si>
    <r>
      <rPr>
        <sz val="10"/>
        <color rgb="FF000000"/>
        <rFont val="ＭＳ 明朝"/>
        <family val="1"/>
        <charset val="128"/>
      </rPr>
      <t>山形市鈴川公民館</t>
    </r>
    <rPh sb="0" eb="5">
      <t>ヤマガタシスズカワ</t>
    </rPh>
    <rPh sb="5" eb="8">
      <t>コウミンカン</t>
    </rPh>
    <phoneticPr fontId="27"/>
  </si>
  <si>
    <r>
      <rPr>
        <sz val="10"/>
        <color rgb="FF000000"/>
        <rFont val="ＭＳ 明朝"/>
        <family val="1"/>
        <charset val="128"/>
      </rPr>
      <t>一谷正、齊藤健一、大場宏人</t>
    </r>
    <rPh sb="0" eb="1">
      <t>イチ</t>
    </rPh>
    <rPh sb="1" eb="2">
      <t>タニ</t>
    </rPh>
    <rPh sb="2" eb="3">
      <t>タダシ</t>
    </rPh>
    <rPh sb="4" eb="6">
      <t>サイトウ</t>
    </rPh>
    <rPh sb="6" eb="8">
      <t>ケンイチ</t>
    </rPh>
    <rPh sb="9" eb="11">
      <t>オオバ</t>
    </rPh>
    <rPh sb="11" eb="13">
      <t>ヒロト</t>
    </rPh>
    <phoneticPr fontId="27"/>
  </si>
  <si>
    <r>
      <rPr>
        <sz val="10"/>
        <color rgb="FF000000"/>
        <rFont val="ＭＳ 明朝"/>
        <family val="1"/>
        <charset val="128"/>
      </rPr>
      <t>寒鱈汁、鱈の昆布〆、イナダの刺身、味噌煮等</t>
    </r>
    <rPh sb="0" eb="1">
      <t>カン</t>
    </rPh>
    <rPh sb="1" eb="3">
      <t>タラジル</t>
    </rPh>
    <rPh sb="4" eb="5">
      <t>タラ</t>
    </rPh>
    <rPh sb="6" eb="8">
      <t>コンブ</t>
    </rPh>
    <rPh sb="14" eb="16">
      <t>サシミ</t>
    </rPh>
    <rPh sb="17" eb="20">
      <t>ミソニ</t>
    </rPh>
    <rPh sb="20" eb="21">
      <t>トウ</t>
    </rPh>
    <phoneticPr fontId="4"/>
  </si>
  <si>
    <r>
      <rPr>
        <sz val="10"/>
        <color indexed="8"/>
        <rFont val="ＭＳ 明朝"/>
        <family val="1"/>
        <charset val="128"/>
      </rPr>
      <t>置賜総合文化センター</t>
    </r>
    <rPh sb="0" eb="2">
      <t>オキタマ</t>
    </rPh>
    <rPh sb="2" eb="4">
      <t>ソウゴウ</t>
    </rPh>
    <rPh sb="4" eb="6">
      <t>ブンカ</t>
    </rPh>
    <phoneticPr fontId="27"/>
  </si>
  <si>
    <r>
      <rPr>
        <sz val="10"/>
        <color rgb="FF000000"/>
        <rFont val="ＭＳ 明朝"/>
        <family val="1"/>
        <charset val="128"/>
      </rPr>
      <t>須田剛史、齊藤健一</t>
    </r>
    <rPh sb="0" eb="4">
      <t>スダタカシ</t>
    </rPh>
    <rPh sb="5" eb="7">
      <t>サイトウ</t>
    </rPh>
    <rPh sb="7" eb="9">
      <t>ケンイチ</t>
    </rPh>
    <phoneticPr fontId="27"/>
  </si>
  <si>
    <r>
      <rPr>
        <sz val="10"/>
        <color rgb="FF000000"/>
        <rFont val="ＭＳ 明朝"/>
        <family val="1"/>
        <charset val="128"/>
      </rPr>
      <t>寒鱈汁、たらこの塩辛、白子の酢味噌和え等</t>
    </r>
    <rPh sb="0" eb="3">
      <t>カンタラジル</t>
    </rPh>
    <rPh sb="8" eb="10">
      <t>シオカラ</t>
    </rPh>
    <rPh sb="11" eb="13">
      <t>シラコ</t>
    </rPh>
    <rPh sb="14" eb="18">
      <t>スミソア</t>
    </rPh>
    <rPh sb="19" eb="20">
      <t>トウ</t>
    </rPh>
    <phoneticPr fontId="4"/>
  </si>
  <si>
    <r>
      <rPr>
        <sz val="10"/>
        <color rgb="FF000000"/>
        <rFont val="ＭＳ 明朝"/>
        <family val="1"/>
        <charset val="128"/>
      </rPr>
      <t>鱈のフリット、寒鱈汁等</t>
    </r>
    <rPh sb="0" eb="1">
      <t>タラ</t>
    </rPh>
    <rPh sb="7" eb="10">
      <t>カンタラジル</t>
    </rPh>
    <rPh sb="10" eb="11">
      <t>ナド</t>
    </rPh>
    <phoneticPr fontId="4"/>
  </si>
  <si>
    <r>
      <rPr>
        <sz val="10"/>
        <color rgb="FF000000"/>
        <rFont val="ＭＳ 明朝"/>
        <family val="1"/>
        <charset val="128"/>
      </rPr>
      <t>鶴岡市塔和町コミセン</t>
    </r>
    <rPh sb="0" eb="3">
      <t>ツルオカシ</t>
    </rPh>
    <rPh sb="3" eb="5">
      <t>トウワ</t>
    </rPh>
    <rPh sb="5" eb="6">
      <t>マチ</t>
    </rPh>
    <phoneticPr fontId="27"/>
  </si>
  <si>
    <r>
      <rPr>
        <sz val="10"/>
        <color rgb="FF000000"/>
        <rFont val="ＭＳ 明朝"/>
        <family val="1"/>
        <charset val="128"/>
      </rPr>
      <t>井上志慈子</t>
    </r>
    <rPh sb="0" eb="5">
      <t>イノウエシジコ</t>
    </rPh>
    <phoneticPr fontId="4"/>
  </si>
  <si>
    <r>
      <rPr>
        <sz val="10"/>
        <color rgb="FF000000"/>
        <rFont val="ＭＳ 明朝"/>
        <family val="1"/>
        <charset val="128"/>
      </rPr>
      <t>寒鱈汁、鱈の煮付け、いりこ等</t>
    </r>
    <rPh sb="0" eb="3">
      <t>カンタラジル</t>
    </rPh>
    <rPh sb="4" eb="5">
      <t>タラ</t>
    </rPh>
    <rPh sb="6" eb="8">
      <t>ニヅ</t>
    </rPh>
    <rPh sb="13" eb="14">
      <t>ナド</t>
    </rPh>
    <phoneticPr fontId="4"/>
  </si>
  <si>
    <r>
      <rPr>
        <sz val="10"/>
        <color rgb="FF000000"/>
        <rFont val="ＭＳ 明朝"/>
        <family val="1"/>
        <charset val="128"/>
      </rPr>
      <t>鱈汁、鱈のムニエル、伊達巻き等</t>
    </r>
    <rPh sb="0" eb="2">
      <t>タラジル</t>
    </rPh>
    <rPh sb="3" eb="4">
      <t>タラ</t>
    </rPh>
    <rPh sb="10" eb="13">
      <t>ダテマ</t>
    </rPh>
    <rPh sb="14" eb="15">
      <t>トウ</t>
    </rPh>
    <phoneticPr fontId="4"/>
  </si>
  <si>
    <r>
      <rPr>
        <sz val="10"/>
        <color rgb="FF000000"/>
        <rFont val="ＭＳ 明朝"/>
        <family val="1"/>
        <charset val="128"/>
      </rPr>
      <t>上郷コミセン</t>
    </r>
    <rPh sb="0" eb="2">
      <t>カミゴウ</t>
    </rPh>
    <phoneticPr fontId="27"/>
  </si>
  <si>
    <r>
      <rPr>
        <sz val="10"/>
        <color rgb="FF000000"/>
        <rFont val="ＭＳ 明朝"/>
        <family val="1"/>
        <charset val="128"/>
      </rPr>
      <t>鱈汁、鱈の身のピカタ、塩納豆和え等</t>
    </r>
    <rPh sb="0" eb="2">
      <t>タラジル</t>
    </rPh>
    <rPh sb="3" eb="4">
      <t>タラ</t>
    </rPh>
    <rPh sb="5" eb="6">
      <t>ミ</t>
    </rPh>
    <rPh sb="11" eb="15">
      <t>シオナットウア</t>
    </rPh>
    <rPh sb="16" eb="17">
      <t>ナド</t>
    </rPh>
    <phoneticPr fontId="4"/>
  </si>
  <si>
    <r>
      <rPr>
        <sz val="10"/>
        <color indexed="8"/>
        <rFont val="ＭＳ 明朝"/>
        <family val="1"/>
        <charset val="128"/>
      </rPr>
      <t>酒田市泉学区コミセン</t>
    </r>
    <rPh sb="0" eb="3">
      <t>サカタシ</t>
    </rPh>
    <rPh sb="3" eb="6">
      <t>イズミガック</t>
    </rPh>
    <phoneticPr fontId="27"/>
  </si>
  <si>
    <r>
      <rPr>
        <sz val="10"/>
        <color rgb="FF000000"/>
        <rFont val="ＭＳ 明朝"/>
        <family val="1"/>
        <charset val="128"/>
      </rPr>
      <t>わくわくうさぎ団</t>
    </r>
    <rPh sb="7" eb="8">
      <t>ダン</t>
    </rPh>
    <phoneticPr fontId="4"/>
  </si>
  <si>
    <r>
      <rPr>
        <sz val="10"/>
        <color rgb="FF000000"/>
        <rFont val="ＭＳ 明朝"/>
        <family val="1"/>
        <charset val="128"/>
      </rPr>
      <t>一谷正、佐藤英美、佐藤久嘉</t>
    </r>
    <rPh sb="0" eb="3">
      <t>カズタニタダシ</t>
    </rPh>
    <rPh sb="4" eb="8">
      <t>サトウヒデミ</t>
    </rPh>
    <rPh sb="9" eb="13">
      <t>サトウヒサヨシ</t>
    </rPh>
    <phoneticPr fontId="4"/>
  </si>
  <si>
    <r>
      <rPr>
        <sz val="10"/>
        <color rgb="FF000000"/>
        <rFont val="ＭＳ 明朝"/>
        <family val="1"/>
        <charset val="128"/>
      </rPr>
      <t>鱈汁、塩納豆和え、巻きずし等</t>
    </r>
    <rPh sb="0" eb="2">
      <t>タラジル</t>
    </rPh>
    <rPh sb="3" eb="7">
      <t>シオナットウア</t>
    </rPh>
    <rPh sb="9" eb="10">
      <t>マ</t>
    </rPh>
    <rPh sb="13" eb="14">
      <t>トウ</t>
    </rPh>
    <phoneticPr fontId="4"/>
  </si>
  <si>
    <r>
      <rPr>
        <sz val="10"/>
        <rFont val="ＭＳ 明朝"/>
        <family val="1"/>
        <charset val="128"/>
      </rPr>
      <t>わくわくうさぎ団</t>
    </r>
    <rPh sb="7" eb="8">
      <t>ダン</t>
    </rPh>
    <phoneticPr fontId="4"/>
  </si>
  <si>
    <r>
      <rPr>
        <sz val="10"/>
        <color rgb="FF000000"/>
        <rFont val="ＭＳ 明朝"/>
        <family val="1"/>
        <charset val="128"/>
      </rPr>
      <t>鱈汁、鱈の身と赤カブの和え物、鱈の身のピカタ等</t>
    </r>
    <rPh sb="0" eb="2">
      <t>タラジル</t>
    </rPh>
    <rPh sb="3" eb="4">
      <t>タラ</t>
    </rPh>
    <rPh sb="5" eb="6">
      <t>ミ</t>
    </rPh>
    <rPh sb="7" eb="8">
      <t>アカ</t>
    </rPh>
    <rPh sb="11" eb="12">
      <t>ア</t>
    </rPh>
    <rPh sb="13" eb="14">
      <t>モノ</t>
    </rPh>
    <rPh sb="15" eb="16">
      <t>タラ</t>
    </rPh>
    <rPh sb="17" eb="18">
      <t>ミ</t>
    </rPh>
    <rPh sb="22" eb="23">
      <t>ナド</t>
    </rPh>
    <phoneticPr fontId="4"/>
  </si>
  <si>
    <r>
      <rPr>
        <sz val="10"/>
        <color rgb="FF000000"/>
        <rFont val="ＭＳ 明朝"/>
        <family val="1"/>
        <charset val="128"/>
      </rPr>
      <t>鱈汁、鱈の煮付け、大根と人参の鱈の子入り等</t>
    </r>
    <rPh sb="0" eb="2">
      <t>タラジル</t>
    </rPh>
    <rPh sb="3" eb="4">
      <t>タラ</t>
    </rPh>
    <rPh sb="5" eb="7">
      <t>ニヅ</t>
    </rPh>
    <rPh sb="9" eb="11">
      <t>ダイコン</t>
    </rPh>
    <rPh sb="12" eb="14">
      <t>ニンジン</t>
    </rPh>
    <rPh sb="15" eb="16">
      <t>タラ</t>
    </rPh>
    <rPh sb="17" eb="18">
      <t>コ</t>
    </rPh>
    <rPh sb="18" eb="19">
      <t>イ</t>
    </rPh>
    <rPh sb="20" eb="21">
      <t>ナド</t>
    </rPh>
    <phoneticPr fontId="4"/>
  </si>
  <si>
    <r>
      <rPr>
        <sz val="10"/>
        <color indexed="8"/>
        <rFont val="ＭＳ 明朝"/>
        <family val="1"/>
        <charset val="128"/>
      </rPr>
      <t>鶴岡市中組活力センター</t>
    </r>
    <rPh sb="0" eb="3">
      <t>ツルオカシ</t>
    </rPh>
    <rPh sb="3" eb="5">
      <t>ナカグミ</t>
    </rPh>
    <rPh sb="5" eb="7">
      <t>カツリョク</t>
    </rPh>
    <phoneticPr fontId="27"/>
  </si>
  <si>
    <r>
      <rPr>
        <sz val="10"/>
        <rFont val="ＭＳ 明朝"/>
        <family val="1"/>
        <charset val="128"/>
      </rPr>
      <t>中組自治会</t>
    </r>
    <rPh sb="0" eb="1">
      <t>ナカ</t>
    </rPh>
    <rPh sb="1" eb="2">
      <t>グミ</t>
    </rPh>
    <rPh sb="2" eb="5">
      <t>ジチカイ</t>
    </rPh>
    <phoneticPr fontId="4"/>
  </si>
  <si>
    <r>
      <rPr>
        <sz val="10"/>
        <color rgb="FF000000"/>
        <rFont val="ＭＳ 明朝"/>
        <family val="1"/>
        <charset val="128"/>
      </rPr>
      <t>鱈汁、鱈の煮付け等</t>
    </r>
    <rPh sb="0" eb="2">
      <t>タラジル</t>
    </rPh>
    <rPh sb="3" eb="4">
      <t>タラ</t>
    </rPh>
    <rPh sb="5" eb="7">
      <t>ニヅ</t>
    </rPh>
    <rPh sb="8" eb="9">
      <t>ナド</t>
    </rPh>
    <phoneticPr fontId="4"/>
  </si>
  <si>
    <r>
      <rPr>
        <sz val="10"/>
        <color indexed="8"/>
        <rFont val="ＭＳ 明朝"/>
        <family val="1"/>
        <charset val="128"/>
      </rPr>
      <t>遊佐町稲川まちづくりセンター</t>
    </r>
    <rPh sb="0" eb="3">
      <t>ユザマチ</t>
    </rPh>
    <rPh sb="3" eb="5">
      <t>イナガワ</t>
    </rPh>
    <phoneticPr fontId="27"/>
  </si>
  <si>
    <r>
      <rPr>
        <sz val="10"/>
        <color rgb="FF000000"/>
        <rFont val="ＭＳ 明朝"/>
        <family val="1"/>
        <charset val="128"/>
      </rPr>
      <t>佐藤憲三</t>
    </r>
    <rPh sb="0" eb="4">
      <t>サトウケンゾウ</t>
    </rPh>
    <phoneticPr fontId="4"/>
  </si>
  <si>
    <r>
      <rPr>
        <sz val="10"/>
        <color rgb="FF000000"/>
        <rFont val="ＭＳ 明朝"/>
        <family val="1"/>
        <charset val="128"/>
      </rPr>
      <t>刺身</t>
    </r>
    <r>
      <rPr>
        <sz val="10"/>
        <color rgb="FF000000"/>
        <rFont val="Century"/>
        <family val="1"/>
      </rPr>
      <t>3</t>
    </r>
    <r>
      <rPr>
        <sz val="10"/>
        <color rgb="FF000000"/>
        <rFont val="ＭＳ 明朝"/>
        <family val="1"/>
        <charset val="128"/>
      </rPr>
      <t>点盛り合わせ、煮魚等</t>
    </r>
    <rPh sb="0" eb="2">
      <t>サシミ</t>
    </rPh>
    <rPh sb="3" eb="4">
      <t>テン</t>
    </rPh>
    <rPh sb="4" eb="5">
      <t>モ</t>
    </rPh>
    <rPh sb="6" eb="7">
      <t>ア</t>
    </rPh>
    <rPh sb="10" eb="13">
      <t>ニザカナトウ</t>
    </rPh>
    <phoneticPr fontId="4"/>
  </si>
  <si>
    <r>
      <rPr>
        <sz val="10"/>
        <color indexed="8"/>
        <rFont val="ＭＳ 明朝"/>
        <family val="1"/>
        <charset val="128"/>
      </rPr>
      <t>山形市東部公民館</t>
    </r>
    <rPh sb="0" eb="3">
      <t>ヤマガタシ</t>
    </rPh>
    <rPh sb="3" eb="5">
      <t>トウブ</t>
    </rPh>
    <rPh sb="5" eb="8">
      <t>コウミンカン</t>
    </rPh>
    <phoneticPr fontId="27"/>
  </si>
  <si>
    <r>
      <rPr>
        <sz val="10"/>
        <color rgb="FF000000"/>
        <rFont val="ＭＳ 明朝"/>
        <family val="1"/>
        <charset val="128"/>
      </rPr>
      <t>須田剛史</t>
    </r>
    <rPh sb="0" eb="4">
      <t>スダタカシ</t>
    </rPh>
    <phoneticPr fontId="4"/>
  </si>
  <si>
    <r>
      <rPr>
        <sz val="10"/>
        <color rgb="FF000000"/>
        <rFont val="ＭＳ 明朝"/>
        <family val="1"/>
        <charset val="128"/>
      </rPr>
      <t>サメの煮付け、ムニエル、紅エビの和え物等</t>
    </r>
    <rPh sb="3" eb="5">
      <t>ニヅ</t>
    </rPh>
    <rPh sb="12" eb="13">
      <t>ベニ</t>
    </rPh>
    <rPh sb="16" eb="17">
      <t>ア</t>
    </rPh>
    <rPh sb="18" eb="20">
      <t>モノトウ</t>
    </rPh>
    <phoneticPr fontId="4"/>
  </si>
  <si>
    <r>
      <rPr>
        <sz val="10"/>
        <color indexed="8"/>
        <rFont val="ＭＳ 明朝"/>
        <family val="1"/>
        <charset val="128"/>
      </rPr>
      <t>鶴岡市加茂コミセン</t>
    </r>
    <rPh sb="0" eb="3">
      <t>ツルオカシ</t>
    </rPh>
    <rPh sb="3" eb="5">
      <t>カモ</t>
    </rPh>
    <phoneticPr fontId="27"/>
  </si>
  <si>
    <r>
      <rPr>
        <sz val="10"/>
        <color rgb="FF000000"/>
        <rFont val="ＭＳ 明朝"/>
        <family val="1"/>
        <charset val="128"/>
      </rPr>
      <t>本間直光</t>
    </r>
    <rPh sb="0" eb="2">
      <t>ホンマ</t>
    </rPh>
    <rPh sb="2" eb="4">
      <t>ナオミツ</t>
    </rPh>
    <phoneticPr fontId="4"/>
  </si>
  <si>
    <r>
      <rPr>
        <sz val="10"/>
        <color rgb="FF000000"/>
        <rFont val="ＭＳ 明朝"/>
        <family val="1"/>
        <charset val="128"/>
      </rPr>
      <t>ナメタガレイの煮付け等</t>
    </r>
    <rPh sb="7" eb="9">
      <t>ニヅ</t>
    </rPh>
    <rPh sb="10" eb="11">
      <t>ナド</t>
    </rPh>
    <phoneticPr fontId="4"/>
  </si>
  <si>
    <r>
      <t>(</t>
    </r>
    <r>
      <rPr>
        <sz val="10"/>
        <rFont val="ＭＳ 明朝"/>
        <family val="1"/>
        <charset val="128"/>
      </rPr>
      <t>１</t>
    </r>
    <r>
      <rPr>
        <sz val="10"/>
        <rFont val="Century"/>
        <family val="1"/>
      </rPr>
      <t>)</t>
    </r>
    <r>
      <rPr>
        <sz val="10"/>
        <rFont val="ＭＳ 明朝"/>
        <family val="1"/>
        <charset val="128"/>
      </rPr>
      <t>地魚料理教室　（延べ</t>
    </r>
    <r>
      <rPr>
        <sz val="10"/>
        <rFont val="Century"/>
        <family val="1"/>
      </rPr>
      <t>43</t>
    </r>
    <r>
      <rPr>
        <sz val="10"/>
        <rFont val="ＭＳ 明朝"/>
        <family val="1"/>
        <charset val="128"/>
      </rPr>
      <t>回、総参加者数</t>
    </r>
    <r>
      <rPr>
        <sz val="10"/>
        <rFont val="Century"/>
        <family val="1"/>
      </rPr>
      <t xml:space="preserve"> 1,270</t>
    </r>
    <r>
      <rPr>
        <sz val="10"/>
        <rFont val="ＭＳ 明朝"/>
        <family val="1"/>
        <charset val="128"/>
      </rPr>
      <t>名）</t>
    </r>
    <rPh sb="3" eb="4">
      <t>ジ</t>
    </rPh>
    <rPh sb="4" eb="5">
      <t>サカナ</t>
    </rPh>
    <rPh sb="5" eb="7">
      <t>リョウリ</t>
    </rPh>
    <rPh sb="7" eb="9">
      <t>キョウシツ</t>
    </rPh>
    <rPh sb="11" eb="12">
      <t>ノ</t>
    </rPh>
    <phoneticPr fontId="14"/>
  </si>
  <si>
    <t>鮭のソーセージ、鮭のルイベ風マリネ、コダイの姿造り、           庄内おばこサワラの刺身、鮭とイクラの親子丼、鮭チャーハン、番屋汁</t>
    <rPh sb="0" eb="1">
      <t>サケ</t>
    </rPh>
    <rPh sb="8" eb="9">
      <t>サケ</t>
    </rPh>
    <rPh sb="13" eb="14">
      <t>フウ</t>
    </rPh>
    <rPh sb="22" eb="24">
      <t>スガタヅク</t>
    </rPh>
    <rPh sb="37" eb="39">
      <t>ショウナイ</t>
    </rPh>
    <rPh sb="46" eb="48">
      <t>サシミ</t>
    </rPh>
    <rPh sb="49" eb="50">
      <t>サケ</t>
    </rPh>
    <rPh sb="55" eb="58">
      <t>オヤコドン</t>
    </rPh>
    <rPh sb="59" eb="60">
      <t>サケ</t>
    </rPh>
    <rPh sb="66" eb="69">
      <t>バンヤジル</t>
    </rPh>
    <phoneticPr fontId="4"/>
  </si>
  <si>
    <r>
      <rPr>
        <sz val="9"/>
        <rFont val="ＭＳ 明朝"/>
        <family val="1"/>
        <charset val="128"/>
      </rPr>
      <t xml:space="preserve">うち
嘱託･臨時職員
</t>
    </r>
    <r>
      <rPr>
        <sz val="9"/>
        <rFont val="Century"/>
        <family val="1"/>
      </rPr>
      <t>12</t>
    </r>
    <r>
      <rPr>
        <sz val="9"/>
        <rFont val="ＭＳ 明朝"/>
        <family val="1"/>
        <charset val="128"/>
      </rPr>
      <t>名</t>
    </r>
    <phoneticPr fontId="14"/>
  </si>
  <si>
    <t>平成24年3月31日現在 単位:千円</t>
  </si>
  <si>
    <t>平成24年3月31日現在</t>
  </si>
  <si>
    <t>平成24年4月1日現在</t>
  </si>
  <si>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2</t>
    </r>
    <r>
      <rPr>
        <sz val="11"/>
        <rFont val="ＭＳ 明朝"/>
        <family val="1"/>
        <charset val="128"/>
      </rPr>
      <t>名</t>
    </r>
    <r>
      <rPr>
        <sz val="11"/>
        <rFont val="Century"/>
        <family val="1"/>
      </rPr>
      <t>)</t>
    </r>
    <r>
      <rPr>
        <sz val="11"/>
        <rFont val="ＭＳ 明朝"/>
        <family val="1"/>
        <charset val="128"/>
      </rPr>
      <t>製氷工場</t>
    </r>
    <r>
      <rPr>
        <sz val="11"/>
        <rFont val="Century"/>
        <family val="1"/>
      </rPr>
      <t>(2</t>
    </r>
    <r>
      <rPr>
        <sz val="11"/>
        <rFont val="ＭＳ 明朝"/>
        <family val="1"/>
        <charset val="128"/>
      </rPr>
      <t>名</t>
    </r>
    <r>
      <rPr>
        <sz val="11"/>
        <rFont val="Century"/>
        <family val="1"/>
      </rPr>
      <t>)</t>
    </r>
    <r>
      <rPr>
        <sz val="11"/>
        <rFont val="ＭＳ 明朝"/>
        <family val="1"/>
        <charset val="128"/>
      </rPr>
      <t>水産加工場</t>
    </r>
    <r>
      <rPr>
        <sz val="11"/>
        <rFont val="Century"/>
        <family val="1"/>
      </rPr>
      <t>(3</t>
    </r>
    <r>
      <rPr>
        <sz val="11"/>
        <rFont val="ＭＳ 明朝"/>
        <family val="1"/>
        <charset val="128"/>
      </rPr>
      <t>名</t>
    </r>
    <r>
      <rPr>
        <sz val="11"/>
        <rFont val="Century"/>
        <family val="1"/>
      </rPr>
      <t>)</t>
    </r>
    <r>
      <rPr>
        <sz val="11"/>
        <rFont val="ＭＳ 明朝"/>
        <family val="1"/>
        <charset val="128"/>
      </rPr>
      <t>を含む｡</t>
    </r>
    <phoneticPr fontId="14"/>
  </si>
  <si>
    <r>
      <rPr>
        <sz val="11"/>
        <rFont val="ＭＳ 明朝"/>
        <family val="1"/>
        <charset val="128"/>
      </rPr>
      <t>東田川郡庄内町肝煎字蟹沢</t>
    </r>
    <r>
      <rPr>
        <sz val="11"/>
        <rFont val="Century"/>
        <family val="1"/>
      </rPr>
      <t>52</t>
    </r>
    <phoneticPr fontId="4"/>
  </si>
  <si>
    <r>
      <rPr>
        <sz val="11"/>
        <rFont val="ＭＳ 明朝"/>
        <family val="1"/>
        <charset val="128"/>
      </rPr>
      <t>酒田市市条字八森</t>
    </r>
    <r>
      <rPr>
        <sz val="11"/>
        <rFont val="Century"/>
        <family val="1"/>
      </rPr>
      <t>308</t>
    </r>
    <phoneticPr fontId="14"/>
  </si>
  <si>
    <r>
      <rPr>
        <sz val="11"/>
        <rFont val="ＭＳ 明朝"/>
        <family val="1"/>
        <charset val="128"/>
      </rPr>
      <t>酒田市新堀字前岡</t>
    </r>
    <r>
      <rPr>
        <sz val="11"/>
        <rFont val="Century"/>
        <family val="1"/>
      </rPr>
      <t>97</t>
    </r>
    <phoneticPr fontId="4"/>
  </si>
  <si>
    <r>
      <rPr>
        <sz val="11"/>
        <rFont val="ＭＳ 明朝"/>
        <family val="1"/>
        <charset val="128"/>
      </rPr>
      <t>鶴岡市山五十川甲</t>
    </r>
    <r>
      <rPr>
        <sz val="11"/>
        <rFont val="Century"/>
        <family val="1"/>
      </rPr>
      <t>406</t>
    </r>
    <phoneticPr fontId="4"/>
  </si>
  <si>
    <r>
      <rPr>
        <sz val="11"/>
        <rFont val="ＭＳ 明朝"/>
        <family val="1"/>
        <charset val="128"/>
      </rPr>
      <t>最上郡舟形町舟形</t>
    </r>
    <r>
      <rPr>
        <sz val="11"/>
        <rFont val="Century"/>
        <family val="1"/>
      </rPr>
      <t>122</t>
    </r>
    <phoneticPr fontId="14"/>
  </si>
  <si>
    <r>
      <rPr>
        <sz val="11"/>
        <rFont val="ＭＳ 明朝"/>
        <family val="1"/>
        <charset val="128"/>
      </rPr>
      <t>最上郡真室川町大字新町字天神</t>
    </r>
    <r>
      <rPr>
        <sz val="11"/>
        <rFont val="Century"/>
        <family val="1"/>
      </rPr>
      <t>460</t>
    </r>
    <phoneticPr fontId="14"/>
  </si>
  <si>
    <r>
      <rPr>
        <sz val="11"/>
        <rFont val="ＭＳ 明朝"/>
        <family val="1"/>
        <charset val="128"/>
      </rPr>
      <t>吉　田　憲　雄</t>
    </r>
    <phoneticPr fontId="4"/>
  </si>
  <si>
    <r>
      <rPr>
        <sz val="11"/>
        <rFont val="ＭＳ 明朝"/>
        <family val="1"/>
        <charset val="128"/>
      </rPr>
      <t>斎　藤　芳　信</t>
    </r>
    <phoneticPr fontId="4"/>
  </si>
  <si>
    <r>
      <rPr>
        <sz val="11"/>
        <rFont val="ＭＳ 明朝"/>
        <family val="1"/>
        <charset val="128"/>
      </rPr>
      <t>佐　藤　利　雄</t>
    </r>
    <r>
      <rPr>
        <sz val="11"/>
        <rFont val="Century"/>
        <family val="1"/>
      </rPr>
      <t>(</t>
    </r>
    <r>
      <rPr>
        <sz val="11"/>
        <rFont val="ＭＳ 明朝"/>
        <family val="1"/>
        <charset val="128"/>
      </rPr>
      <t>朝日町商工会館内）</t>
    </r>
    <phoneticPr fontId="4"/>
  </si>
  <si>
    <r>
      <rPr>
        <sz val="11"/>
        <rFont val="ＭＳ 明朝"/>
        <family val="1"/>
        <charset val="128"/>
      </rPr>
      <t>高　橋　省　吾</t>
    </r>
    <phoneticPr fontId="4"/>
  </si>
  <si>
    <r>
      <rPr>
        <sz val="11"/>
        <rFont val="ＭＳ 明朝"/>
        <family val="1"/>
        <charset val="128"/>
      </rPr>
      <t>阿　部　武　志（真室川防災センター内）</t>
    </r>
    <phoneticPr fontId="4"/>
  </si>
  <si>
    <r>
      <rPr>
        <sz val="11"/>
        <rFont val="ＭＳ 明朝"/>
        <family val="1"/>
        <charset val="128"/>
      </rPr>
      <t>沼　沢　勝　喜</t>
    </r>
    <phoneticPr fontId="4"/>
  </si>
  <si>
    <r>
      <rPr>
        <sz val="11"/>
        <rFont val="ＭＳ 明朝"/>
        <family val="1"/>
        <charset val="128"/>
      </rPr>
      <t>高　梨　幸　夫（白鷹町産業センター内）</t>
    </r>
    <phoneticPr fontId="4"/>
  </si>
  <si>
    <r>
      <rPr>
        <sz val="11"/>
        <rFont val="ＭＳ 明朝"/>
        <family val="1"/>
        <charset val="128"/>
      </rPr>
      <t>島　軒　治　夫</t>
    </r>
    <phoneticPr fontId="4"/>
  </si>
  <si>
    <r>
      <rPr>
        <sz val="11"/>
        <rFont val="ＭＳ 明朝"/>
        <family val="1"/>
        <charset val="128"/>
      </rPr>
      <t>黒　井　　　晃</t>
    </r>
    <phoneticPr fontId="4"/>
  </si>
  <si>
    <r>
      <rPr>
        <sz val="11"/>
        <rFont val="ＭＳ 明朝"/>
        <family val="1"/>
        <charset val="128"/>
      </rPr>
      <t>本　間　義一郎</t>
    </r>
    <phoneticPr fontId="4"/>
  </si>
  <si>
    <r>
      <rPr>
        <sz val="11"/>
        <rFont val="ＭＳ 明朝"/>
        <family val="1"/>
        <charset val="128"/>
      </rPr>
      <t>阿　部　興　治</t>
    </r>
    <phoneticPr fontId="4"/>
  </si>
  <si>
    <r>
      <rPr>
        <sz val="11"/>
        <rFont val="ＭＳ 明朝"/>
        <family val="1"/>
        <charset val="128"/>
      </rPr>
      <t>鈴　木　春　男</t>
    </r>
    <phoneticPr fontId="4"/>
  </si>
  <si>
    <r>
      <rPr>
        <sz val="11"/>
        <rFont val="ＭＳ 明朝"/>
        <family val="1"/>
        <charset val="128"/>
      </rPr>
      <t>時　田　一　紀</t>
    </r>
    <phoneticPr fontId="4"/>
  </si>
  <si>
    <r>
      <rPr>
        <sz val="11"/>
        <rFont val="ＭＳ 明朝"/>
        <family val="1"/>
        <charset val="128"/>
      </rPr>
      <t>富　樫　政　紀</t>
    </r>
    <phoneticPr fontId="4"/>
  </si>
  <si>
    <r>
      <rPr>
        <sz val="11"/>
        <rFont val="ＭＳ 明朝"/>
        <family val="1"/>
        <charset val="128"/>
      </rPr>
      <t>泉　谷　一　男</t>
    </r>
    <rPh sb="0" eb="1">
      <t>イズミ</t>
    </rPh>
    <rPh sb="2" eb="3">
      <t>タニ</t>
    </rPh>
    <rPh sb="4" eb="5">
      <t>イチ</t>
    </rPh>
    <rPh sb="6" eb="7">
      <t>オトコ</t>
    </rPh>
    <phoneticPr fontId="4"/>
  </si>
  <si>
    <r>
      <rPr>
        <sz val="11"/>
        <rFont val="ＭＳ 明朝"/>
        <family val="1"/>
        <charset val="128"/>
      </rPr>
      <t>高　橋　忠　雄</t>
    </r>
    <rPh sb="0" eb="1">
      <t>タカ</t>
    </rPh>
    <rPh sb="2" eb="3">
      <t>ハシ</t>
    </rPh>
    <rPh sb="4" eb="5">
      <t>タダシ</t>
    </rPh>
    <rPh sb="6" eb="7">
      <t>ユウ</t>
    </rPh>
    <phoneticPr fontId="4"/>
  </si>
  <si>
    <r>
      <rPr>
        <sz val="11"/>
        <rFont val="ＭＳ 明朝"/>
        <family val="1"/>
        <charset val="128"/>
      </rPr>
      <t>小笠原　康　夫（八森荘内）</t>
    </r>
    <phoneticPr fontId="4"/>
  </si>
  <si>
    <r>
      <rPr>
        <sz val="11"/>
        <rFont val="ＭＳ 明朝"/>
        <family val="1"/>
        <charset val="128"/>
      </rPr>
      <t>平成</t>
    </r>
    <r>
      <rPr>
        <sz val="11"/>
        <rFont val="Century"/>
        <family val="1"/>
      </rPr>
      <t>24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</si>
  <si>
    <r>
      <rPr>
        <sz val="11"/>
        <rFont val="ＭＳ 明朝"/>
        <family val="1"/>
        <charset val="128"/>
      </rPr>
      <t>河北町・西川町・天童市・東根市・中山町の全部・寒河江市・　村山市の一部</t>
    </r>
    <phoneticPr fontId="4"/>
  </si>
  <si>
    <r>
      <rPr>
        <sz val="11"/>
        <rFont val="ＭＳ 明朝"/>
        <family val="1"/>
        <charset val="128"/>
      </rPr>
      <t>鶴岡市・酒田市・三川町・庄内町の一部</t>
    </r>
    <phoneticPr fontId="4"/>
  </si>
  <si>
    <t>平成24年3月31日現在　単位：千円</t>
  </si>
  <si>
    <r>
      <rPr>
        <sz val="11"/>
        <rFont val="ＭＳ 明朝"/>
        <family val="1"/>
        <charset val="128"/>
      </rPr>
      <t>平成</t>
    </r>
    <r>
      <rPr>
        <sz val="11"/>
        <rFont val="Century"/>
        <family val="1"/>
      </rPr>
      <t>23</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4"/>
  </si>
  <si>
    <t>洗 沢 鮭</t>
    <phoneticPr fontId="4"/>
  </si>
  <si>
    <t>箕 輪 鮭</t>
    <phoneticPr fontId="4"/>
  </si>
  <si>
    <t>赤 川 鮭</t>
    <phoneticPr fontId="4"/>
  </si>
  <si>
    <t>（昭24.10.14）</t>
  </si>
  <si>
    <t>（昭25. 3. 3）</t>
  </si>
  <si>
    <t>（昭26. 8.24）</t>
  </si>
  <si>
    <t>（昭51. 9. 2）</t>
  </si>
  <si>
    <t>（昭53. 9.11）</t>
  </si>
  <si>
    <r>
      <rPr>
        <sz val="11"/>
        <rFont val="ＭＳ 明朝"/>
        <family val="1"/>
        <charset val="128"/>
      </rPr>
      <t>東田川郡庄内町清川字花崎</t>
    </r>
    <r>
      <rPr>
        <sz val="11"/>
        <rFont val="Century"/>
        <family val="1"/>
      </rPr>
      <t>84</t>
    </r>
    <phoneticPr fontId="14"/>
  </si>
  <si>
    <t>－</t>
  </si>
  <si>
    <t>天童市大字高擶字東伊達城南1212－1</t>
    <rPh sb="3" eb="5">
      <t>オオアザ</t>
    </rPh>
    <rPh sb="5" eb="7">
      <t>タカタマ</t>
    </rPh>
    <rPh sb="7" eb="8">
      <t>アザ</t>
    </rPh>
    <rPh sb="8" eb="9">
      <t>ヒガシ</t>
    </rPh>
    <rPh sb="9" eb="11">
      <t>ダテ</t>
    </rPh>
    <rPh sb="11" eb="13">
      <t>ジョウナン</t>
    </rPh>
    <phoneticPr fontId="14"/>
  </si>
  <si>
    <t>飽海郡遊佐町北目字長田87－1</t>
  </si>
  <si>
    <t>飽海郡遊佐町直世字山居62－25</t>
  </si>
  <si>
    <t>鶴岡市本町三丁目3－20</t>
  </si>
  <si>
    <t>鶴岡市本町三丁目3－20</t>
    <rPh sb="3" eb="5">
      <t>ホンチョウ</t>
    </rPh>
    <rPh sb="5" eb="6">
      <t>3</t>
    </rPh>
    <rPh sb="6" eb="8">
      <t>チョウメ</t>
    </rPh>
    <phoneticPr fontId="14"/>
  </si>
  <si>
    <t>東村山郡山辺町大字畑谷1992－3</t>
  </si>
  <si>
    <t>尾花沢市北町一丁目10－5</t>
  </si>
  <si>
    <t>西村山郡朝日町大字宮宿1184－8</t>
  </si>
  <si>
    <t>西村山郡河北町谷地字山王23－1</t>
  </si>
  <si>
    <t>新庄市大手町2－66</t>
    <rPh sb="3" eb="6">
      <t>オオテマチ</t>
    </rPh>
    <phoneticPr fontId="14"/>
  </si>
  <si>
    <t>西置賜郡白鷹町大字荒砥乙555－1</t>
  </si>
  <si>
    <t>西置賜郡小国町大字北80－15</t>
    <rPh sb="7" eb="9">
      <t>オオアザ</t>
    </rPh>
    <rPh sb="9" eb="10">
      <t>キタ</t>
    </rPh>
    <phoneticPr fontId="14"/>
  </si>
  <si>
    <t>米沢市矢来一丁目1－104</t>
    <rPh sb="3" eb="5">
      <t>ヤライ</t>
    </rPh>
    <rPh sb="5" eb="6">
      <t>イッ</t>
    </rPh>
    <rPh sb="6" eb="8">
      <t>チョウメ</t>
    </rPh>
    <phoneticPr fontId="14"/>
  </si>
  <si>
    <t>飽海郡遊佐町遊佐字沖2－27</t>
  </si>
  <si>
    <t>鶴岡市小名部字千田98－1</t>
  </si>
  <si>
    <r>
      <rPr>
        <sz val="11"/>
        <rFont val="ＭＳ 明朝"/>
        <family val="1"/>
        <charset val="128"/>
      </rPr>
      <t>平成</t>
    </r>
    <r>
      <rPr>
        <sz val="11"/>
        <rFont val="Century"/>
        <family val="1"/>
      </rPr>
      <t>24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</si>
  <si>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t>満　　期</t>
    <phoneticPr fontId="4"/>
  </si>
  <si>
    <t>特　　殊</t>
    <phoneticPr fontId="4"/>
  </si>
  <si>
    <t>給　　与</t>
    <phoneticPr fontId="4"/>
  </si>
  <si>
    <t>基　　本</t>
    <phoneticPr fontId="4"/>
  </si>
  <si>
    <t>人　　命</t>
    <phoneticPr fontId="4"/>
  </si>
  <si>
    <t>積　　荷</t>
    <phoneticPr fontId="4"/>
  </si>
  <si>
    <t>－</t>
    <phoneticPr fontId="4"/>
  </si>
  <si>
    <t>法　　人</t>
    <phoneticPr fontId="4"/>
  </si>
  <si>
    <t>個　　人</t>
    <phoneticPr fontId="4"/>
  </si>
  <si>
    <t>山 形 県</t>
    <phoneticPr fontId="4"/>
  </si>
  <si>
    <t>市 町 村</t>
    <phoneticPr fontId="4"/>
  </si>
  <si>
    <t>小　　計</t>
    <phoneticPr fontId="4"/>
  </si>
  <si>
    <t>(5)　漁業協同組合連合会</t>
  </si>
  <si>
    <t xml:space="preserve"> (7)　山形県漁業信用基金協会</t>
  </si>
  <si>
    <t>会員数(人)</t>
  </si>
  <si>
    <t>役職員数(人)</t>
  </si>
  <si>
    <t>(設立年月日)</t>
  </si>
  <si>
    <t>(昭25. 9.22)</t>
  </si>
  <si>
    <t>(6)　全国広域漁船保険組合山形県支所　(旧：山形県漁船保険組合)</t>
    <rPh sb="23" eb="25">
      <t>ヤマガタ</t>
    </rPh>
    <rPh sb="25" eb="26">
      <t>ケン</t>
    </rPh>
    <rPh sb="26" eb="28">
      <t>ギョセン</t>
    </rPh>
    <rPh sb="28" eb="30">
      <t>ホケン</t>
    </rPh>
    <rPh sb="30" eb="32">
      <t>クミアイ</t>
    </rPh>
    <phoneticPr fontId="14"/>
  </si>
  <si>
    <t>平成19年4月1日　(昭和20年5月1日)</t>
    <rPh sb="11" eb="13">
      <t>ショウワ</t>
    </rPh>
    <phoneticPr fontId="14"/>
  </si>
  <si>
    <t>(漁船保険組合)</t>
  </si>
  <si>
    <t>(漁業信用基金協会)</t>
  </si>
  <si>
    <r>
      <rPr>
        <sz val="11"/>
        <rFont val="ＭＳ 明朝"/>
        <family val="1"/>
        <charset val="128"/>
      </rPr>
      <t>平成</t>
    </r>
    <r>
      <rPr>
        <sz val="11"/>
        <rFont val="Century"/>
        <family val="1"/>
      </rPr>
      <t>24</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4"/>
  </si>
  <si>
    <r>
      <rPr>
        <sz val="12"/>
        <rFont val="ＭＳ 明朝"/>
        <family val="1"/>
        <charset val="128"/>
      </rPr>
      <t>平成</t>
    </r>
    <r>
      <rPr>
        <sz val="12"/>
        <rFont val="Century"/>
        <family val="1"/>
      </rPr>
      <t>24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13" eb="15">
      <t>タンイ</t>
    </rPh>
    <rPh sb="16" eb="18">
      <t>センエン</t>
    </rPh>
    <phoneticPr fontId="4"/>
  </si>
  <si>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r>
      <rPr>
        <sz val="12"/>
        <rFont val="Century"/>
        <family val="1"/>
      </rPr>
      <t>)</t>
    </r>
  </si>
  <si>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r>
      <rPr>
        <sz val="11"/>
        <rFont val="Century"/>
        <family val="1"/>
      </rPr>
      <t>)</t>
    </r>
  </si>
  <si>
    <r>
      <rPr>
        <sz val="11"/>
        <rFont val="ＭＳ 明朝"/>
        <family val="1"/>
        <charset val="128"/>
      </rPr>
      <t>小型合併漁業</t>
    </r>
    <r>
      <rPr>
        <sz val="11"/>
        <rFont val="Century"/>
        <family val="1"/>
      </rPr>
      <t>(</t>
    </r>
    <r>
      <rPr>
        <sz val="11"/>
        <rFont val="ＭＳ 明朝"/>
        <family val="1"/>
        <charset val="128"/>
      </rPr>
      <t>特定いか</t>
    </r>
    <r>
      <rPr>
        <sz val="11"/>
        <rFont val="Century"/>
        <family val="1"/>
      </rPr>
      <t>)</t>
    </r>
  </si>
  <si>
    <r>
      <rPr>
        <sz val="11"/>
        <rFont val="ＭＳ 明朝"/>
        <family val="1"/>
        <charset val="128"/>
      </rPr>
      <t>漁業施設</t>
    </r>
    <rPh sb="0" eb="4">
      <t>ギョギョウシセツ</t>
    </rPh>
    <phoneticPr fontId="4"/>
  </si>
  <si>
    <r>
      <rPr>
        <sz val="11"/>
        <rFont val="ＭＳ 明朝"/>
        <family val="1"/>
        <charset val="128"/>
      </rPr>
      <t>休漁保障</t>
    </r>
    <rPh sb="0" eb="4">
      <t>キュウリョウホショウ</t>
    </rPh>
    <phoneticPr fontId="4"/>
  </si>
  <si>
    <r>
      <rPr>
        <sz val="11"/>
        <rFont val="ＭＳ 明朝"/>
        <family val="1"/>
        <charset val="128"/>
      </rPr>
      <t>会員数</t>
    </r>
    <r>
      <rPr>
        <sz val="11"/>
        <rFont val="Century"/>
        <family val="1"/>
      </rPr>
      <t>(</t>
    </r>
    <r>
      <rPr>
        <sz val="11"/>
        <rFont val="ＭＳ 明朝"/>
        <family val="1"/>
        <charset val="128"/>
      </rPr>
      <t>人</t>
    </r>
    <r>
      <rPr>
        <sz val="11"/>
        <rFont val="Century"/>
        <family val="1"/>
      </rPr>
      <t>)</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</si>
  <si>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r>
      <rPr>
        <sz val="11"/>
        <rFont val="Century"/>
        <family val="1"/>
      </rPr>
      <t>)</t>
    </r>
  </si>
  <si>
    <r>
      <rPr>
        <sz val="11"/>
        <rFont val="ＭＳ 明朝"/>
        <family val="1"/>
        <charset val="128"/>
      </rPr>
      <t xml:space="preserve">出資金
</t>
    </r>
    <r>
      <rPr>
        <sz val="11"/>
        <rFont val="Century"/>
        <family val="1"/>
      </rPr>
      <t>(</t>
    </r>
    <r>
      <rPr>
        <sz val="11"/>
        <rFont val="ＭＳ 明朝"/>
        <family val="1"/>
        <charset val="128"/>
      </rPr>
      <t>千円</t>
    </r>
    <r>
      <rPr>
        <sz val="11"/>
        <rFont val="Century"/>
        <family val="1"/>
      </rPr>
      <t>)</t>
    </r>
  </si>
  <si>
    <r>
      <t>(</t>
    </r>
    <r>
      <rPr>
        <sz val="11"/>
        <rFont val="ＭＳ 明朝"/>
        <family val="1"/>
        <charset val="128"/>
      </rPr>
      <t>　設　立　年　月　日　</t>
    </r>
    <r>
      <rPr>
        <sz val="11"/>
        <rFont val="Century"/>
        <family val="1"/>
      </rPr>
      <t>)</t>
    </r>
  </si>
  <si>
    <r>
      <rPr>
        <sz val="11"/>
        <rFont val="ＭＳ 明朝"/>
        <family val="1"/>
        <charset val="128"/>
      </rPr>
      <t xml:space="preserve">山形県鮭人工孵化事業連合会
</t>
    </r>
    <r>
      <rPr>
        <sz val="11"/>
        <rFont val="Century"/>
        <family val="1"/>
      </rPr>
      <t>(</t>
    </r>
    <r>
      <rPr>
        <sz val="11"/>
        <rFont val="ＭＳ 明朝"/>
        <family val="1"/>
        <charset val="128"/>
      </rPr>
      <t>昭</t>
    </r>
    <r>
      <rPr>
        <sz val="11"/>
        <rFont val="Century"/>
        <family val="1"/>
      </rPr>
      <t>27. 9.25)</t>
    </r>
  </si>
  <si>
    <r>
      <rPr>
        <sz val="11"/>
        <rFont val="ＭＳ 明朝"/>
        <family val="1"/>
        <charset val="128"/>
      </rPr>
      <t>公益財団法人</t>
    </r>
    <r>
      <rPr>
        <sz val="11"/>
        <rFont val="Century"/>
        <family val="1"/>
      </rPr>
      <t xml:space="preserve"> </t>
    </r>
    <r>
      <rPr>
        <sz val="11"/>
        <rFont val="ＭＳ 明朝"/>
        <family val="1"/>
        <charset val="128"/>
      </rPr>
      <t xml:space="preserve">山形県水産振興協会
</t>
    </r>
    <r>
      <rPr>
        <sz val="11"/>
        <rFont val="Century"/>
        <family val="1"/>
      </rPr>
      <t>(</t>
    </r>
    <r>
      <rPr>
        <sz val="11"/>
        <rFont val="ＭＳ 明朝"/>
        <family val="1"/>
        <charset val="128"/>
      </rPr>
      <t>昭</t>
    </r>
    <r>
      <rPr>
        <sz val="11"/>
        <rFont val="Century"/>
        <family val="1"/>
      </rPr>
      <t>57. 3.20)</t>
    </r>
    <rPh sb="0" eb="2">
      <t>コウエキ</t>
    </rPh>
    <phoneticPr fontId="14"/>
  </si>
  <si>
    <r>
      <rPr>
        <sz val="12"/>
        <rFont val="ＭＳ 明朝"/>
        <family val="1"/>
        <charset val="128"/>
      </rPr>
      <t>平成</t>
    </r>
    <r>
      <rPr>
        <sz val="12"/>
        <rFont val="Century"/>
        <family val="1"/>
      </rPr>
      <t>24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4"/>
  </si>
  <si>
    <r>
      <rPr>
        <sz val="11"/>
        <rFont val="ＭＳ 明朝"/>
        <family val="1"/>
        <charset val="128"/>
      </rPr>
      <t>合　　計</t>
    </r>
    <phoneticPr fontId="4"/>
  </si>
  <si>
    <r>
      <rPr>
        <sz val="11"/>
        <rFont val="ＭＳ 明朝"/>
        <family val="1"/>
        <charset val="128"/>
      </rPr>
      <t>※　漁協総貸出　</t>
    </r>
    <r>
      <rPr>
        <sz val="11"/>
        <rFont val="Century"/>
        <family val="1"/>
      </rPr>
      <t>526</t>
    </r>
    <r>
      <rPr>
        <sz val="11"/>
        <rFont val="ＭＳ 明朝"/>
        <family val="1"/>
        <charset val="128"/>
      </rPr>
      <t>百万円　差額</t>
    </r>
    <r>
      <rPr>
        <sz val="11"/>
        <rFont val="Century"/>
        <family val="1"/>
      </rPr>
      <t>38</t>
    </r>
    <r>
      <rPr>
        <sz val="11"/>
        <rFont val="ＭＳ 明朝"/>
        <family val="1"/>
        <charset val="128"/>
      </rPr>
      <t>百万円は、貯担貸付及び当貸貸付です。</t>
    </r>
    <phoneticPr fontId="14"/>
  </si>
  <si>
    <r>
      <rPr>
        <sz val="11"/>
        <rFont val="ＭＳ 明朝"/>
        <family val="1"/>
        <charset val="128"/>
      </rPr>
      <t>日本公庫資金</t>
    </r>
    <rPh sb="0" eb="6">
      <t>ニホンコウコシキン</t>
    </rPh>
    <phoneticPr fontId="1"/>
  </si>
  <si>
    <r>
      <t xml:space="preserve"> (2)</t>
    </r>
    <r>
      <rPr>
        <sz val="12"/>
        <rFont val="ＭＳ 明朝"/>
        <family val="1"/>
        <charset val="128"/>
      </rPr>
      <t>　漁業近代化資金平成２３年度融資実績</t>
    </r>
    <phoneticPr fontId="14"/>
  </si>
  <si>
    <r>
      <t xml:space="preserve"> (3)</t>
    </r>
    <r>
      <rPr>
        <sz val="12"/>
        <rFont val="ＭＳ 明朝"/>
        <family val="1"/>
        <charset val="128"/>
      </rPr>
      <t>　沿岸漁業改善資金平成２３年度融資実績</t>
    </r>
    <phoneticPr fontId="14"/>
  </si>
  <si>
    <t>内水面養殖　　施設資金</t>
    <phoneticPr fontId="4"/>
  </si>
  <si>
    <r>
      <rPr>
        <sz val="11"/>
        <rFont val="ＭＳ 明朝"/>
        <family val="1"/>
        <charset val="128"/>
      </rPr>
      <t>種苗購入等　　</t>
    </r>
    <r>
      <rPr>
        <sz val="11"/>
        <rFont val="Century"/>
        <family val="1"/>
      </rPr>
      <t xml:space="preserve"> </t>
    </r>
    <r>
      <rPr>
        <sz val="11"/>
        <rFont val="ＭＳ 明朝"/>
        <family val="1"/>
        <charset val="128"/>
      </rPr>
      <t>育成必要資金</t>
    </r>
    <phoneticPr fontId="4"/>
  </si>
  <si>
    <t>養殖水産物収穫用器具資金</t>
    <rPh sb="0" eb="2">
      <t>ヨウショク</t>
    </rPh>
    <rPh sb="2" eb="5">
      <t>スイサンブツ</t>
    </rPh>
    <rPh sb="5" eb="8">
      <t>シュウカクヨウ</t>
    </rPh>
    <rPh sb="8" eb="12">
      <t>キグシキン</t>
    </rPh>
    <phoneticPr fontId="4"/>
  </si>
  <si>
    <r>
      <rPr>
        <sz val="12"/>
        <rFont val="ＭＳ 明朝"/>
        <family val="1"/>
        <charset val="128"/>
      </rPr>
      <t>平成</t>
    </r>
    <r>
      <rPr>
        <sz val="12"/>
        <rFont val="Century"/>
        <family val="1"/>
      </rPr>
      <t>24</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4"/>
  </si>
  <si>
    <t>S26.07.10</t>
    <phoneticPr fontId="4"/>
  </si>
  <si>
    <t>S26.11.14</t>
    <phoneticPr fontId="4"/>
  </si>
  <si>
    <t>S29.10.30</t>
    <phoneticPr fontId="4"/>
  </si>
  <si>
    <t>S27.12.29</t>
    <phoneticPr fontId="4"/>
  </si>
  <si>
    <t>S27.06.23</t>
    <phoneticPr fontId="4"/>
  </si>
  <si>
    <t>S28.03.20</t>
    <phoneticPr fontId="4"/>
  </si>
  <si>
    <t>S27.07.01</t>
    <phoneticPr fontId="4"/>
  </si>
  <si>
    <r>
      <t>110</t>
    </r>
    <r>
      <rPr>
        <sz val="11"/>
        <color theme="1"/>
        <rFont val="ＭＳ 明朝"/>
        <family val="1"/>
        <charset val="128"/>
      </rPr>
      <t>件</t>
    </r>
    <rPh sb="3" eb="4">
      <t>ケン</t>
    </rPh>
    <phoneticPr fontId="4"/>
  </si>
  <si>
    <r>
      <rPr>
        <sz val="11"/>
        <color theme="1"/>
        <rFont val="ＭＳ 明朝"/>
        <family val="1"/>
        <charset val="128"/>
      </rPr>
      <t>平成</t>
    </r>
    <r>
      <rPr>
        <sz val="11"/>
        <color theme="1"/>
        <rFont val="Century"/>
        <family val="1"/>
      </rPr>
      <t>22</t>
    </r>
    <r>
      <rPr>
        <sz val="11"/>
        <color theme="1"/>
        <rFont val="Yu Gothic"/>
        <family val="1"/>
        <charset val="128"/>
      </rPr>
      <t>年</t>
    </r>
    <r>
      <rPr>
        <sz val="11"/>
        <color theme="1"/>
        <rFont val="ＭＳ 明朝"/>
        <family val="1"/>
        <charset val="128"/>
      </rPr>
      <t>度</t>
    </r>
    <rPh sb="4" eb="5">
      <t>ネン</t>
    </rPh>
    <phoneticPr fontId="4"/>
  </si>
  <si>
    <r>
      <rPr>
        <sz val="11"/>
        <color theme="1"/>
        <rFont val="ＭＳ 明朝"/>
        <family val="1"/>
        <charset val="128"/>
      </rPr>
      <t>平成</t>
    </r>
    <r>
      <rPr>
        <sz val="11"/>
        <color theme="1"/>
        <rFont val="Century"/>
        <family val="1"/>
      </rPr>
      <t>21</t>
    </r>
    <r>
      <rPr>
        <sz val="11"/>
        <color theme="1"/>
        <rFont val="Yu Gothic"/>
        <family val="1"/>
        <charset val="128"/>
      </rPr>
      <t>年</t>
    </r>
    <r>
      <rPr>
        <sz val="11"/>
        <color theme="1"/>
        <rFont val="ＭＳ 明朝"/>
        <family val="1"/>
        <charset val="128"/>
      </rPr>
      <t>度</t>
    </r>
    <rPh sb="4" eb="5">
      <t>ネン</t>
    </rPh>
    <phoneticPr fontId="4"/>
  </si>
  <si>
    <r>
      <rPr>
        <sz val="11"/>
        <color theme="1"/>
        <rFont val="ＭＳ 明朝"/>
        <family val="1"/>
        <charset val="128"/>
      </rPr>
      <t>平成</t>
    </r>
    <r>
      <rPr>
        <sz val="11"/>
        <color theme="1"/>
        <rFont val="Century"/>
        <family val="1"/>
      </rPr>
      <t>20</t>
    </r>
    <r>
      <rPr>
        <sz val="11"/>
        <color theme="1"/>
        <rFont val="Yu Gothic"/>
        <family val="1"/>
        <charset val="128"/>
      </rPr>
      <t>年</t>
    </r>
    <r>
      <rPr>
        <sz val="11"/>
        <color theme="1"/>
        <rFont val="ＭＳ 明朝"/>
        <family val="1"/>
        <charset val="128"/>
      </rPr>
      <t>度</t>
    </r>
    <rPh sb="4" eb="5">
      <t>ネン</t>
    </rPh>
    <phoneticPr fontId="4"/>
  </si>
  <si>
    <t>H20</t>
    <phoneticPr fontId="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</si>
  <si>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年度から指定管理者制度による管理が行なわれており、協定期間は平成</t>
    </r>
    <r>
      <rPr>
        <sz val="11"/>
        <color theme="1"/>
        <rFont val="Century"/>
        <family val="1"/>
      </rPr>
      <t>28</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4"/>
  </si>
  <si>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23</t>
    </r>
    <r>
      <rPr>
        <sz val="10"/>
        <color theme="1"/>
        <rFont val="ＭＳ 明朝"/>
        <family val="1"/>
        <charset val="128"/>
      </rPr>
      <t>年度融資実績････････････････</t>
    </r>
    <phoneticPr fontId="4"/>
  </si>
  <si>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23</t>
    </r>
    <r>
      <rPr>
        <sz val="10"/>
        <color theme="1"/>
        <rFont val="ＭＳ 明朝"/>
        <family val="1"/>
        <charset val="128"/>
      </rPr>
      <t>年度融資実績･･････････････</t>
    </r>
    <phoneticPr fontId="4"/>
  </si>
  <si>
    <t>団体指導検査室長</t>
    <phoneticPr fontId="14"/>
  </si>
  <si>
    <t>水産室 室長</t>
    <rPh sb="0" eb="3">
      <t>スイサンシツ</t>
    </rPh>
    <rPh sb="4" eb="6">
      <t>シツチョウ</t>
    </rPh>
    <phoneticPr fontId="14"/>
  </si>
  <si>
    <t>山形県庄内総合支庁産業経済部水産課内</t>
    <phoneticPr fontId="4"/>
  </si>
  <si>
    <t>5.1</t>
    <phoneticPr fontId="4"/>
  </si>
  <si>
    <r>
      <rPr>
        <sz val="11"/>
        <rFont val="ＭＳ 明朝"/>
        <family val="1"/>
        <charset val="128"/>
      </rPr>
      <t>第</t>
    </r>
    <r>
      <rPr>
        <sz val="11"/>
        <rFont val="Century"/>
        <family val="1"/>
      </rPr>
      <t>34</t>
    </r>
    <r>
      <rPr>
        <sz val="11"/>
        <rFont val="ＭＳ 明朝"/>
        <family val="1"/>
        <charset val="128"/>
      </rPr>
      <t>号</t>
    </r>
    <rPh sb="3" eb="4">
      <t>ゴウ</t>
    </rPh>
    <phoneticPr fontId="60"/>
  </si>
  <si>
    <r>
      <rPr>
        <sz val="11"/>
        <rFont val="ＭＳ 明朝"/>
        <family val="1"/>
        <charset val="128"/>
      </rPr>
      <t>設立年月日</t>
    </r>
    <rPh sb="0" eb="5">
      <t>セツリツネンガッピ</t>
    </rPh>
    <phoneticPr fontId="4"/>
  </si>
  <si>
    <t>会長名</t>
    <rPh sb="0" eb="3">
      <t>カイチョウメイ</t>
    </rPh>
    <phoneticPr fontId="4"/>
  </si>
  <si>
    <r>
      <t xml:space="preserve"> </t>
    </r>
    <r>
      <rPr>
        <sz val="12"/>
        <color theme="1"/>
        <rFont val="ＭＳ 明朝"/>
        <family val="1"/>
        <charset val="128"/>
      </rPr>
      <t>平成</t>
    </r>
    <r>
      <rPr>
        <sz val="12"/>
        <color theme="1"/>
        <rFont val="Century"/>
        <family val="1"/>
      </rPr>
      <t>24</t>
    </r>
    <r>
      <rPr>
        <sz val="12"/>
        <color theme="1"/>
        <rFont val="ＭＳ 明朝"/>
        <family val="1"/>
        <charset val="128"/>
      </rPr>
      <t>年</t>
    </r>
    <r>
      <rPr>
        <sz val="12"/>
        <color theme="1"/>
        <rFont val="Century"/>
        <family val="1"/>
      </rPr>
      <t>6</t>
    </r>
    <r>
      <rPr>
        <sz val="12"/>
        <color theme="1"/>
        <rFont val="ＭＳ 明朝"/>
        <family val="1"/>
        <charset val="128"/>
      </rPr>
      <t>月</t>
    </r>
    <r>
      <rPr>
        <sz val="12"/>
        <color theme="1"/>
        <rFont val="Century"/>
        <family val="1"/>
      </rPr>
      <t>1</t>
    </r>
    <r>
      <rPr>
        <sz val="12"/>
        <color theme="1"/>
        <rFont val="ＭＳ 明朝"/>
        <family val="1"/>
        <charset val="128"/>
      </rPr>
      <t>日現在</t>
    </r>
    <phoneticPr fontId="4"/>
  </si>
  <si>
    <r>
      <rPr>
        <sz val="11"/>
        <rFont val="ＭＳ 明朝"/>
        <family val="1"/>
        <charset val="128"/>
      </rPr>
      <t>　これを魚種別に多い物から見ていくと、</t>
    </r>
    <r>
      <rPr>
        <sz val="11"/>
        <rFont val="Century"/>
        <family val="1"/>
      </rPr>
      <t>1</t>
    </r>
    <r>
      <rPr>
        <sz val="11"/>
        <rFont val="ＭＳ 明朝"/>
        <family val="1"/>
        <charset val="128"/>
      </rPr>
      <t>位するめいか（全漁獲量に占める割合</t>
    </r>
    <r>
      <rPr>
        <sz val="11"/>
        <rFont val="Century"/>
        <family val="1"/>
      </rPr>
      <t>2,526</t>
    </r>
    <r>
      <rPr>
        <sz val="11"/>
        <rFont val="ＭＳ 明朝"/>
        <family val="1"/>
        <charset val="128"/>
      </rPr>
      <t>トン、</t>
    </r>
    <r>
      <rPr>
        <sz val="11"/>
        <rFont val="Century"/>
        <family val="1"/>
      </rPr>
      <t>35.2</t>
    </r>
    <r>
      <rPr>
        <sz val="11"/>
        <rFont val="ＭＳ 明朝"/>
        <family val="1"/>
        <charset val="128"/>
      </rPr>
      <t>％）、</t>
    </r>
    <r>
      <rPr>
        <sz val="11"/>
        <rFont val="Century"/>
        <family val="1"/>
      </rPr>
      <t>2</t>
    </r>
    <r>
      <rPr>
        <sz val="11"/>
        <rFont val="ＭＳ 明朝"/>
        <family val="1"/>
        <charset val="128"/>
      </rPr>
      <t>位はたはた（</t>
    </r>
    <r>
      <rPr>
        <sz val="11"/>
        <rFont val="Century"/>
        <family val="1"/>
      </rPr>
      <t>590</t>
    </r>
    <r>
      <rPr>
        <sz val="11"/>
        <rFont val="ＭＳ 明朝"/>
        <family val="1"/>
        <charset val="128"/>
      </rPr>
      <t>トン、</t>
    </r>
    <r>
      <rPr>
        <sz val="11"/>
        <rFont val="Century"/>
        <family val="1"/>
      </rPr>
      <t>8.2</t>
    </r>
    <r>
      <rPr>
        <sz val="11"/>
        <rFont val="ＭＳ 明朝"/>
        <family val="1"/>
        <charset val="128"/>
      </rPr>
      <t>％）、</t>
    </r>
    <r>
      <rPr>
        <sz val="11"/>
        <rFont val="Century"/>
        <family val="1"/>
      </rPr>
      <t>3</t>
    </r>
    <r>
      <rPr>
        <sz val="11"/>
        <rFont val="ＭＳ 明朝"/>
        <family val="1"/>
        <charset val="128"/>
      </rPr>
      <t>位たら（</t>
    </r>
    <r>
      <rPr>
        <sz val="11"/>
        <rFont val="Century"/>
        <family val="1"/>
      </rPr>
      <t>469</t>
    </r>
    <r>
      <rPr>
        <sz val="11"/>
        <rFont val="ＭＳ 明朝"/>
        <family val="1"/>
        <charset val="128"/>
      </rPr>
      <t>トン、</t>
    </r>
    <r>
      <rPr>
        <sz val="11"/>
        <rFont val="Century"/>
        <family val="1"/>
      </rPr>
      <t>6.5</t>
    </r>
    <r>
      <rPr>
        <sz val="11"/>
        <rFont val="ＭＳ 明朝"/>
        <family val="1"/>
        <charset val="128"/>
      </rPr>
      <t>％）、</t>
    </r>
    <rPh sb="4" eb="5">
      <t>ギョ</t>
    </rPh>
    <rPh sb="5" eb="7">
      <t>シュベツ</t>
    </rPh>
    <rPh sb="8" eb="9">
      <t>オオ</t>
    </rPh>
    <rPh sb="10" eb="11">
      <t>モノ</t>
    </rPh>
    <rPh sb="13" eb="14">
      <t>ミ</t>
    </rPh>
    <rPh sb="20" eb="21">
      <t>イ</t>
    </rPh>
    <rPh sb="53" eb="54">
      <t>イ</t>
    </rPh>
    <rPh sb="72" eb="73">
      <t>イ</t>
    </rPh>
    <phoneticPr fontId="3"/>
  </si>
  <si>
    <r>
      <rPr>
        <sz val="11"/>
        <rFont val="ＭＳ 明朝"/>
        <family val="1"/>
        <charset val="128"/>
      </rPr>
      <t>　これを魚種別に多い物から見ていくと、</t>
    </r>
    <r>
      <rPr>
        <sz val="11"/>
        <rFont val="Century"/>
        <family val="1"/>
      </rPr>
      <t>1</t>
    </r>
    <r>
      <rPr>
        <sz val="11"/>
        <rFont val="ＭＳ 明朝"/>
        <family val="1"/>
        <charset val="128"/>
      </rPr>
      <t>位するめいか（全生産額に占める割合</t>
    </r>
    <r>
      <rPr>
        <sz val="11"/>
        <rFont val="Century"/>
        <family val="1"/>
      </rPr>
      <t>695</t>
    </r>
    <r>
      <rPr>
        <sz val="11"/>
        <rFont val="ＭＳ 明朝"/>
        <family val="1"/>
        <charset val="128"/>
      </rPr>
      <t>百万円、</t>
    </r>
    <r>
      <rPr>
        <sz val="11"/>
        <rFont val="Century"/>
        <family val="1"/>
      </rPr>
      <t>24.8</t>
    </r>
    <r>
      <rPr>
        <sz val="11"/>
        <rFont val="ＭＳ 明朝"/>
        <family val="1"/>
        <charset val="128"/>
      </rPr>
      <t>％）、</t>
    </r>
    <r>
      <rPr>
        <sz val="11"/>
        <rFont val="Century"/>
        <family val="1"/>
      </rPr>
      <t>2</t>
    </r>
    <r>
      <rPr>
        <sz val="11"/>
        <rFont val="ＭＳ 明朝"/>
        <family val="1"/>
        <charset val="128"/>
      </rPr>
      <t>位たい類（</t>
    </r>
    <r>
      <rPr>
        <sz val="11"/>
        <rFont val="Century"/>
        <family val="1"/>
      </rPr>
      <t>236</t>
    </r>
    <r>
      <rPr>
        <sz val="11"/>
        <rFont val="ＭＳ 明朝"/>
        <family val="1"/>
        <charset val="128"/>
      </rPr>
      <t>百万円、</t>
    </r>
    <r>
      <rPr>
        <sz val="11"/>
        <rFont val="Century"/>
        <family val="1"/>
      </rPr>
      <t>8.4</t>
    </r>
    <r>
      <rPr>
        <sz val="11"/>
        <rFont val="ＭＳ 明朝"/>
        <family val="1"/>
        <charset val="128"/>
      </rPr>
      <t>％）、</t>
    </r>
    <r>
      <rPr>
        <sz val="11"/>
        <rFont val="Century"/>
        <family val="1"/>
      </rPr>
      <t>3</t>
    </r>
    <r>
      <rPr>
        <sz val="11"/>
        <rFont val="ＭＳ 明朝"/>
        <family val="1"/>
        <charset val="128"/>
      </rPr>
      <t>位はたはた（</t>
    </r>
    <r>
      <rPr>
        <sz val="11"/>
        <rFont val="Century"/>
        <family val="1"/>
      </rPr>
      <t>185</t>
    </r>
    <r>
      <rPr>
        <sz val="11"/>
        <rFont val="ＭＳ 明朝"/>
        <family val="1"/>
        <charset val="128"/>
      </rPr>
      <t>百万円、</t>
    </r>
    <r>
      <rPr>
        <sz val="11"/>
        <rFont val="Century"/>
        <family val="1"/>
      </rPr>
      <t>6.6</t>
    </r>
    <r>
      <rPr>
        <sz val="11"/>
        <rFont val="ＭＳ 明朝"/>
        <family val="1"/>
        <charset val="128"/>
      </rPr>
      <t>％）、</t>
    </r>
    <rPh sb="4" eb="5">
      <t>ギョ</t>
    </rPh>
    <rPh sb="5" eb="7">
      <t>シュベツ</t>
    </rPh>
    <rPh sb="8" eb="9">
      <t>オオ</t>
    </rPh>
    <rPh sb="10" eb="11">
      <t>モノ</t>
    </rPh>
    <rPh sb="13" eb="14">
      <t>ミ</t>
    </rPh>
    <rPh sb="20" eb="21">
      <t>イ</t>
    </rPh>
    <rPh sb="40" eb="41">
      <t>ヒャク</t>
    </rPh>
    <rPh sb="41" eb="43">
      <t>マンエン</t>
    </rPh>
    <rPh sb="52" eb="53">
      <t>イ</t>
    </rPh>
    <rPh sb="55" eb="56">
      <t>ルイ</t>
    </rPh>
    <rPh sb="60" eb="61">
      <t>ヒャク</t>
    </rPh>
    <rPh sb="61" eb="63">
      <t>マンエン</t>
    </rPh>
    <rPh sb="71" eb="72">
      <t>イ</t>
    </rPh>
    <phoneticPr fontId="3"/>
  </si>
  <si>
    <r>
      <rPr>
        <sz val="11"/>
        <rFont val="ＭＳ 明朝"/>
        <family val="1"/>
        <charset val="128"/>
      </rPr>
      <t>　　漁獲量について、漁業種別に多い物から見ていくと、</t>
    </r>
    <r>
      <rPr>
        <sz val="11"/>
        <rFont val="Century"/>
        <family val="1"/>
      </rPr>
      <t>1</t>
    </r>
    <r>
      <rPr>
        <sz val="11"/>
        <rFont val="ＭＳ 明朝"/>
        <family val="1"/>
        <charset val="128"/>
      </rPr>
      <t>位いか一本釣漁業（全漁獲量に占める割合</t>
    </r>
    <r>
      <rPr>
        <sz val="11"/>
        <rFont val="Century"/>
        <family val="1"/>
      </rPr>
      <t>2,518</t>
    </r>
    <r>
      <rPr>
        <sz val="11"/>
        <rFont val="ＭＳ 明朝"/>
        <family val="1"/>
        <charset val="128"/>
      </rPr>
      <t>トン、</t>
    </r>
    <r>
      <rPr>
        <sz val="11"/>
        <rFont val="Century"/>
        <family val="1"/>
      </rPr>
      <t>35.1</t>
    </r>
    <r>
      <rPr>
        <sz val="11"/>
        <rFont val="ＭＳ 明朝"/>
        <family val="1"/>
        <charset val="128"/>
      </rPr>
      <t>％）、</t>
    </r>
    <r>
      <rPr>
        <sz val="11"/>
        <rFont val="Century"/>
        <family val="1"/>
      </rPr>
      <t>2</t>
    </r>
    <r>
      <rPr>
        <sz val="11"/>
        <rFont val="ＭＳ 明朝"/>
        <family val="1"/>
        <charset val="128"/>
      </rPr>
      <t>位底びき網漁業（</t>
    </r>
    <r>
      <rPr>
        <sz val="11"/>
        <rFont val="Century"/>
        <family val="1"/>
      </rPr>
      <t>2,423</t>
    </r>
    <r>
      <rPr>
        <sz val="11"/>
        <rFont val="ＭＳ 明朝"/>
        <family val="1"/>
        <charset val="128"/>
      </rPr>
      <t>トン、</t>
    </r>
    <r>
      <rPr>
        <sz val="11"/>
        <rFont val="Century"/>
        <family val="1"/>
      </rPr>
      <t>33.8</t>
    </r>
    <r>
      <rPr>
        <sz val="11"/>
        <rFont val="ＭＳ 明朝"/>
        <family val="1"/>
        <charset val="128"/>
      </rPr>
      <t>％）、</t>
    </r>
    <rPh sb="2" eb="5">
      <t>ギョカクリョウ</t>
    </rPh>
    <rPh sb="10" eb="12">
      <t>ギョギョウ</t>
    </rPh>
    <rPh sb="12" eb="14">
      <t>シュベツ</t>
    </rPh>
    <rPh sb="15" eb="16">
      <t>オオ</t>
    </rPh>
    <rPh sb="17" eb="18">
      <t>モノ</t>
    </rPh>
    <rPh sb="20" eb="21">
      <t>ミ</t>
    </rPh>
    <rPh sb="27" eb="28">
      <t>イ</t>
    </rPh>
    <rPh sb="30" eb="32">
      <t>イッポン</t>
    </rPh>
    <rPh sb="32" eb="33">
      <t>ツ</t>
    </rPh>
    <rPh sb="33" eb="35">
      <t>ギョギョウ</t>
    </rPh>
    <rPh sb="62" eb="63">
      <t>イ</t>
    </rPh>
    <rPh sb="63" eb="64">
      <t>ソコ</t>
    </rPh>
    <rPh sb="66" eb="67">
      <t>アミ</t>
    </rPh>
    <rPh sb="67" eb="69">
      <t>ギョギョウ</t>
    </rPh>
    <phoneticPr fontId="3"/>
  </si>
  <si>
    <r>
      <rPr>
        <sz val="11"/>
        <rFont val="ＭＳ 明朝"/>
        <family val="1"/>
        <charset val="128"/>
      </rPr>
      <t>　　生産額について、漁業種別に多い物から見ていくと、</t>
    </r>
    <r>
      <rPr>
        <sz val="11"/>
        <rFont val="Century"/>
        <family val="1"/>
      </rPr>
      <t>1</t>
    </r>
    <r>
      <rPr>
        <sz val="11"/>
        <rFont val="ＭＳ 明朝"/>
        <family val="1"/>
        <charset val="128"/>
      </rPr>
      <t>位底びき網漁業（全生産額に占める割合</t>
    </r>
    <r>
      <rPr>
        <sz val="11"/>
        <rFont val="Century"/>
        <family val="1"/>
      </rPr>
      <t>1,031</t>
    </r>
    <r>
      <rPr>
        <sz val="11"/>
        <rFont val="ＭＳ 明朝"/>
        <family val="1"/>
        <charset val="128"/>
      </rPr>
      <t>百万円、</t>
    </r>
    <r>
      <rPr>
        <sz val="11"/>
        <rFont val="Century"/>
        <family val="1"/>
      </rPr>
      <t>36.8</t>
    </r>
    <r>
      <rPr>
        <sz val="11"/>
        <rFont val="ＭＳ 明朝"/>
        <family val="1"/>
        <charset val="128"/>
      </rPr>
      <t>％）、</t>
    </r>
    <r>
      <rPr>
        <sz val="11"/>
        <rFont val="Century"/>
        <family val="1"/>
      </rPr>
      <t>2</t>
    </r>
    <r>
      <rPr>
        <sz val="11"/>
        <rFont val="ＭＳ 明朝"/>
        <family val="1"/>
        <charset val="128"/>
      </rPr>
      <t>位いか一本釣漁業（</t>
    </r>
    <r>
      <rPr>
        <sz val="11"/>
        <rFont val="Century"/>
        <family val="1"/>
      </rPr>
      <t>693</t>
    </r>
    <r>
      <rPr>
        <sz val="11"/>
        <rFont val="ＭＳ 明朝"/>
        <family val="1"/>
        <charset val="128"/>
      </rPr>
      <t>百万円、</t>
    </r>
    <r>
      <rPr>
        <sz val="11"/>
        <rFont val="Century"/>
        <family val="1"/>
      </rPr>
      <t>24.8</t>
    </r>
    <r>
      <rPr>
        <sz val="11"/>
        <rFont val="ＭＳ 明朝"/>
        <family val="1"/>
        <charset val="128"/>
      </rPr>
      <t>％）、</t>
    </r>
    <rPh sb="2" eb="5">
      <t>セイサンガク</t>
    </rPh>
    <rPh sb="10" eb="12">
      <t>ギョギョウ</t>
    </rPh>
    <rPh sb="12" eb="14">
      <t>シュベツ</t>
    </rPh>
    <rPh sb="15" eb="16">
      <t>オオ</t>
    </rPh>
    <rPh sb="17" eb="18">
      <t>モノ</t>
    </rPh>
    <rPh sb="20" eb="21">
      <t>ミ</t>
    </rPh>
    <rPh sb="27" eb="28">
      <t>イ</t>
    </rPh>
    <rPh sb="28" eb="29">
      <t>ソコ</t>
    </rPh>
    <rPh sb="31" eb="32">
      <t>アミ</t>
    </rPh>
    <rPh sb="32" eb="34">
      <t>ギョギョウ</t>
    </rPh>
    <rPh sb="50" eb="51">
      <t>ヒャク</t>
    </rPh>
    <rPh sb="51" eb="53">
      <t>マンエン</t>
    </rPh>
    <rPh sb="62" eb="63">
      <t>イ</t>
    </rPh>
    <rPh sb="65" eb="67">
      <t>イッポン</t>
    </rPh>
    <rPh sb="67" eb="68">
      <t>ツ</t>
    </rPh>
    <rPh sb="68" eb="70">
      <t>ギョギョウ</t>
    </rPh>
    <rPh sb="74" eb="75">
      <t>ヒャク</t>
    </rPh>
    <rPh sb="75" eb="77">
      <t>マンエン</t>
    </rPh>
    <phoneticPr fontId="3"/>
  </si>
  <si>
    <t xml:space="preserve">   また、由良地区において、箕輪、枡川、高瀬川ふ化場で飼育された稚魚を購入して海中飼育を実施し、165千尾を沿岸に放流した。昨年に引き続き、県内2か所のサケふ化場に</t>
    <rPh sb="63" eb="65">
      <t>サクネン</t>
    </rPh>
    <rPh sb="66" eb="67">
      <t>ヒ</t>
    </rPh>
    <rPh sb="68" eb="69">
      <t>ツヅ</t>
    </rPh>
    <rPh sb="71" eb="73">
      <t>ケンナイ</t>
    </rPh>
    <rPh sb="75" eb="76">
      <t>ショ</t>
    </rPh>
    <rPh sb="80" eb="82">
      <t>カジョウ</t>
    </rPh>
    <phoneticPr fontId="14"/>
  </si>
  <si>
    <t>枡川鮭漁業生産組合</t>
  </si>
  <si>
    <t>枡川</t>
  </si>
  <si>
    <t>箕輪、枡川、高瀬川ふ化場供給</t>
  </si>
  <si>
    <t>枡 川 鮭</t>
  </si>
  <si>
    <t>水産課</t>
    <rPh sb="0" eb="1">
      <t>ミズ</t>
    </rPh>
    <phoneticPr fontId="14"/>
  </si>
  <si>
    <r>
      <t xml:space="preserve">9 </t>
    </r>
    <r>
      <rPr>
        <sz val="10"/>
        <color theme="1"/>
        <rFont val="ＭＳ 明朝"/>
        <family val="1"/>
        <charset val="128"/>
      </rPr>
      <t>生産高</t>
    </r>
    <phoneticPr fontId="4"/>
  </si>
  <si>
    <r>
      <t>(1)</t>
    </r>
    <r>
      <rPr>
        <sz val="10"/>
        <color theme="1"/>
        <rFont val="ＭＳ 明朝"/>
        <family val="1"/>
        <charset val="128"/>
      </rPr>
      <t>海面生産高</t>
    </r>
    <phoneticPr fontId="4"/>
  </si>
  <si>
    <r>
      <t>(2)</t>
    </r>
    <r>
      <rPr>
        <sz val="10"/>
        <color theme="1"/>
        <rFont val="ＭＳ 明朝"/>
        <family val="1"/>
        <charset val="128"/>
      </rPr>
      <t>内水面生産高</t>
    </r>
    <phoneticPr fontId="4"/>
  </si>
  <si>
    <r>
      <t xml:space="preserve">10 </t>
    </r>
    <r>
      <rPr>
        <sz val="10"/>
        <color theme="1"/>
        <rFont val="ＭＳ 明朝"/>
        <family val="1"/>
        <charset val="128"/>
      </rPr>
      <t>免許･許可漁業</t>
    </r>
    <phoneticPr fontId="4"/>
  </si>
  <si>
    <r>
      <t xml:space="preserve">11 </t>
    </r>
    <r>
      <rPr>
        <sz val="10"/>
        <color theme="1"/>
        <rFont val="ＭＳ 明朝"/>
        <family val="1"/>
        <charset val="128"/>
      </rPr>
      <t>漁業取締･調査･月峯･･････････････････････････････</t>
    </r>
    <rPh sb="11" eb="13">
      <t>ツキミネ</t>
    </rPh>
    <phoneticPr fontId="4"/>
  </si>
  <si>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</si>
  <si>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</si>
  <si>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</si>
  <si>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</si>
  <si>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</si>
  <si>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17 </t>
    </r>
    <r>
      <rPr>
        <sz val="10"/>
        <color theme="1"/>
        <rFont val="ＭＳ 明朝"/>
        <family val="1"/>
        <charset val="128"/>
      </rPr>
      <t>水産業団体</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</si>
  <si>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</si>
  <si>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</si>
  <si>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r>
      <rPr>
        <sz val="11"/>
        <rFont val="ＭＳ 明朝"/>
        <family val="1"/>
        <charset val="128"/>
      </rPr>
      <t>　漁業違反件数は</t>
    </r>
    <r>
      <rPr>
        <sz val="11"/>
        <rFont val="Century"/>
        <family val="1"/>
      </rPr>
      <t>13</t>
    </r>
    <r>
      <rPr>
        <sz val="11"/>
        <rFont val="ＭＳ 明朝"/>
        <family val="1"/>
        <charset val="128"/>
      </rPr>
      <t>件で前年度より</t>
    </r>
    <r>
      <rPr>
        <sz val="11"/>
        <rFont val="Century"/>
        <family val="1"/>
      </rPr>
      <t>5</t>
    </r>
    <r>
      <rPr>
        <sz val="11"/>
        <rFont val="ＭＳ 明朝"/>
        <family val="1"/>
        <charset val="128"/>
      </rPr>
      <t>件減少した。</t>
    </r>
    <r>
      <rPr>
        <sz val="11"/>
        <rFont val="Century"/>
        <family val="1"/>
      </rPr>
      <t>(</t>
    </r>
    <r>
      <rPr>
        <sz val="11"/>
        <rFont val="ＭＳ 明朝"/>
        <family val="1"/>
        <charset val="128"/>
      </rPr>
      <t>陸上取締が前年度</t>
    </r>
    <r>
      <rPr>
        <sz val="11"/>
        <rFont val="Century"/>
        <family val="1"/>
      </rPr>
      <t>7</t>
    </r>
    <r>
      <rPr>
        <sz val="11"/>
        <rFont val="ＭＳ 明朝"/>
        <family val="1"/>
        <charset val="128"/>
      </rPr>
      <t>件から</t>
    </r>
    <r>
      <rPr>
        <sz val="11"/>
        <rFont val="Century"/>
        <family val="1"/>
      </rPr>
      <t>0</t>
    </r>
    <r>
      <rPr>
        <sz val="11"/>
        <rFont val="ＭＳ 明朝"/>
        <family val="1"/>
        <charset val="128"/>
      </rPr>
      <t>件に減少し、その他の取締りでは、ほぼ同数であった</t>
    </r>
    <r>
      <rPr>
        <sz val="11"/>
        <rFont val="Century"/>
        <family val="1"/>
      </rPr>
      <t>)</t>
    </r>
    <rPh sb="1" eb="3">
      <t>ギョギョウ</t>
    </rPh>
    <rPh sb="3" eb="5">
      <t>イハン</t>
    </rPh>
    <rPh sb="5" eb="7">
      <t>ケンスウ</t>
    </rPh>
    <rPh sb="10" eb="11">
      <t>ケン</t>
    </rPh>
    <rPh sb="12" eb="15">
      <t>ゼンネンド</t>
    </rPh>
    <rPh sb="18" eb="19">
      <t>ケン</t>
    </rPh>
    <rPh sb="19" eb="21">
      <t>ゲンショウ</t>
    </rPh>
    <rPh sb="25" eb="29">
      <t>リクジョウトリシマ</t>
    </rPh>
    <rPh sb="30" eb="33">
      <t>ゼンネンド</t>
    </rPh>
    <rPh sb="34" eb="35">
      <t>ケン</t>
    </rPh>
    <rPh sb="38" eb="39">
      <t>ケン</t>
    </rPh>
    <rPh sb="40" eb="42">
      <t>ゲンショウ</t>
    </rPh>
    <rPh sb="46" eb="47">
      <t>タ</t>
    </rPh>
    <rPh sb="48" eb="50">
      <t>トリシマ</t>
    </rPh>
    <rPh sb="56" eb="58">
      <t>ドウスウ</t>
    </rPh>
    <phoneticPr fontId="12"/>
  </si>
  <si>
    <r>
      <rPr>
        <sz val="11"/>
        <rFont val="ＭＳ 明朝"/>
        <family val="1"/>
        <charset val="128"/>
      </rPr>
      <t>遊漁の海区指示違反が前年度の</t>
    </r>
    <r>
      <rPr>
        <sz val="11"/>
        <rFont val="Century"/>
        <family val="1"/>
      </rPr>
      <t>5</t>
    </r>
    <r>
      <rPr>
        <sz val="11"/>
        <rFont val="ＭＳ 明朝"/>
        <family val="1"/>
        <charset val="128"/>
      </rPr>
      <t>件から</t>
    </r>
    <r>
      <rPr>
        <sz val="11"/>
        <rFont val="Century"/>
        <family val="1"/>
      </rPr>
      <t>9</t>
    </r>
    <r>
      <rPr>
        <sz val="11"/>
        <rFont val="ＭＳ 明朝"/>
        <family val="1"/>
        <charset val="128"/>
      </rPr>
      <t>件に増加した。</t>
    </r>
    <rPh sb="0" eb="2">
      <t>ユウギョ</t>
    </rPh>
    <rPh sb="3" eb="9">
      <t>カイクシジイハン</t>
    </rPh>
    <rPh sb="10" eb="13">
      <t>ゼンネンド</t>
    </rPh>
    <rPh sb="15" eb="16">
      <t>ケン</t>
    </rPh>
    <rPh sb="19" eb="20">
      <t>ケン</t>
    </rPh>
    <rPh sb="21" eb="23">
      <t>ゾウカ</t>
    </rPh>
    <phoneticPr fontId="12"/>
  </si>
  <si>
    <r>
      <rPr>
        <sz val="11"/>
        <rFont val="ＭＳ 明朝"/>
        <family val="1"/>
        <charset val="128"/>
      </rPr>
      <t>　陸上取締では、前年に多かった、はたはた採捕等禁止違反、こだまがい採捕等禁止違反、貝類採捕等禁止違反、海藻類採捕等禁止違反共に</t>
    </r>
    <r>
      <rPr>
        <sz val="11"/>
        <rFont val="Century"/>
        <family val="1"/>
      </rPr>
      <t>0</t>
    </r>
    <r>
      <rPr>
        <sz val="11"/>
        <rFont val="ＭＳ 明朝"/>
        <family val="1"/>
        <charset val="128"/>
      </rPr>
      <t>件で</t>
    </r>
    <rPh sb="1" eb="3">
      <t>リクジョウ</t>
    </rPh>
    <rPh sb="3" eb="5">
      <t>トリシマ</t>
    </rPh>
    <rPh sb="8" eb="10">
      <t>ゼンネン</t>
    </rPh>
    <rPh sb="11" eb="12">
      <t>オオ</t>
    </rPh>
    <rPh sb="20" eb="23">
      <t>サイホトウ</t>
    </rPh>
    <rPh sb="23" eb="27">
      <t>キンシイハン</t>
    </rPh>
    <rPh sb="33" eb="36">
      <t>サイホトウ</t>
    </rPh>
    <rPh sb="36" eb="40">
      <t>キンシイハン</t>
    </rPh>
    <rPh sb="41" eb="45">
      <t>カイルイサイホ</t>
    </rPh>
    <rPh sb="45" eb="46">
      <t>ナド</t>
    </rPh>
    <rPh sb="46" eb="50">
      <t>キンシイハン</t>
    </rPh>
    <rPh sb="51" eb="54">
      <t>カイソウルイ</t>
    </rPh>
    <rPh sb="54" eb="57">
      <t>サイホトウ</t>
    </rPh>
    <rPh sb="57" eb="61">
      <t>キンシイハン</t>
    </rPh>
    <rPh sb="61" eb="62">
      <t>トモ</t>
    </rPh>
    <rPh sb="64" eb="65">
      <t>ケン</t>
    </rPh>
    <phoneticPr fontId="12"/>
  </si>
  <si>
    <r>
      <rPr>
        <sz val="11"/>
        <rFont val="ＭＳ 明朝"/>
        <family val="1"/>
        <charset val="128"/>
      </rPr>
      <t>違反事実は認められなかった。</t>
    </r>
    <rPh sb="0" eb="4">
      <t>イハンジジツ</t>
    </rPh>
    <rPh sb="5" eb="6">
      <t>ミト</t>
    </rPh>
    <phoneticPr fontId="36"/>
  </si>
  <si>
    <r>
      <rPr>
        <sz val="11"/>
        <rFont val="ＭＳ 明朝"/>
        <family val="1"/>
        <charset val="128"/>
      </rPr>
      <t>　内水面の陸上取締では、違反が前年度の</t>
    </r>
    <r>
      <rPr>
        <sz val="11"/>
        <rFont val="Century"/>
        <family val="1"/>
      </rPr>
      <t>3</t>
    </r>
    <r>
      <rPr>
        <sz val="11"/>
        <rFont val="ＭＳ 明朝"/>
        <family val="1"/>
        <charset val="128"/>
      </rPr>
      <t>件から</t>
    </r>
    <r>
      <rPr>
        <sz val="11"/>
        <rFont val="Century"/>
        <family val="1"/>
      </rPr>
      <t>2</t>
    </r>
    <r>
      <rPr>
        <sz val="11"/>
        <rFont val="ＭＳ 明朝"/>
        <family val="1"/>
        <charset val="128"/>
      </rPr>
      <t>件に減少した。</t>
    </r>
    <rPh sb="1" eb="4">
      <t>ナイスイメン</t>
    </rPh>
    <rPh sb="5" eb="7">
      <t>リクジョウ</t>
    </rPh>
    <rPh sb="7" eb="9">
      <t>トリシマ</t>
    </rPh>
    <rPh sb="12" eb="14">
      <t>イハン</t>
    </rPh>
    <rPh sb="20" eb="21">
      <t>ケン</t>
    </rPh>
    <rPh sb="24" eb="25">
      <t>ケン</t>
    </rPh>
    <rPh sb="26" eb="28">
      <t>ゲンショウ</t>
    </rPh>
    <phoneticPr fontId="12"/>
  </si>
  <si>
    <r>
      <rPr>
        <sz val="11"/>
        <rFont val="ＭＳ 明朝"/>
        <family val="1"/>
        <charset val="128"/>
      </rPr>
      <t>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　　</t>
    </r>
    <rPh sb="0" eb="1">
      <t>ウミ</t>
    </rPh>
    <rPh sb="4" eb="5">
      <t>メン</t>
    </rPh>
    <phoneticPr fontId="14"/>
  </si>
  <si>
    <r>
      <rPr>
        <sz val="11"/>
        <rFont val="ＭＳ 明朝"/>
        <family val="1"/>
        <charset val="128"/>
      </rPr>
      <t>　　海上取締　　</t>
    </r>
    <r>
      <rPr>
        <sz val="11"/>
        <rFont val="Century"/>
        <family val="1"/>
      </rPr>
      <t>11</t>
    </r>
    <r>
      <rPr>
        <sz val="11"/>
        <rFont val="ＭＳ 明朝"/>
        <family val="1"/>
        <charset val="128"/>
      </rPr>
      <t>件</t>
    </r>
    <r>
      <rPr>
        <sz val="11"/>
        <rFont val="Century"/>
        <family val="1"/>
      </rPr>
      <t>(+3</t>
    </r>
    <r>
      <rPr>
        <sz val="11"/>
        <rFont val="ＭＳ 明朝"/>
        <family val="1"/>
        <charset val="128"/>
      </rPr>
      <t>件</t>
    </r>
    <r>
      <rPr>
        <sz val="11"/>
        <rFont val="Century"/>
        <family val="1"/>
      </rPr>
      <t>)</t>
    </r>
    <phoneticPr fontId="14"/>
  </si>
  <si>
    <r>
      <rPr>
        <sz val="11"/>
        <rFont val="ＭＳ 明朝"/>
        <family val="1"/>
        <charset val="128"/>
      </rPr>
      <t>そ　の　他</t>
    </r>
    <rPh sb="4" eb="5">
      <t>ホカ</t>
    </rPh>
    <phoneticPr fontId="60"/>
  </si>
  <si>
    <r>
      <rPr>
        <sz val="11"/>
        <rFont val="ＭＳ 明朝"/>
        <family val="1"/>
        <charset val="128"/>
      </rPr>
      <t>べにずわいがに</t>
    </r>
    <phoneticPr fontId="14"/>
  </si>
  <si>
    <r>
      <rPr>
        <sz val="11"/>
        <rFont val="ＭＳ 明朝"/>
        <family val="1"/>
        <charset val="128"/>
      </rPr>
      <t>規則　</t>
    </r>
    <rPh sb="0" eb="2">
      <t>キソク</t>
    </rPh>
    <phoneticPr fontId="36"/>
  </si>
  <si>
    <r>
      <rPr>
        <sz val="11"/>
        <rFont val="ＭＳ 明朝"/>
        <family val="1"/>
        <charset val="128"/>
      </rPr>
      <t>第</t>
    </r>
    <r>
      <rPr>
        <sz val="11"/>
        <rFont val="Century"/>
        <family val="1"/>
      </rPr>
      <t>7</t>
    </r>
    <r>
      <rPr>
        <sz val="11"/>
        <rFont val="ＭＳ 明朝"/>
        <family val="1"/>
        <charset val="128"/>
      </rPr>
      <t>条</t>
    </r>
    <rPh sb="2" eb="3">
      <t>ジョウ</t>
    </rPh>
    <phoneticPr fontId="36"/>
  </si>
  <si>
    <r>
      <t>1</t>
    </r>
    <r>
      <rPr>
        <sz val="11"/>
        <rFont val="ＭＳ 明朝"/>
        <family val="1"/>
        <charset val="128"/>
      </rPr>
      <t>件</t>
    </r>
    <rPh sb="1" eb="2">
      <t>ケン</t>
    </rPh>
    <phoneticPr fontId="36"/>
  </si>
  <si>
    <r>
      <rPr>
        <sz val="11"/>
        <rFont val="ＭＳ 明朝"/>
        <family val="1"/>
        <charset val="128"/>
      </rPr>
      <t>遊漁</t>
    </r>
    <rPh sb="0" eb="2">
      <t>ユウギョ</t>
    </rPh>
    <phoneticPr fontId="60"/>
  </si>
  <si>
    <r>
      <rPr>
        <sz val="11"/>
        <rFont val="ＭＳ 明朝"/>
        <family val="1"/>
        <charset val="128"/>
      </rPr>
      <t>遊漁船業</t>
    </r>
    <rPh sb="0" eb="2">
      <t>ユウギョ</t>
    </rPh>
    <rPh sb="2" eb="4">
      <t>センギョウ</t>
    </rPh>
    <phoneticPr fontId="60"/>
  </si>
  <si>
    <r>
      <rPr>
        <sz val="11"/>
        <rFont val="ＭＳ 明朝"/>
        <family val="1"/>
        <charset val="128"/>
      </rPr>
      <t>遊適法</t>
    </r>
    <rPh sb="0" eb="3">
      <t>ユウテキホウ</t>
    </rPh>
    <phoneticPr fontId="14"/>
  </si>
  <si>
    <r>
      <rPr>
        <sz val="11"/>
        <rFont val="ＭＳ 明朝"/>
        <family val="1"/>
        <charset val="128"/>
      </rPr>
      <t>第</t>
    </r>
    <r>
      <rPr>
        <sz val="11"/>
        <rFont val="Century"/>
        <family val="1"/>
      </rPr>
      <t>15</t>
    </r>
    <r>
      <rPr>
        <sz val="11"/>
        <rFont val="ＭＳ 明朝"/>
        <family val="1"/>
        <charset val="128"/>
      </rPr>
      <t>条</t>
    </r>
    <rPh sb="0" eb="1">
      <t>ダイ</t>
    </rPh>
    <rPh sb="3" eb="4">
      <t>ジョウ</t>
    </rPh>
    <phoneticPr fontId="14"/>
  </si>
  <si>
    <r>
      <rPr>
        <sz val="11"/>
        <rFont val="ＭＳ 明朝"/>
        <family val="1"/>
        <charset val="128"/>
      </rPr>
      <t>同法施行規則</t>
    </r>
    <rPh sb="0" eb="2">
      <t>ドウホウ</t>
    </rPh>
    <rPh sb="2" eb="6">
      <t>セコウキソク</t>
    </rPh>
    <phoneticPr fontId="14"/>
  </si>
  <si>
    <r>
      <rPr>
        <sz val="11"/>
        <rFont val="ＭＳ 明朝"/>
        <family val="1"/>
        <charset val="128"/>
      </rPr>
      <t>第</t>
    </r>
    <r>
      <rPr>
        <sz val="11"/>
        <rFont val="Century"/>
        <family val="1"/>
      </rPr>
      <t>11</t>
    </r>
    <r>
      <rPr>
        <sz val="11"/>
        <rFont val="ＭＳ 明朝"/>
        <family val="1"/>
        <charset val="128"/>
      </rPr>
      <t>条</t>
    </r>
    <r>
      <rPr>
        <sz val="11"/>
        <rFont val="Century"/>
        <family val="1"/>
      </rPr>
      <t>2</t>
    </r>
    <r>
      <rPr>
        <sz val="11"/>
        <rFont val="ＭＳ 明朝"/>
        <family val="1"/>
        <charset val="128"/>
      </rPr>
      <t>項</t>
    </r>
    <rPh sb="0" eb="1">
      <t>ダイ</t>
    </rPh>
    <rPh sb="3" eb="4">
      <t>ジョウ</t>
    </rPh>
    <rPh sb="5" eb="6">
      <t>コウ</t>
    </rPh>
    <phoneticPr fontId="14"/>
  </si>
  <si>
    <r>
      <rPr>
        <sz val="11"/>
        <rFont val="ＭＳ 明朝"/>
        <family val="1"/>
        <charset val="128"/>
      </rPr>
      <t>遊漁曳釣</t>
    </r>
    <rPh sb="0" eb="2">
      <t>ユウギョ</t>
    </rPh>
    <rPh sb="2" eb="4">
      <t>ヒキツリ</t>
    </rPh>
    <phoneticPr fontId="14"/>
  </si>
  <si>
    <r>
      <rPr>
        <sz val="11"/>
        <rFont val="ＭＳ 明朝"/>
        <family val="1"/>
        <charset val="128"/>
      </rPr>
      <t>調整規則</t>
    </r>
    <rPh sb="0" eb="4">
      <t>チョウセイキソク</t>
    </rPh>
    <phoneticPr fontId="14"/>
  </si>
  <si>
    <r>
      <rPr>
        <sz val="11"/>
        <rFont val="ＭＳ 明朝"/>
        <family val="1"/>
        <charset val="128"/>
      </rPr>
      <t>第</t>
    </r>
    <r>
      <rPr>
        <sz val="11"/>
        <rFont val="Century"/>
        <family val="1"/>
      </rPr>
      <t>43</t>
    </r>
    <r>
      <rPr>
        <sz val="11"/>
        <rFont val="ＭＳ 明朝"/>
        <family val="1"/>
        <charset val="128"/>
      </rPr>
      <t>条</t>
    </r>
    <rPh sb="3" eb="4">
      <t>ジョウ</t>
    </rPh>
    <phoneticPr fontId="60"/>
  </si>
  <si>
    <r>
      <rPr>
        <sz val="11"/>
        <rFont val="ＭＳ 明朝"/>
        <family val="1"/>
        <charset val="128"/>
      </rPr>
      <t>　　陸上取締　　</t>
    </r>
    <r>
      <rPr>
        <sz val="11"/>
        <rFont val="Century"/>
        <family val="1"/>
      </rPr>
      <t>0</t>
    </r>
    <r>
      <rPr>
        <sz val="11"/>
        <rFont val="ＭＳ 明朝"/>
        <family val="1"/>
        <charset val="128"/>
      </rPr>
      <t>件</t>
    </r>
    <r>
      <rPr>
        <sz val="11"/>
        <rFont val="Century"/>
        <family val="1"/>
      </rPr>
      <t>(</t>
    </r>
    <r>
      <rPr>
        <sz val="11"/>
        <rFont val="ＭＳ 明朝"/>
        <family val="1"/>
        <charset val="128"/>
      </rPr>
      <t>－</t>
    </r>
    <r>
      <rPr>
        <sz val="11"/>
        <rFont val="Century"/>
        <family val="1"/>
      </rPr>
      <t>7</t>
    </r>
    <r>
      <rPr>
        <sz val="11"/>
        <rFont val="ＭＳ 明朝"/>
        <family val="1"/>
        <charset val="128"/>
      </rPr>
      <t>件</t>
    </r>
    <r>
      <rPr>
        <sz val="11"/>
        <rFont val="Century"/>
        <family val="1"/>
      </rPr>
      <t>)</t>
    </r>
    <rPh sb="9" eb="10">
      <t>ケン</t>
    </rPh>
    <phoneticPr fontId="14"/>
  </si>
  <si>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0" eb="1">
      <t>ウチ</t>
    </rPh>
    <rPh sb="2" eb="3">
      <t>ミズ</t>
    </rPh>
    <rPh sb="4" eb="5">
      <t>メン</t>
    </rPh>
    <phoneticPr fontId="14"/>
  </si>
  <si>
    <r>
      <rPr>
        <sz val="11"/>
        <rFont val="ＭＳ 明朝"/>
        <family val="1"/>
        <charset val="128"/>
      </rPr>
      <t>　　陸上取締　　</t>
    </r>
    <r>
      <rPr>
        <sz val="11"/>
        <rFont val="Century"/>
        <family val="1"/>
      </rPr>
      <t>2</t>
    </r>
    <r>
      <rPr>
        <sz val="11"/>
        <rFont val="ＭＳ 明朝"/>
        <family val="1"/>
        <charset val="128"/>
      </rPr>
      <t>件</t>
    </r>
    <r>
      <rPr>
        <sz val="11"/>
        <rFont val="Century"/>
        <family val="1"/>
      </rPr>
      <t>(</t>
    </r>
    <r>
      <rPr>
        <sz val="11"/>
        <rFont val="ＭＳ 明朝"/>
        <family val="1"/>
        <charset val="128"/>
      </rPr>
      <t>－</t>
    </r>
    <r>
      <rPr>
        <sz val="11"/>
        <rFont val="Century"/>
        <family val="1"/>
      </rPr>
      <t>1</t>
    </r>
    <r>
      <rPr>
        <sz val="11"/>
        <rFont val="ＭＳ 明朝"/>
        <family val="1"/>
        <charset val="128"/>
      </rPr>
      <t>件</t>
    </r>
    <r>
      <rPr>
        <sz val="11"/>
        <rFont val="Century"/>
        <family val="1"/>
      </rPr>
      <t>)</t>
    </r>
    <rPh sb="9" eb="10">
      <t>ケン</t>
    </rPh>
    <phoneticPr fontId="14"/>
  </si>
  <si>
    <r>
      <rPr>
        <sz val="11"/>
        <rFont val="ＭＳ 明朝"/>
        <family val="1"/>
        <charset val="128"/>
      </rPr>
      <t>漁船無登録違反</t>
    </r>
    <rPh sb="0" eb="7">
      <t>ギョセンムトウロクイハン</t>
    </rPh>
    <phoneticPr fontId="14"/>
  </si>
  <si>
    <r>
      <rPr>
        <sz val="11"/>
        <rFont val="ＭＳ 明朝"/>
        <family val="1"/>
        <charset val="128"/>
      </rPr>
      <t>漁船法</t>
    </r>
    <rPh sb="0" eb="3">
      <t>ギョセンホウ</t>
    </rPh>
    <phoneticPr fontId="14"/>
  </si>
  <si>
    <r>
      <rPr>
        <sz val="11"/>
        <rFont val="ＭＳ 明朝"/>
        <family val="1"/>
        <charset val="128"/>
      </rPr>
      <t>サケ採捕</t>
    </r>
    <rPh sb="2" eb="4">
      <t>サイホ</t>
    </rPh>
    <phoneticPr fontId="14"/>
  </si>
  <si>
    <r>
      <rPr>
        <sz val="11"/>
        <rFont val="ＭＳ 明朝"/>
        <family val="1"/>
        <charset val="128"/>
      </rPr>
      <t>水産資源保護法違反</t>
    </r>
    <rPh sb="0" eb="4">
      <t>スイサンシゲン</t>
    </rPh>
    <rPh sb="4" eb="9">
      <t>ホゴホウイハン</t>
    </rPh>
    <phoneticPr fontId="14"/>
  </si>
  <si>
    <r>
      <rPr>
        <sz val="11"/>
        <rFont val="ＭＳ 明朝"/>
        <family val="1"/>
        <charset val="128"/>
      </rPr>
      <t>合　　計</t>
    </r>
    <rPh sb="0" eb="1">
      <t>ゴウ</t>
    </rPh>
    <rPh sb="3" eb="4">
      <t>ケイ</t>
    </rPh>
    <phoneticPr fontId="14"/>
  </si>
  <si>
    <r>
      <rPr>
        <sz val="11"/>
        <rFont val="ＭＳ 明朝"/>
        <family val="1"/>
        <charset val="128"/>
      </rPr>
      <t>　　　　　　</t>
    </r>
    <r>
      <rPr>
        <sz val="11"/>
        <rFont val="Century"/>
        <family val="1"/>
      </rPr>
      <t>13</t>
    </r>
    <r>
      <rPr>
        <sz val="11"/>
        <rFont val="ＭＳ 明朝"/>
        <family val="1"/>
        <charset val="128"/>
      </rPr>
      <t>件</t>
    </r>
    <r>
      <rPr>
        <sz val="11"/>
        <rFont val="Century"/>
        <family val="1"/>
      </rPr>
      <t>(</t>
    </r>
    <r>
      <rPr>
        <sz val="11"/>
        <rFont val="ＭＳ 明朝"/>
        <family val="1"/>
        <charset val="128"/>
      </rPr>
      <t>－</t>
    </r>
    <r>
      <rPr>
        <sz val="11"/>
        <rFont val="Century"/>
        <family val="1"/>
      </rPr>
      <t>5</t>
    </r>
    <r>
      <rPr>
        <sz val="11"/>
        <rFont val="ＭＳ 明朝"/>
        <family val="1"/>
        <charset val="128"/>
      </rPr>
      <t>件</t>
    </r>
    <r>
      <rPr>
        <sz val="11"/>
        <rFont val="Century"/>
        <family val="1"/>
      </rPr>
      <t>)</t>
    </r>
    <rPh sb="8" eb="9">
      <t>ケン</t>
    </rPh>
    <phoneticPr fontId="14"/>
  </si>
  <si>
    <r>
      <t>(</t>
    </r>
    <r>
      <rPr>
        <sz val="11"/>
        <color rgb="FF000000"/>
        <rFont val="ＭＳ 明朝"/>
        <family val="1"/>
        <charset val="128"/>
      </rPr>
      <t>※規則：山形県海面漁業調整規則、海区指示：山形海区漁業調整委員会指示、遊適法：遊漁船業の適正化に関する法律</t>
    </r>
    <r>
      <rPr>
        <sz val="11"/>
        <color rgb="FF000000"/>
        <rFont val="Century"/>
        <family val="1"/>
      </rPr>
      <t>)</t>
    </r>
    <rPh sb="2" eb="4">
      <t>キソク</t>
    </rPh>
    <rPh sb="5" eb="8">
      <t>ヤマガタケン</t>
    </rPh>
    <rPh sb="8" eb="10">
      <t>カイメン</t>
    </rPh>
    <rPh sb="10" eb="12">
      <t>ギョギョウ</t>
    </rPh>
    <rPh sb="12" eb="14">
      <t>チョウセイ</t>
    </rPh>
    <rPh sb="14" eb="16">
      <t>キソク</t>
    </rPh>
    <rPh sb="17" eb="19">
      <t>カイク</t>
    </rPh>
    <rPh sb="19" eb="21">
      <t>シジ</t>
    </rPh>
    <rPh sb="22" eb="24">
      <t>ヤマガタ</t>
    </rPh>
    <rPh sb="24" eb="26">
      <t>カイク</t>
    </rPh>
    <rPh sb="26" eb="28">
      <t>ギョギョウ</t>
    </rPh>
    <rPh sb="28" eb="30">
      <t>チョウセイ</t>
    </rPh>
    <rPh sb="30" eb="33">
      <t>イインカイ</t>
    </rPh>
    <rPh sb="33" eb="35">
      <t>シジ</t>
    </rPh>
    <rPh sb="36" eb="39">
      <t>ユウテキホウ</t>
    </rPh>
    <rPh sb="40" eb="44">
      <t>ユウギョセンギョウ</t>
    </rPh>
    <rPh sb="45" eb="48">
      <t>テキセイカ</t>
    </rPh>
    <rPh sb="49" eb="50">
      <t>カン</t>
    </rPh>
    <rPh sb="52" eb="54">
      <t>ホウリツ</t>
    </rPh>
    <phoneticPr fontId="12"/>
  </si>
  <si>
    <r>
      <rPr>
        <sz val="11"/>
        <rFont val="ＭＳ 明朝"/>
        <family val="1"/>
        <charset val="128"/>
      </rPr>
      <t>　　　沿岸海洋観測　</t>
    </r>
    <r>
      <rPr>
        <sz val="11"/>
        <rFont val="Century"/>
        <family val="1"/>
      </rPr>
      <t>7</t>
    </r>
    <r>
      <rPr>
        <sz val="11"/>
        <rFont val="ＭＳ 明朝"/>
        <family val="1"/>
        <charset val="128"/>
      </rPr>
      <t>日　　　　漁礁関係調査　　</t>
    </r>
    <r>
      <rPr>
        <sz val="11"/>
        <rFont val="Century"/>
        <family val="1"/>
      </rPr>
      <t>0</t>
    </r>
    <r>
      <rPr>
        <sz val="11"/>
        <rFont val="ＭＳ 明朝"/>
        <family val="1"/>
        <charset val="128"/>
      </rPr>
      <t>日　　　　海底調査等　　　</t>
    </r>
    <r>
      <rPr>
        <sz val="11"/>
        <rFont val="Century"/>
        <family val="1"/>
      </rPr>
      <t>11</t>
    </r>
    <r>
      <rPr>
        <sz val="11"/>
        <rFont val="ＭＳ 明朝"/>
        <family val="1"/>
        <charset val="128"/>
      </rPr>
      <t>日　　　　その他　　</t>
    </r>
    <r>
      <rPr>
        <sz val="11"/>
        <rFont val="Century"/>
        <family val="1"/>
      </rPr>
      <t>13</t>
    </r>
    <r>
      <rPr>
        <sz val="11"/>
        <rFont val="ＭＳ 明朝"/>
        <family val="1"/>
        <charset val="128"/>
      </rPr>
      <t>日</t>
    </r>
    <rPh sb="3" eb="5">
      <t>エンガン</t>
    </rPh>
    <rPh sb="5" eb="7">
      <t>カイヨウ</t>
    </rPh>
    <rPh sb="7" eb="8">
      <t>カン</t>
    </rPh>
    <rPh sb="8" eb="9">
      <t>ソク</t>
    </rPh>
    <rPh sb="11" eb="12">
      <t>ニチ</t>
    </rPh>
    <rPh sb="16" eb="20">
      <t>ギョショウカンケイ</t>
    </rPh>
    <rPh sb="20" eb="22">
      <t>チョウサ</t>
    </rPh>
    <rPh sb="25" eb="26">
      <t>ニチ</t>
    </rPh>
    <rPh sb="30" eb="35">
      <t>カイテイチョウサトウ</t>
    </rPh>
    <rPh sb="40" eb="41">
      <t>ニチ</t>
    </rPh>
    <rPh sb="47" eb="48">
      <t>タ</t>
    </rPh>
    <rPh sb="52" eb="53">
      <t>ニチ</t>
    </rPh>
    <phoneticPr fontId="14"/>
  </si>
  <si>
    <r>
      <rPr>
        <sz val="11"/>
        <rFont val="ＭＳ 明朝"/>
        <family val="1"/>
        <charset val="128"/>
      </rPr>
      <t>　　合　</t>
    </r>
    <r>
      <rPr>
        <sz val="11"/>
        <rFont val="Century"/>
        <family val="1"/>
      </rPr>
      <t xml:space="preserve"> </t>
    </r>
    <r>
      <rPr>
        <sz val="11"/>
        <rFont val="ＭＳ 明朝"/>
        <family val="1"/>
        <charset val="128"/>
      </rPr>
      <t>計　　</t>
    </r>
    <r>
      <rPr>
        <sz val="11"/>
        <rFont val="Century"/>
        <family val="1"/>
      </rPr>
      <t>31</t>
    </r>
    <r>
      <rPr>
        <sz val="11"/>
        <rFont val="ＭＳ 明朝"/>
        <family val="1"/>
        <charset val="128"/>
      </rPr>
      <t>日　</t>
    </r>
    <rPh sb="2" eb="3">
      <t>ゴウ</t>
    </rPh>
    <rPh sb="5" eb="6">
      <t>ケイ</t>
    </rPh>
    <rPh sb="10" eb="11">
      <t>ニチ</t>
    </rPh>
    <phoneticPr fontId="14"/>
  </si>
  <si>
    <r>
      <rPr>
        <sz val="11"/>
        <rFont val="ＭＳ 明朝"/>
        <family val="1"/>
        <charset val="128"/>
      </rPr>
      <t>　ディープ</t>
    </r>
    <r>
      <rPr>
        <sz val="11"/>
        <rFont val="Century"/>
        <family val="1"/>
      </rPr>
      <t xml:space="preserve"> V</t>
    </r>
    <r>
      <rPr>
        <sz val="11"/>
        <rFont val="ＭＳ 明朝"/>
        <family val="1"/>
        <charset val="128"/>
      </rPr>
      <t>型性</t>
    </r>
    <phoneticPr fontId="14"/>
  </si>
  <si>
    <r>
      <rPr>
        <sz val="11"/>
        <rFont val="ＭＳ 明朝"/>
        <family val="1"/>
        <charset val="128"/>
      </rPr>
      <t>　航海速力　</t>
    </r>
    <r>
      <rPr>
        <sz val="11"/>
        <rFont val="Century"/>
        <family val="1"/>
      </rPr>
      <t xml:space="preserve">   35</t>
    </r>
    <r>
      <rPr>
        <sz val="11"/>
        <rFont val="ＭＳ 明朝"/>
        <family val="1"/>
        <charset val="128"/>
      </rPr>
      <t>ノット</t>
    </r>
    <phoneticPr fontId="14"/>
  </si>
  <si>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4"/>
  </si>
  <si>
    <r>
      <rPr>
        <sz val="11"/>
        <rFont val="ＭＳ 明朝"/>
        <family val="1"/>
        <charset val="128"/>
      </rPr>
      <t>　航続距離　</t>
    </r>
    <r>
      <rPr>
        <sz val="11"/>
        <rFont val="Century"/>
        <family val="1"/>
      </rPr>
      <t xml:space="preserve"> 350</t>
    </r>
    <r>
      <rPr>
        <sz val="11"/>
        <rFont val="ＭＳ 明朝"/>
        <family val="1"/>
        <charset val="128"/>
      </rPr>
      <t>浬</t>
    </r>
    <phoneticPr fontId="14"/>
  </si>
  <si>
    <r>
      <rPr>
        <sz val="11"/>
        <rFont val="ＭＳ 明朝"/>
        <family val="1"/>
        <charset val="128"/>
      </rPr>
      <t>　潮流観測装置</t>
    </r>
    <phoneticPr fontId="14"/>
  </si>
  <si>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</si>
  <si>
    <r>
      <rPr>
        <sz val="11"/>
        <rFont val="ＭＳ 明朝"/>
        <family val="1"/>
        <charset val="128"/>
      </rPr>
      <t>　</t>
    </r>
    <r>
      <rPr>
        <sz val="11"/>
        <rFont val="Century"/>
        <family val="1"/>
      </rPr>
      <t>GPS</t>
    </r>
    <r>
      <rPr>
        <sz val="11"/>
        <rFont val="ＭＳ 明朝"/>
        <family val="1"/>
        <charset val="128"/>
      </rPr>
      <t>航法装置</t>
    </r>
    <phoneticPr fontId="14"/>
  </si>
  <si>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</si>
  <si>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</si>
  <si>
    <r>
      <rPr>
        <sz val="11"/>
        <rFont val="ＭＳ 明朝"/>
        <family val="1"/>
        <charset val="128"/>
      </rPr>
      <t>　航海用電子海図表示装置</t>
    </r>
    <phoneticPr fontId="14"/>
  </si>
  <si>
    <t xml:space="preserve">    </t>
  </si>
  <si>
    <r>
      <t xml:space="preserve"> </t>
    </r>
    <r>
      <rPr>
        <sz val="11"/>
        <rFont val="ＭＳ 明朝"/>
        <family val="1"/>
        <charset val="128"/>
      </rPr>
      <t>ｱﾏﾁｭｱ無線受信機</t>
    </r>
    <r>
      <rPr>
        <sz val="11"/>
        <rFont val="Century"/>
        <family val="1"/>
      </rPr>
      <t>)</t>
    </r>
  </si>
  <si>
    <r>
      <rPr>
        <sz val="11"/>
        <rFont val="ＭＳ 明朝"/>
        <family val="1"/>
        <charset val="128"/>
      </rPr>
      <t>　レーダー</t>
    </r>
    <r>
      <rPr>
        <sz val="11"/>
        <rFont val="Century"/>
        <family val="1"/>
      </rPr>
      <t>(ARPA</t>
    </r>
    <r>
      <rPr>
        <sz val="11"/>
        <rFont val="ＭＳ 明朝"/>
        <family val="1"/>
        <charset val="128"/>
      </rPr>
      <t>付</t>
    </r>
    <r>
      <rPr>
        <sz val="11"/>
        <rFont val="Century"/>
        <family val="1"/>
      </rPr>
      <t>)</t>
    </r>
  </si>
  <si>
    <r>
      <rPr>
        <sz val="11"/>
        <rFont val="ＭＳ 明朝"/>
        <family val="1"/>
        <charset val="128"/>
      </rPr>
      <t>定　</t>
    </r>
    <r>
      <rPr>
        <sz val="11"/>
        <rFont val="Century"/>
        <family val="1"/>
      </rPr>
      <t xml:space="preserve">  </t>
    </r>
    <r>
      <rPr>
        <sz val="11"/>
        <rFont val="ＭＳ 明朝"/>
        <family val="1"/>
        <charset val="128"/>
      </rPr>
      <t>員</t>
    </r>
    <phoneticPr fontId="14"/>
  </si>
  <si>
    <r>
      <rPr>
        <sz val="11"/>
        <rFont val="ＭＳ 明朝"/>
        <family val="1"/>
        <charset val="128"/>
      </rPr>
      <t>　乗組員</t>
    </r>
    <r>
      <rPr>
        <sz val="11"/>
        <rFont val="Century"/>
        <family val="1"/>
      </rPr>
      <t xml:space="preserve"> 5</t>
    </r>
    <r>
      <rPr>
        <sz val="11"/>
        <rFont val="ＭＳ 明朝"/>
        <family val="1"/>
        <charset val="128"/>
      </rPr>
      <t>名</t>
    </r>
    <phoneticPr fontId="14"/>
  </si>
  <si>
    <r>
      <rPr>
        <sz val="11"/>
        <rFont val="ＭＳ 明朝"/>
        <family val="1"/>
        <charset val="128"/>
      </rPr>
      <t>　減揺装置</t>
    </r>
    <phoneticPr fontId="14"/>
  </si>
  <si>
    <r>
      <rPr>
        <sz val="11"/>
        <rFont val="ＭＳ 明朝"/>
        <family val="1"/>
        <charset val="128"/>
      </rPr>
      <t>　その他</t>
    </r>
    <r>
      <rPr>
        <sz val="11"/>
        <rFont val="Century"/>
        <family val="1"/>
      </rPr>
      <t xml:space="preserve"> 6</t>
    </r>
    <r>
      <rPr>
        <sz val="11"/>
        <rFont val="ＭＳ 明朝"/>
        <family val="1"/>
        <charset val="128"/>
      </rPr>
      <t>名</t>
    </r>
    <phoneticPr fontId="14"/>
  </si>
  <si>
    <r>
      <rPr>
        <sz val="11"/>
        <rFont val="ＭＳ 明朝"/>
        <family val="1"/>
        <charset val="128"/>
      </rPr>
      <t>　カラー魚群探知機</t>
    </r>
    <phoneticPr fontId="14"/>
  </si>
  <si>
    <r>
      <rPr>
        <sz val="11"/>
        <rFont val="ＭＳ 明朝"/>
        <family val="1"/>
        <charset val="128"/>
      </rPr>
      <t>推進年月日</t>
    </r>
    <rPh sb="0" eb="5">
      <t>スイシンネンガッピ</t>
    </rPh>
    <phoneticPr fontId="14"/>
  </si>
  <si>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4"/>
  </si>
  <si>
    <r>
      <rPr>
        <sz val="11"/>
        <rFont val="ＭＳ 明朝"/>
        <family val="1"/>
        <charset val="128"/>
      </rPr>
      <t>　記録式魚群探知機</t>
    </r>
    <phoneticPr fontId="14"/>
  </si>
  <si>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4"/>
  </si>
  <si>
    <r>
      <rPr>
        <sz val="11"/>
        <rFont val="ＭＳ 明朝"/>
        <family val="1"/>
        <charset val="128"/>
      </rPr>
      <t>　電動測深機</t>
    </r>
    <phoneticPr fontId="14"/>
  </si>
  <si>
    <t xml:space="preserve"> (1)　金融制度別貸出残高</t>
  </si>
  <si>
    <t>(県漁協、漁業信用基金協会)</t>
  </si>
  <si>
    <t xml:space="preserve"> (1,754.6) 
    536.9</t>
  </si>
  <si>
    <t xml:space="preserve">   (254.8) 
    34.8  </t>
  </si>
  <si>
    <r>
      <rPr>
        <sz val="11"/>
        <rFont val="ＭＳ 明朝"/>
        <family val="1"/>
        <charset val="128"/>
      </rPr>
      <t>　</t>
    </r>
    <r>
      <rPr>
        <sz val="11"/>
        <rFont val="Century"/>
        <family val="1"/>
      </rPr>
      <t>(</t>
    </r>
    <r>
      <rPr>
        <sz val="11"/>
        <rFont val="ＭＳ 明朝"/>
        <family val="1"/>
        <charset val="128"/>
      </rPr>
      <t>注</t>
    </r>
    <r>
      <rPr>
        <sz val="11"/>
        <rFont val="Century"/>
        <family val="1"/>
      </rPr>
      <t>)</t>
    </r>
    <r>
      <rPr>
        <sz val="11"/>
        <rFont val="ＭＳ 明朝"/>
        <family val="1"/>
        <charset val="128"/>
      </rPr>
      <t>酒田港は漁港区を記載　　　</t>
    </r>
    <r>
      <rPr>
        <sz val="11"/>
        <rFont val="Century"/>
        <family val="1"/>
      </rPr>
      <t>(</t>
    </r>
    <r>
      <rPr>
        <sz val="11"/>
        <rFont val="ＭＳ 明朝"/>
        <family val="1"/>
        <charset val="128"/>
      </rPr>
      <t>　</t>
    </r>
    <r>
      <rPr>
        <sz val="11"/>
        <rFont val="Century"/>
        <family val="1"/>
      </rPr>
      <t>)</t>
    </r>
    <r>
      <rPr>
        <sz val="11"/>
        <rFont val="ＭＳ 明朝"/>
        <family val="1"/>
        <charset val="128"/>
      </rPr>
      <t>内、海岸施設長含む。</t>
    </r>
  </si>
  <si>
    <r>
      <t>(</t>
    </r>
    <r>
      <rPr>
        <sz val="11"/>
        <rFont val="ＭＳ 明朝"/>
        <family val="1"/>
        <charset val="128"/>
      </rPr>
      <t>港湾事務所、鶴岡市、遊佐町、水産課</t>
    </r>
    <r>
      <rPr>
        <sz val="11"/>
        <rFont val="Century"/>
        <family val="1"/>
      </rPr>
      <t>)</t>
    </r>
  </si>
  <si>
    <r>
      <t>(1)</t>
    </r>
    <r>
      <rPr>
        <sz val="12"/>
        <rFont val="Yu Gothic"/>
        <family val="1"/>
        <charset val="128"/>
      </rPr>
      <t>　</t>
    </r>
    <r>
      <rPr>
        <sz val="12"/>
        <rFont val="ＭＳ 明朝"/>
        <family val="1"/>
        <charset val="128"/>
      </rPr>
      <t>漁港、港湾施設一覧表</t>
    </r>
    <phoneticPr fontId="4"/>
  </si>
  <si>
    <t>他の5港は週に1回以上漁港監視員あるいは嘱託職員による巡視を行なっている。(平成23年度実績)</t>
  </si>
  <si>
    <t>(飛島漁港を除く)</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</si>
  <si>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</si>
  <si>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</si>
  <si>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</si>
  <si>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</si>
  <si>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</si>
  <si>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自動車運転技師(兼)漁港監視員</t>
    <rPh sb="0" eb="3">
      <t>ジドウシャ</t>
    </rPh>
    <rPh sb="3" eb="7">
      <t>ウンテンギシ</t>
    </rPh>
    <rPh sb="8" eb="9">
      <t>ケン</t>
    </rPh>
    <rPh sb="10" eb="15">
      <t>ギョコウカンシイン</t>
    </rPh>
    <phoneticPr fontId="4"/>
  </si>
  <si>
    <r>
      <t>(2)</t>
    </r>
    <r>
      <rPr>
        <sz val="11"/>
        <color theme="1"/>
        <rFont val="Yu Gothic"/>
        <family val="1"/>
        <charset val="128"/>
      </rPr>
      <t>　</t>
    </r>
    <r>
      <rPr>
        <sz val="11"/>
        <color theme="1"/>
        <rFont val="ＭＳ 明朝"/>
        <family val="1"/>
        <charset val="128"/>
      </rPr>
      <t>漁港管理</t>
    </r>
    <phoneticPr fontId="4"/>
  </si>
  <si>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</si>
  <si>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</si>
  <si>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</si>
  <si>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</si>
  <si>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r>
      <rPr>
        <sz val="11"/>
        <rFont val="ＭＳ 明朝"/>
        <family val="1"/>
        <charset val="128"/>
      </rPr>
      <t>　海面では、漁業監視調査船「月峯」</t>
    </r>
    <r>
      <rPr>
        <sz val="11"/>
        <rFont val="Century"/>
        <family val="1"/>
      </rPr>
      <t>(52</t>
    </r>
    <r>
      <rPr>
        <sz val="11"/>
        <rFont val="ＭＳ 明朝"/>
        <family val="1"/>
        <charset val="128"/>
      </rPr>
      <t>ﾄﾝ、</t>
    </r>
    <r>
      <rPr>
        <sz val="11"/>
        <rFont val="Century"/>
        <family val="1"/>
      </rPr>
      <t>D</t>
    </r>
    <r>
      <rPr>
        <sz val="11"/>
        <rFont val="ＭＳ 明朝"/>
        <family val="1"/>
        <charset val="128"/>
      </rPr>
      <t>・</t>
    </r>
    <r>
      <rPr>
        <sz val="11"/>
        <rFont val="Century"/>
        <family val="1"/>
      </rPr>
      <t>1,854kW</t>
    </r>
    <r>
      <rPr>
        <sz val="11"/>
        <rFont val="游ゴシック"/>
        <family val="1"/>
        <charset val="128"/>
      </rPr>
      <t>×</t>
    </r>
    <r>
      <rPr>
        <sz val="11"/>
        <rFont val="Century"/>
        <family val="1"/>
      </rPr>
      <t>2)</t>
    </r>
    <r>
      <rPr>
        <sz val="11"/>
        <rFont val="ＭＳ 明朝"/>
        <family val="1"/>
        <charset val="128"/>
      </rPr>
      <t>等による海上取締違反が</t>
    </r>
    <r>
      <rPr>
        <sz val="11"/>
        <rFont val="Century"/>
        <family val="1"/>
      </rPr>
      <t>11</t>
    </r>
    <r>
      <rPr>
        <sz val="11"/>
        <rFont val="ＭＳ 明朝"/>
        <family val="1"/>
        <charset val="128"/>
      </rPr>
      <t>件</t>
    </r>
    <r>
      <rPr>
        <sz val="11"/>
        <rFont val="Century"/>
        <family val="1"/>
      </rPr>
      <t>(</t>
    </r>
    <r>
      <rPr>
        <sz val="11"/>
        <rFont val="ＭＳ 明朝"/>
        <family val="1"/>
        <charset val="128"/>
      </rPr>
      <t>県外漁船</t>
    </r>
    <r>
      <rPr>
        <sz val="11"/>
        <rFont val="Century"/>
        <family val="1"/>
      </rPr>
      <t>1</t>
    </r>
    <r>
      <rPr>
        <sz val="11"/>
        <rFont val="ＭＳ 明朝"/>
        <family val="1"/>
        <charset val="128"/>
      </rPr>
      <t>件、遊漁</t>
    </r>
    <r>
      <rPr>
        <sz val="11"/>
        <rFont val="Century"/>
        <family val="1"/>
      </rPr>
      <t>10</t>
    </r>
    <r>
      <rPr>
        <sz val="11"/>
        <rFont val="ＭＳ 明朝"/>
        <family val="1"/>
        <charset val="128"/>
      </rPr>
      <t>件</t>
    </r>
    <r>
      <rPr>
        <sz val="11"/>
        <rFont val="Century"/>
        <family val="1"/>
      </rPr>
      <t>)</t>
    </r>
    <r>
      <rPr>
        <sz val="11"/>
        <rFont val="ＭＳ 明朝"/>
        <family val="1"/>
        <charset val="128"/>
      </rPr>
      <t>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8" eb="49">
      <t>ケン</t>
    </rPh>
    <rPh sb="50" eb="54">
      <t>ケンガイギョセン</t>
    </rPh>
    <rPh sb="55" eb="56">
      <t>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</si>
</sst>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
    <numFmt numFmtId="177" formatCode="#,##0.00\ "/>
    <numFmt numFmtId="178" formatCode="#,##0\ ;[Red]\(#,##0\)"/>
    <numFmt numFmtId="179" formatCode="0_);[Red]\(0\)"/>
    <numFmt numFmtId="180" formatCode="0.0\ "/>
    <numFmt numFmtId="181" formatCode="0.0_);[Red]\(0.0\)"/>
    <numFmt numFmtId="182" formatCode="#,##0.0\ "/>
    <numFmt numFmtId="183" formatCode="0\ "/>
    <numFmt numFmtId="184" formatCode="#,##0_);[Red]\(#,##0\)"/>
    <numFmt numFmtId="185" formatCode="#,##0.0\ ;[Red]\(#,##0.0\)"/>
    <numFmt numFmtId="186" formatCode="0_ "/>
    <numFmt numFmtId="187" formatCode="#,##0_);\(#,##0\)"/>
    <numFmt numFmtId="188" formatCode="#,##0_ "/>
    <numFmt numFmtId="189" formatCode="#,##0_ ;[Red]\-#,##0\ "/>
    <numFmt numFmtId="190" formatCode="#,##0.00_ ;[Red]\-#,##0.00\ "/>
    <numFmt numFmtId="191" formatCode="0.0_ "/>
    <numFmt numFmtId="192" formatCode="0_);\(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6"/>
      <name val="Century"/>
      <family val="1"/>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2"/>
      <color theme="1"/>
      <name val="Century"/>
      <family val="1"/>
    </font>
    <font>
      <sz val="12"/>
      <color theme="1"/>
      <name val="ＭＳ Ｐ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11"/>
      <color indexed="8"/>
      <name val="Century"/>
      <family val="1"/>
    </font>
    <font>
      <sz val="12"/>
      <color indexed="8"/>
      <name val="Century"/>
      <family val="1"/>
    </font>
    <font>
      <sz val="11"/>
      <color indexed="10"/>
      <name val="Century"/>
      <family val="1"/>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0.5"/>
      <color rgb="FF000000"/>
      <name val="ＭＳ 明朝"/>
      <family val="1"/>
      <charset val="128"/>
    </font>
    <font>
      <sz val="10.5"/>
      <color theme="1"/>
      <name val="Century"/>
      <family val="1"/>
    </font>
    <font>
      <sz val="9"/>
      <name val="Century"/>
      <family val="1"/>
    </font>
    <font>
      <sz val="9"/>
      <name val="ＭＳ 明朝"/>
      <family val="1"/>
      <charset val="128"/>
    </font>
    <font>
      <sz val="10"/>
      <color indexed="8"/>
      <name val="ＭＳ 明朝"/>
      <family val="1"/>
      <charset val="128"/>
    </font>
    <font>
      <sz val="10"/>
      <color indexed="8"/>
      <name val="Century"/>
      <family val="1"/>
    </font>
    <font>
      <sz val="10"/>
      <color rgb="FF000000"/>
      <name val="ＭＳ 明朝"/>
      <family val="1"/>
      <charset val="128"/>
    </font>
    <font>
      <sz val="11"/>
      <color theme="1"/>
      <name val="ＭＳ Ｐゴシック"/>
      <family val="2"/>
      <scheme val="minor"/>
    </font>
    <font>
      <sz val="10"/>
      <color rgb="FF000000"/>
      <name val="Century"/>
      <family val="1"/>
    </font>
    <font>
      <sz val="14"/>
      <name val="Century"/>
      <family val="1"/>
    </font>
    <font>
      <sz val="14"/>
      <name val="ＭＳ 明朝"/>
      <family val="1"/>
      <charset val="128"/>
    </font>
    <font>
      <sz val="28"/>
      <color theme="1"/>
      <name val="Century"/>
      <family val="1"/>
    </font>
    <font>
      <b/>
      <sz val="48"/>
      <color theme="1"/>
      <name val="Century"/>
      <family val="1"/>
    </font>
    <font>
      <sz val="11"/>
      <name val="Century"/>
      <family val="1"/>
      <charset val="128"/>
    </font>
    <font>
      <sz val="11"/>
      <name val="ＭＳ Ｐ明朝"/>
      <family val="1"/>
      <charset val="128"/>
    </font>
    <font>
      <sz val="12"/>
      <color theme="1"/>
      <name val="Century"/>
      <family val="1"/>
      <charset val="128"/>
    </font>
    <font>
      <sz val="11"/>
      <name val="Yu Gothic"/>
      <family val="1"/>
      <charset val="128"/>
    </font>
    <font>
      <sz val="9"/>
      <name val="Century"/>
      <family val="1"/>
      <charset val="128"/>
    </font>
    <font>
      <sz val="11"/>
      <color theme="1"/>
      <name val="Century"/>
      <family val="1"/>
      <charset val="128"/>
    </font>
    <font>
      <sz val="11"/>
      <color theme="1"/>
      <name val="Yu Gothic"/>
      <family val="1"/>
      <charset val="128"/>
    </font>
    <font>
      <sz val="6"/>
      <name val="ＭＳ Ｐゴシック"/>
      <family val="2"/>
      <charset val="128"/>
      <scheme val="minor"/>
    </font>
    <font>
      <b/>
      <sz val="16"/>
      <name val="Century"/>
      <family val="1"/>
    </font>
    <font>
      <sz val="12"/>
      <name val="Yu Gothic"/>
      <family val="1"/>
      <charset val="128"/>
    </font>
    <font>
      <sz val="11"/>
      <name val="游ゴシック"/>
      <family val="1"/>
      <charset val="128"/>
    </font>
  </fonts>
  <fills count="2">
    <fill>
      <patternFill patternType="none"/>
    </fill>
    <fill>
      <patternFill patternType="gray125"/>
    </fill>
  </fills>
  <borders count="259">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top style="medium">
        <color indexed="8"/>
      </top>
      <bottom/>
      <diagonal/>
    </border>
    <border>
      <left/>
      <right style="hair">
        <color indexed="8"/>
      </right>
      <top style="medium">
        <color indexed="8"/>
      </top>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right/>
      <top/>
      <bottom style="medium">
        <color indexed="64"/>
      </bottom>
      <diagonal/>
    </border>
    <border>
      <left/>
      <right style="thin">
        <color indexed="64"/>
      </right>
      <top style="hair">
        <color indexed="64"/>
      </top>
      <bottom/>
      <diagonal/>
    </border>
    <border>
      <left style="hair">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hair">
        <color indexed="8"/>
      </top>
      <bottom style="hair">
        <color indexed="8"/>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diagonal/>
    </border>
    <border>
      <left style="hair">
        <color indexed="64"/>
      </left>
      <right/>
      <top style="thin">
        <color indexed="64"/>
      </top>
      <bottom/>
      <diagonal/>
    </border>
    <border>
      <left/>
      <right style="hair">
        <color indexed="8"/>
      </right>
      <top/>
      <bottom style="hair">
        <color indexed="64"/>
      </bottom>
      <diagonal/>
    </border>
    <border>
      <left style="hair">
        <color indexed="8"/>
      </left>
      <right/>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style="hair">
        <color indexed="8"/>
      </right>
      <top/>
      <bottom style="hair">
        <color indexed="64"/>
      </bottom>
      <diagonal/>
    </border>
    <border>
      <left/>
      <right/>
      <top/>
      <bottom style="hair">
        <color indexed="8"/>
      </bottom>
      <diagonal/>
    </border>
    <border>
      <left style="thin">
        <color indexed="64"/>
      </left>
      <right/>
      <top/>
      <bottom style="hair">
        <color indexed="8"/>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auto="1"/>
      </left>
      <right style="hair">
        <color auto="1"/>
      </right>
      <top/>
      <bottom/>
      <diagonal/>
    </border>
    <border>
      <left/>
      <right style="hair">
        <color auto="1"/>
      </right>
      <top/>
      <bottom/>
      <diagonal/>
    </border>
    <border>
      <left style="hair">
        <color auto="1"/>
      </left>
      <right style="hair">
        <color auto="1"/>
      </right>
      <top/>
      <bottom style="hair">
        <color auto="1"/>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top style="hair">
        <color indexed="8"/>
      </top>
      <bottom/>
      <diagonal/>
    </border>
    <border>
      <left style="thin">
        <color indexed="64"/>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thin">
        <color indexed="64"/>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thin">
        <color indexed="64"/>
      </bottom>
      <diagonal/>
    </border>
    <border>
      <left/>
      <right style="thin">
        <color indexed="64"/>
      </right>
      <top/>
      <bottom style="hair">
        <color indexed="8"/>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hair">
        <color indexed="8"/>
      </right>
      <top style="hair">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top style="thin">
        <color indexed="8"/>
      </top>
      <bottom/>
      <diagonal/>
    </border>
    <border>
      <left style="hair">
        <color auto="1"/>
      </left>
      <right style="hair">
        <color auto="1"/>
      </right>
      <top style="hair">
        <color auto="1"/>
      </top>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style="hair">
        <color indexed="8"/>
      </right>
      <top style="thin">
        <color indexed="8"/>
      </top>
      <bottom style="hair">
        <color indexed="64"/>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8"/>
      </left>
      <right/>
      <top/>
      <bottom/>
      <diagonal/>
    </border>
    <border>
      <left style="thin">
        <color indexed="64"/>
      </left>
      <right/>
      <top style="hair">
        <color indexed="64"/>
      </top>
      <bottom/>
      <diagonal/>
    </border>
    <border>
      <left/>
      <right/>
      <top style="hair">
        <color indexed="8"/>
      </top>
      <bottom style="hair">
        <color indexed="8"/>
      </bottom>
      <diagonal/>
    </border>
    <border>
      <left/>
      <right/>
      <top style="hair">
        <color indexed="8"/>
      </top>
      <bottom style="thin">
        <color indexed="64"/>
      </bottom>
      <diagonal/>
    </border>
    <border>
      <left style="hair">
        <color indexed="64"/>
      </left>
      <right style="hair">
        <color indexed="64"/>
      </right>
      <top style="hair">
        <color indexed="8"/>
      </top>
      <bottom style="hair">
        <color indexed="64"/>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style="hair">
        <color indexed="8"/>
      </bottom>
      <diagonal/>
    </border>
    <border>
      <left/>
      <right/>
      <top style="hair">
        <color indexed="8"/>
      </top>
      <bottom/>
      <diagonal/>
    </border>
    <border>
      <left style="thin">
        <color indexed="8"/>
      </left>
      <right/>
      <top style="hair">
        <color indexed="8"/>
      </top>
      <bottom/>
      <diagonal/>
    </border>
    <border>
      <left/>
      <right/>
      <top style="hair">
        <color indexed="8"/>
      </top>
      <bottom style="thin">
        <color indexed="8"/>
      </bottom>
      <diagonal/>
    </border>
    <border>
      <left style="thin">
        <color indexed="8"/>
      </left>
      <right/>
      <top style="hair">
        <color indexed="8"/>
      </top>
      <bottom style="thin">
        <color indexed="8"/>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auto="1"/>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6">
    <xf numFmtId="0" fontId="0" fillId="0" borderId="0"/>
    <xf numFmtId="0" fontId="10" fillId="0" borderId="0">
      <alignment vertical="center"/>
    </xf>
    <xf numFmtId="0" fontId="11" fillId="0" borderId="0">
      <alignment vertical="center"/>
    </xf>
    <xf numFmtId="38" fontId="11" fillId="0" borderId="0" applyFill="0" applyBorder="0" applyProtection="0">
      <alignment vertical="center"/>
    </xf>
    <xf numFmtId="0" fontId="2" fillId="0" borderId="0">
      <alignment vertical="center"/>
    </xf>
    <xf numFmtId="38" fontId="47" fillId="0" borderId="0" applyFont="0" applyFill="0" applyBorder="0" applyAlignment="0" applyProtection="0">
      <alignment vertical="center"/>
    </xf>
  </cellStyleXfs>
  <cellXfs count="1345">
    <xf numFmtId="0" fontId="0" fillId="0" borderId="0" xfId="0"/>
    <xf numFmtId="0" fontId="12" fillId="0" borderId="0" xfId="2" applyFont="1">
      <alignment vertical="center"/>
    </xf>
    <xf numFmtId="0" fontId="13" fillId="0" borderId="0" xfId="2" applyFont="1">
      <alignment vertical="center"/>
    </xf>
    <xf numFmtId="0" fontId="13" fillId="0" borderId="4" xfId="2" applyFont="1" applyBorder="1">
      <alignment vertical="center"/>
    </xf>
    <xf numFmtId="0" fontId="13" fillId="0" borderId="0" xfId="2" applyFont="1" applyAlignment="1">
      <alignment horizontal="center" vertical="center"/>
    </xf>
    <xf numFmtId="0" fontId="13" fillId="0" borderId="0" xfId="2" applyFont="1" applyAlignment="1">
      <alignment horizontal="justify" vertical="center"/>
    </xf>
    <xf numFmtId="0" fontId="19" fillId="0" borderId="0" xfId="2" applyFont="1">
      <alignment vertical="center"/>
    </xf>
    <xf numFmtId="0" fontId="22" fillId="0" borderId="0" xfId="0" applyFont="1" applyAlignment="1">
      <alignment vertical="center"/>
    </xf>
    <xf numFmtId="0" fontId="22" fillId="0" borderId="7" xfId="0" applyFont="1" applyBorder="1" applyAlignment="1">
      <alignment horizontal="center" vertical="center"/>
    </xf>
    <xf numFmtId="0" fontId="22" fillId="0" borderId="10" xfId="0" applyFont="1" applyBorder="1" applyAlignment="1">
      <alignment vertical="center"/>
    </xf>
    <xf numFmtId="0" fontId="22" fillId="0" borderId="13" xfId="0" applyFont="1" applyBorder="1" applyAlignment="1">
      <alignment vertical="center"/>
    </xf>
    <xf numFmtId="0" fontId="23" fillId="0" borderId="0" xfId="0" applyFont="1" applyAlignment="1">
      <alignment vertical="center"/>
    </xf>
    <xf numFmtId="0" fontId="28" fillId="0" borderId="0" xfId="2" applyFont="1">
      <alignment vertical="center"/>
    </xf>
    <xf numFmtId="0" fontId="28" fillId="0" borderId="27" xfId="2" applyFont="1" applyBorder="1">
      <alignment vertical="center"/>
    </xf>
    <xf numFmtId="0" fontId="28" fillId="0" borderId="26" xfId="2" applyFont="1" applyBorder="1">
      <alignment vertical="center"/>
    </xf>
    <xf numFmtId="0" fontId="28" fillId="0" borderId="23" xfId="2" applyFont="1" applyBorder="1" applyAlignment="1">
      <alignment horizontal="center" vertical="center" shrinkToFit="1"/>
    </xf>
    <xf numFmtId="0" fontId="28" fillId="0" borderId="27" xfId="2" applyFont="1" applyBorder="1" applyAlignment="1">
      <alignment horizontal="right" vertical="center"/>
    </xf>
    <xf numFmtId="0" fontId="28" fillId="0" borderId="26" xfId="2" applyFont="1" applyBorder="1" applyAlignment="1">
      <alignment horizontal="right" vertical="center"/>
    </xf>
    <xf numFmtId="0" fontId="28" fillId="0" borderId="25" xfId="2" applyFont="1" applyBorder="1" applyAlignment="1">
      <alignment horizontal="justify" vertical="center" indent="1"/>
    </xf>
    <xf numFmtId="0" fontId="28" fillId="0" borderId="24" xfId="2" applyFont="1" applyBorder="1" applyAlignment="1">
      <alignment horizontal="right" vertical="center"/>
    </xf>
    <xf numFmtId="0" fontId="28" fillId="0" borderId="23" xfId="2" applyFont="1" applyBorder="1" applyAlignment="1">
      <alignment horizontal="right" vertical="center"/>
    </xf>
    <xf numFmtId="0" fontId="28" fillId="0" borderId="22" xfId="2" applyFont="1" applyBorder="1" applyAlignment="1">
      <alignment horizontal="justify" vertical="center" indent="1"/>
    </xf>
    <xf numFmtId="0" fontId="28" fillId="0" borderId="23" xfId="2" applyFont="1" applyBorder="1" applyAlignment="1">
      <alignment horizontal="center" vertical="center"/>
    </xf>
    <xf numFmtId="0" fontId="12" fillId="0" borderId="0" xfId="2" applyFont="1" applyAlignment="1">
      <alignment horizontal="left" vertical="center"/>
    </xf>
    <xf numFmtId="0" fontId="12" fillId="0" borderId="31" xfId="2" applyFont="1" applyBorder="1">
      <alignment vertical="center"/>
    </xf>
    <xf numFmtId="0" fontId="12" fillId="0" borderId="23"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176" fontId="12" fillId="0" borderId="23" xfId="2" applyNumberFormat="1" applyFont="1" applyBorder="1">
      <alignment vertical="center"/>
    </xf>
    <xf numFmtId="176" fontId="12" fillId="0" borderId="24" xfId="2" applyNumberFormat="1" applyFont="1" applyBorder="1">
      <alignment vertical="center"/>
    </xf>
    <xf numFmtId="177" fontId="12" fillId="0" borderId="23" xfId="2" applyNumberFormat="1" applyFont="1" applyBorder="1">
      <alignment vertical="center"/>
    </xf>
    <xf numFmtId="177" fontId="12" fillId="0" borderId="24" xfId="2" applyNumberFormat="1" applyFont="1" applyBorder="1">
      <alignment vertical="center"/>
    </xf>
    <xf numFmtId="0" fontId="12" fillId="0" borderId="26" xfId="2" applyFont="1" applyBorder="1" applyAlignment="1">
      <alignment horizontal="center" vertical="center"/>
    </xf>
    <xf numFmtId="176" fontId="12" fillId="0" borderId="26" xfId="2" applyNumberFormat="1" applyFont="1" applyBorder="1">
      <alignment vertical="center"/>
    </xf>
    <xf numFmtId="176" fontId="12" fillId="0" borderId="27" xfId="2" applyNumberFormat="1" applyFont="1" applyBorder="1">
      <alignment vertical="center"/>
    </xf>
    <xf numFmtId="0" fontId="30" fillId="0" borderId="0" xfId="2" applyFont="1">
      <alignment vertical="center"/>
    </xf>
    <xf numFmtId="0" fontId="29" fillId="0" borderId="0" xfId="2" applyFont="1">
      <alignment vertical="center"/>
    </xf>
    <xf numFmtId="49" fontId="28" fillId="0" borderId="0" xfId="2" applyNumberFormat="1" applyFont="1">
      <alignment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0" xfId="2" applyFont="1" applyAlignment="1">
      <alignment horizontal="center" vertical="center"/>
    </xf>
    <xf numFmtId="0" fontId="28" fillId="0" borderId="23" xfId="2" applyFont="1" applyBorder="1" applyAlignment="1">
      <alignment horizontal="justify" vertical="center"/>
    </xf>
    <xf numFmtId="0" fontId="28" fillId="0" borderId="26" xfId="2" applyFont="1" applyBorder="1" applyAlignment="1">
      <alignment horizontal="justify" vertical="center"/>
    </xf>
    <xf numFmtId="0" fontId="28" fillId="0" borderId="34" xfId="2" applyFont="1" applyBorder="1" applyAlignment="1">
      <alignment horizontal="center" vertical="center"/>
    </xf>
    <xf numFmtId="0" fontId="12" fillId="0" borderId="35" xfId="2" applyFont="1" applyBorder="1" applyAlignment="1">
      <alignment horizontal="center" vertical="center"/>
    </xf>
    <xf numFmtId="0" fontId="28" fillId="0" borderId="36" xfId="2" applyFont="1" applyBorder="1" applyAlignment="1">
      <alignment horizontal="center" vertical="center"/>
    </xf>
    <xf numFmtId="49" fontId="28" fillId="0" borderId="37" xfId="2" applyNumberFormat="1" applyFont="1" applyBorder="1" applyAlignment="1">
      <alignment horizontal="center" vertical="center"/>
    </xf>
    <xf numFmtId="178" fontId="12" fillId="0" borderId="37" xfId="2" applyNumberFormat="1" applyFont="1" applyBorder="1">
      <alignment vertical="center"/>
    </xf>
    <xf numFmtId="178" fontId="12" fillId="0" borderId="42" xfId="2" applyNumberFormat="1" applyFont="1" applyBorder="1">
      <alignment vertical="center"/>
    </xf>
    <xf numFmtId="178" fontId="12" fillId="0" borderId="42" xfId="2" applyNumberFormat="1" applyFont="1" applyBorder="1" applyAlignment="1">
      <alignment horizontal="right" vertical="center"/>
    </xf>
    <xf numFmtId="178" fontId="12" fillId="0" borderId="42" xfId="2" applyNumberFormat="1" applyFont="1" applyBorder="1" applyAlignment="1">
      <alignment vertical="center" shrinkToFit="1"/>
    </xf>
    <xf numFmtId="178" fontId="12" fillId="0" borderId="41" xfId="2" applyNumberFormat="1" applyFont="1" applyBorder="1">
      <alignment vertical="center"/>
    </xf>
    <xf numFmtId="176" fontId="12" fillId="0" borderId="22" xfId="2" applyNumberFormat="1" applyFont="1" applyBorder="1">
      <alignment vertical="center"/>
    </xf>
    <xf numFmtId="9" fontId="12" fillId="0" borderId="26" xfId="2" applyNumberFormat="1" applyFont="1" applyBorder="1">
      <alignment vertical="center"/>
    </xf>
    <xf numFmtId="9" fontId="12" fillId="0" borderId="24" xfId="2" applyNumberFormat="1" applyFont="1" applyBorder="1">
      <alignment vertical="center"/>
    </xf>
    <xf numFmtId="9" fontId="12" fillId="0" borderId="43" xfId="2" applyNumberFormat="1" applyFont="1" applyBorder="1">
      <alignment vertical="center"/>
    </xf>
    <xf numFmtId="3" fontId="12" fillId="0" borderId="49" xfId="2" applyNumberFormat="1" applyFont="1" applyBorder="1">
      <alignment vertical="center"/>
    </xf>
    <xf numFmtId="3" fontId="12" fillId="0" borderId="50" xfId="2" applyNumberFormat="1" applyFont="1" applyBorder="1">
      <alignment vertical="center"/>
    </xf>
    <xf numFmtId="3" fontId="12" fillId="0" borderId="42" xfId="2" applyNumberFormat="1" applyFont="1" applyBorder="1">
      <alignment vertical="center"/>
    </xf>
    <xf numFmtId="9" fontId="12" fillId="0" borderId="40" xfId="2" applyNumberFormat="1" applyFont="1" applyBorder="1">
      <alignment vertical="center"/>
    </xf>
    <xf numFmtId="9" fontId="12" fillId="0" borderId="38" xfId="2" applyNumberFormat="1" applyFont="1" applyBorder="1">
      <alignment vertical="center"/>
    </xf>
    <xf numFmtId="3" fontId="12" fillId="0" borderId="53" xfId="2" applyNumberFormat="1" applyFont="1" applyBorder="1">
      <alignment vertical="center"/>
    </xf>
    <xf numFmtId="0" fontId="28" fillId="0" borderId="37" xfId="2" applyFont="1" applyBorder="1" applyAlignment="1">
      <alignment horizontal="center" vertical="center"/>
    </xf>
    <xf numFmtId="0" fontId="12" fillId="0" borderId="55"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2" fillId="0" borderId="37" xfId="2" applyFont="1" applyBorder="1" applyAlignment="1">
      <alignment horizontal="center" vertical="center"/>
    </xf>
    <xf numFmtId="0" fontId="12" fillId="0" borderId="1" xfId="2" applyFont="1" applyBorder="1" applyAlignment="1">
      <alignment horizontal="justify" vertical="center"/>
    </xf>
    <xf numFmtId="176" fontId="12" fillId="0" borderId="1" xfId="2" applyNumberFormat="1" applyFont="1" applyBorder="1">
      <alignment vertical="center"/>
    </xf>
    <xf numFmtId="176" fontId="12" fillId="0" borderId="37" xfId="2" applyNumberFormat="1" applyFont="1" applyBorder="1">
      <alignment vertical="center"/>
    </xf>
    <xf numFmtId="0" fontId="12" fillId="0" borderId="22" xfId="2" applyFont="1" applyBorder="1" applyAlignment="1">
      <alignment horizontal="center" vertical="center"/>
    </xf>
    <xf numFmtId="0" fontId="12" fillId="0" borderId="23" xfId="2" applyFont="1" applyBorder="1" applyAlignment="1">
      <alignment horizontal="justify" vertical="center"/>
    </xf>
    <xf numFmtId="0" fontId="12" fillId="0" borderId="39" xfId="2" applyFont="1" applyBorder="1" applyAlignment="1">
      <alignment horizontal="center" vertical="center"/>
    </xf>
    <xf numFmtId="0" fontId="12" fillId="0" borderId="3" xfId="2" applyFont="1" applyBorder="1" applyAlignment="1">
      <alignment horizontal="justify" vertical="center"/>
    </xf>
    <xf numFmtId="176" fontId="12" fillId="0" borderId="3" xfId="2" applyNumberFormat="1" applyFont="1" applyBorder="1">
      <alignment vertical="center"/>
    </xf>
    <xf numFmtId="176" fontId="12" fillId="0" borderId="39" xfId="2" applyNumberFormat="1" applyFont="1" applyBorder="1">
      <alignment vertical="center"/>
    </xf>
    <xf numFmtId="176" fontId="12" fillId="0" borderId="42" xfId="2" applyNumberFormat="1" applyFont="1" applyBorder="1">
      <alignment vertical="center"/>
    </xf>
    <xf numFmtId="176" fontId="12" fillId="0" borderId="41" xfId="2" applyNumberFormat="1" applyFont="1" applyBorder="1">
      <alignment vertical="center"/>
    </xf>
    <xf numFmtId="0" fontId="12" fillId="0" borderId="57" xfId="2" applyFont="1" applyBorder="1" applyAlignment="1">
      <alignment horizontal="center" vertical="center"/>
    </xf>
    <xf numFmtId="176" fontId="12" fillId="0" borderId="59" xfId="2" applyNumberFormat="1" applyFont="1" applyBorder="1">
      <alignment vertical="center"/>
    </xf>
    <xf numFmtId="176" fontId="12" fillId="0" borderId="60" xfId="2" applyNumberFormat="1" applyFont="1" applyBorder="1">
      <alignment vertical="center"/>
    </xf>
    <xf numFmtId="176" fontId="12" fillId="0" borderId="61" xfId="2" applyNumberFormat="1" applyFont="1" applyBorder="1">
      <alignment vertical="center"/>
    </xf>
    <xf numFmtId="176" fontId="12" fillId="0" borderId="62" xfId="2" applyNumberFormat="1" applyFont="1" applyBorder="1">
      <alignment vertical="center"/>
    </xf>
    <xf numFmtId="176" fontId="12" fillId="0" borderId="63" xfId="2" applyNumberFormat="1" applyFont="1" applyBorder="1">
      <alignment vertical="center"/>
    </xf>
    <xf numFmtId="176" fontId="12" fillId="0" borderId="64" xfId="2" applyNumberFormat="1" applyFont="1" applyBorder="1">
      <alignment vertical="center"/>
    </xf>
    <xf numFmtId="176" fontId="12" fillId="0" borderId="34" xfId="2" applyNumberFormat="1" applyFont="1" applyBorder="1">
      <alignment vertical="center"/>
    </xf>
    <xf numFmtId="176" fontId="12" fillId="0" borderId="57" xfId="2" applyNumberFormat="1" applyFont="1" applyBorder="1">
      <alignment vertical="center"/>
    </xf>
    <xf numFmtId="176" fontId="12" fillId="0" borderId="58" xfId="2" applyNumberFormat="1" applyFont="1" applyBorder="1">
      <alignment vertical="center"/>
    </xf>
    <xf numFmtId="176" fontId="12" fillId="0" borderId="66" xfId="2" applyNumberFormat="1" applyFont="1" applyBorder="1">
      <alignment vertical="center"/>
    </xf>
    <xf numFmtId="176" fontId="12" fillId="0" borderId="67" xfId="2" applyNumberFormat="1" applyFont="1" applyBorder="1">
      <alignment vertical="center"/>
    </xf>
    <xf numFmtId="3" fontId="12" fillId="0" borderId="0" xfId="2" applyNumberFormat="1" applyFont="1">
      <alignment vertical="center"/>
    </xf>
    <xf numFmtId="3" fontId="12" fillId="0" borderId="19" xfId="2" applyNumberFormat="1" applyFont="1" applyBorder="1" applyAlignment="1">
      <alignment horizontal="center" vertical="center"/>
    </xf>
    <xf numFmtId="3" fontId="12" fillId="0" borderId="20" xfId="2" applyNumberFormat="1" applyFont="1" applyBorder="1" applyAlignment="1">
      <alignment horizontal="center" vertical="center" shrinkToFit="1"/>
    </xf>
    <xf numFmtId="3" fontId="12" fillId="0" borderId="20" xfId="2" applyNumberFormat="1" applyFont="1" applyBorder="1" applyAlignment="1">
      <alignment horizontal="center" vertical="center"/>
    </xf>
    <xf numFmtId="3" fontId="12" fillId="0" borderId="20" xfId="2" applyNumberFormat="1" applyFont="1" applyBorder="1" applyAlignment="1">
      <alignment horizontal="center" vertical="center" wrapText="1"/>
    </xf>
    <xf numFmtId="3" fontId="12" fillId="0" borderId="2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23" xfId="2" applyNumberFormat="1" applyFont="1" applyBorder="1" applyAlignment="1">
      <alignment horizontal="center" vertical="center"/>
    </xf>
    <xf numFmtId="3" fontId="12" fillId="0" borderId="22" xfId="2" applyNumberFormat="1" applyFont="1" applyBorder="1" applyAlignment="1">
      <alignment horizontal="center" vertical="center"/>
    </xf>
    <xf numFmtId="0" fontId="8" fillId="0" borderId="0" xfId="0" applyFont="1" applyAlignment="1">
      <alignment vertical="center"/>
    </xf>
    <xf numFmtId="49" fontId="31" fillId="0" borderId="0" xfId="0" applyNumberFormat="1" applyFont="1" applyAlignment="1">
      <alignment horizontal="left" vertical="center"/>
    </xf>
    <xf numFmtId="49" fontId="23" fillId="0" borderId="0" xfId="0" applyNumberFormat="1" applyFont="1"/>
    <xf numFmtId="49" fontId="22" fillId="0" borderId="0" xfId="0" applyNumberFormat="1" applyFont="1"/>
    <xf numFmtId="49" fontId="33" fillId="0" borderId="0" xfId="0" applyNumberFormat="1" applyFont="1" applyAlignment="1">
      <alignment horizontal="left" vertical="center"/>
    </xf>
    <xf numFmtId="49" fontId="33" fillId="0" borderId="0" xfId="0" applyNumberFormat="1" applyFont="1" applyAlignment="1">
      <alignment vertical="center"/>
    </xf>
    <xf numFmtId="0" fontId="22" fillId="0" borderId="72" xfId="0" applyFont="1" applyBorder="1" applyAlignment="1">
      <alignment vertical="center"/>
    </xf>
    <xf numFmtId="0" fontId="22" fillId="0" borderId="11" xfId="0" applyFont="1" applyBorder="1" applyAlignment="1">
      <alignment vertical="center"/>
    </xf>
    <xf numFmtId="0" fontId="22" fillId="0" borderId="9" xfId="0" applyFont="1" applyBorder="1" applyAlignment="1">
      <alignment horizontal="right" vertical="center"/>
    </xf>
    <xf numFmtId="0" fontId="22" fillId="0" borderId="73" xfId="0" applyFont="1" applyBorder="1" applyAlignment="1">
      <alignment vertical="center"/>
    </xf>
    <xf numFmtId="0" fontId="22" fillId="0" borderId="7" xfId="0" applyFont="1" applyBorder="1" applyAlignment="1">
      <alignment horizontal="distributed" vertical="center"/>
    </xf>
    <xf numFmtId="0" fontId="22" fillId="0" borderId="0" xfId="2" applyFont="1">
      <alignment vertical="center"/>
    </xf>
    <xf numFmtId="0" fontId="12" fillId="0" borderId="8" xfId="2" applyFont="1" applyBorder="1">
      <alignment vertical="center"/>
    </xf>
    <xf numFmtId="0" fontId="12" fillId="0" borderId="18" xfId="2" applyFont="1" applyBorder="1">
      <alignment vertical="center"/>
    </xf>
    <xf numFmtId="0" fontId="12" fillId="0" borderId="18" xfId="2" applyFont="1" applyBorder="1" applyAlignment="1">
      <alignment horizontal="right" vertical="center"/>
    </xf>
    <xf numFmtId="0" fontId="12" fillId="0" borderId="74" xfId="2" applyFont="1" applyBorder="1">
      <alignment vertical="center"/>
    </xf>
    <xf numFmtId="0" fontId="12" fillId="0" borderId="75" xfId="2" applyFont="1" applyBorder="1">
      <alignment vertical="center"/>
    </xf>
    <xf numFmtId="0" fontId="12" fillId="0" borderId="76" xfId="2" applyFont="1" applyBorder="1">
      <alignment vertical="center"/>
    </xf>
    <xf numFmtId="0" fontId="12" fillId="0" borderId="77" xfId="2" applyFont="1" applyBorder="1" applyAlignment="1">
      <alignment horizontal="center" vertical="center"/>
    </xf>
    <xf numFmtId="0" fontId="12" fillId="0" borderId="0" xfId="2" applyFont="1" applyAlignment="1">
      <alignment horizontal="center" vertical="center"/>
    </xf>
    <xf numFmtId="0" fontId="12" fillId="0" borderId="16" xfId="2" applyFont="1" applyBorder="1">
      <alignment vertical="center"/>
    </xf>
    <xf numFmtId="0" fontId="12" fillId="0" borderId="78" xfId="2" applyFont="1" applyBorder="1">
      <alignment vertical="center"/>
    </xf>
    <xf numFmtId="0" fontId="12" fillId="0" borderId="74" xfId="2" applyFont="1" applyBorder="1" applyAlignment="1">
      <alignment horizontal="right" vertical="center"/>
    </xf>
    <xf numFmtId="0" fontId="12" fillId="0" borderId="11" xfId="2" applyFont="1" applyBorder="1">
      <alignment vertical="center"/>
    </xf>
    <xf numFmtId="0" fontId="12" fillId="0" borderId="14" xfId="2" applyFont="1" applyBorder="1">
      <alignment vertical="center"/>
    </xf>
    <xf numFmtId="0" fontId="12" fillId="0" borderId="14" xfId="2" applyFont="1" applyBorder="1" applyAlignment="1">
      <alignment horizontal="right" vertical="center"/>
    </xf>
    <xf numFmtId="0" fontId="36" fillId="0" borderId="0" xfId="2" applyFont="1">
      <alignment vertical="center"/>
    </xf>
    <xf numFmtId="0" fontId="12" fillId="0" borderId="0" xfId="2" applyFont="1" applyAlignment="1">
      <alignment horizontal="distributed" vertical="center"/>
    </xf>
    <xf numFmtId="0" fontId="33" fillId="0" borderId="0" xfId="2" applyFont="1">
      <alignment vertical="center"/>
    </xf>
    <xf numFmtId="49" fontId="23" fillId="0" borderId="0" xfId="0" applyNumberFormat="1" applyFont="1" applyAlignment="1">
      <alignment horizontal="left" vertical="center"/>
    </xf>
    <xf numFmtId="49" fontId="38" fillId="0" borderId="0" xfId="0" applyNumberFormat="1" applyFont="1" applyAlignment="1">
      <alignment horizontal="left" vertical="center"/>
    </xf>
    <xf numFmtId="49" fontId="23" fillId="0" borderId="0" xfId="0" applyNumberFormat="1" applyFont="1" applyAlignment="1">
      <alignment horizontal="left" vertical="center" wrapText="1"/>
    </xf>
    <xf numFmtId="0" fontId="35" fillId="0" borderId="0" xfId="0" applyFont="1" applyAlignment="1">
      <alignment vertical="center"/>
    </xf>
    <xf numFmtId="0" fontId="22" fillId="0" borderId="71" xfId="0" applyFont="1" applyBorder="1" applyAlignment="1">
      <alignment horizontal="distributed" vertical="center" wrapText="1"/>
    </xf>
    <xf numFmtId="0" fontId="22" fillId="0" borderId="6" xfId="0" applyFont="1" applyBorder="1" applyAlignment="1">
      <alignment horizontal="center" vertical="center" wrapText="1"/>
    </xf>
    <xf numFmtId="58"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22" fillId="0" borderId="9" xfId="0" applyFont="1" applyBorder="1" applyAlignment="1">
      <alignment vertical="center" wrapText="1"/>
    </xf>
    <xf numFmtId="0" fontId="22" fillId="0" borderId="0" xfId="0" applyFont="1" applyAlignment="1">
      <alignment horizontal="center" vertical="center"/>
    </xf>
    <xf numFmtId="0" fontId="22"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justify" vertical="center"/>
    </xf>
    <xf numFmtId="176" fontId="12" fillId="0" borderId="95" xfId="2" applyNumberFormat="1" applyFont="1" applyBorder="1">
      <alignment vertical="center"/>
    </xf>
    <xf numFmtId="176" fontId="12" fillId="0" borderId="96" xfId="2" applyNumberFormat="1" applyFont="1" applyBorder="1">
      <alignment vertical="center"/>
    </xf>
    <xf numFmtId="176" fontId="12" fillId="0" borderId="97" xfId="2" applyNumberFormat="1" applyFont="1" applyBorder="1">
      <alignment vertical="center"/>
    </xf>
    <xf numFmtId="176" fontId="12" fillId="0" borderId="98" xfId="2" applyNumberFormat="1" applyFont="1" applyBorder="1">
      <alignment vertical="center"/>
    </xf>
    <xf numFmtId="176" fontId="12" fillId="0" borderId="99" xfId="2" applyNumberFormat="1" applyFont="1" applyBorder="1">
      <alignment vertical="center"/>
    </xf>
    <xf numFmtId="176" fontId="12" fillId="0" borderId="79" xfId="2" applyNumberFormat="1" applyFont="1" applyBorder="1">
      <alignment vertical="center"/>
    </xf>
    <xf numFmtId="176" fontId="12" fillId="0" borderId="99" xfId="2" applyNumberFormat="1" applyFont="1" applyBorder="1" applyAlignment="1">
      <alignment horizontal="right" vertical="center"/>
    </xf>
    <xf numFmtId="179" fontId="12" fillId="0" borderId="98" xfId="2" applyNumberFormat="1" applyFont="1" applyBorder="1">
      <alignment vertical="center"/>
    </xf>
    <xf numFmtId="176" fontId="12" fillId="0" borderId="48" xfId="2" applyNumberFormat="1" applyFont="1" applyBorder="1">
      <alignment vertical="center"/>
    </xf>
    <xf numFmtId="176" fontId="12" fillId="0" borderId="101" xfId="2" applyNumberFormat="1" applyFont="1" applyBorder="1">
      <alignment vertical="center"/>
    </xf>
    <xf numFmtId="176" fontId="12" fillId="0" borderId="102" xfId="2" applyNumberFormat="1" applyFont="1" applyBorder="1">
      <alignment vertical="center"/>
    </xf>
    <xf numFmtId="176" fontId="12" fillId="0" borderId="103" xfId="2" applyNumberFormat="1" applyFont="1" applyBorder="1">
      <alignment vertical="center"/>
    </xf>
    <xf numFmtId="176" fontId="12" fillId="0" borderId="104" xfId="2" applyNumberFormat="1" applyFont="1" applyBorder="1">
      <alignment vertical="center"/>
    </xf>
    <xf numFmtId="176" fontId="12" fillId="0" borderId="105" xfId="2" applyNumberFormat="1" applyFont="1" applyBorder="1">
      <alignment vertical="center"/>
    </xf>
    <xf numFmtId="176" fontId="12" fillId="0" borderId="106" xfId="2" applyNumberFormat="1" applyFont="1" applyBorder="1">
      <alignment vertical="center"/>
    </xf>
    <xf numFmtId="49" fontId="19" fillId="0" borderId="0" xfId="2" applyNumberFormat="1" applyFont="1" applyAlignment="1">
      <alignment horizontal="left" vertical="center"/>
    </xf>
    <xf numFmtId="0" fontId="12" fillId="0" borderId="108" xfId="2" applyFont="1" applyBorder="1">
      <alignment vertical="center"/>
    </xf>
    <xf numFmtId="180" fontId="12" fillId="0" borderId="0" xfId="2" applyNumberFormat="1" applyFont="1">
      <alignment vertical="center"/>
    </xf>
    <xf numFmtId="180" fontId="12" fillId="0" borderId="0" xfId="2" applyNumberFormat="1" applyFont="1" applyAlignment="1">
      <alignment horizontal="right" vertical="center"/>
    </xf>
    <xf numFmtId="49" fontId="13" fillId="0" borderId="73" xfId="2" applyNumberFormat="1" applyFont="1" applyBorder="1">
      <alignment vertical="center"/>
    </xf>
    <xf numFmtId="181" fontId="12" fillId="0" borderId="0" xfId="2" applyNumberFormat="1" applyFont="1" applyAlignment="1">
      <alignment horizontal="center" vertical="center"/>
    </xf>
    <xf numFmtId="182" fontId="12" fillId="0" borderId="0" xfId="2" applyNumberFormat="1" applyFont="1" applyAlignment="1">
      <alignment horizontal="center" vertical="center"/>
    </xf>
    <xf numFmtId="49" fontId="12" fillId="0" borderId="0" xfId="2" applyNumberFormat="1" applyFont="1" applyAlignment="1">
      <alignment horizontal="left" vertical="center"/>
    </xf>
    <xf numFmtId="0" fontId="12" fillId="0" borderId="0" xfId="2" applyFont="1" applyAlignment="1">
      <alignment horizontal="right" vertical="center"/>
    </xf>
    <xf numFmtId="0" fontId="45" fillId="0" borderId="0" xfId="2" applyFont="1">
      <alignment vertical="center"/>
    </xf>
    <xf numFmtId="9" fontId="12" fillId="0" borderId="0" xfId="2" applyNumberFormat="1" applyFont="1">
      <alignment vertical="center"/>
    </xf>
    <xf numFmtId="49" fontId="22" fillId="0" borderId="0" xfId="0" applyNumberFormat="1" applyFont="1" applyAlignment="1">
      <alignment vertical="center"/>
    </xf>
    <xf numFmtId="49" fontId="22" fillId="0" borderId="7" xfId="0" applyNumberFormat="1" applyFont="1" applyBorder="1" applyAlignment="1">
      <alignment horizontal="center" vertical="center"/>
    </xf>
    <xf numFmtId="0" fontId="22" fillId="0" borderId="15" xfId="0" applyFont="1" applyBorder="1" applyAlignment="1">
      <alignment horizontal="center" vertical="center"/>
    </xf>
    <xf numFmtId="0" fontId="29" fillId="0" borderId="0" xfId="2" applyFont="1" applyAlignment="1">
      <alignment horizontal="left" vertical="center"/>
    </xf>
    <xf numFmtId="0" fontId="28" fillId="0" borderId="19" xfId="2" applyFont="1" applyBorder="1" applyAlignment="1">
      <alignment horizontal="center" vertical="center"/>
    </xf>
    <xf numFmtId="0" fontId="12" fillId="0" borderId="41" xfId="2" applyFont="1" applyBorder="1" applyAlignment="1">
      <alignment horizontal="center" vertical="center"/>
    </xf>
    <xf numFmtId="0" fontId="28" fillId="0" borderId="25" xfId="2" applyFont="1" applyBorder="1" applyAlignment="1">
      <alignment horizontal="justify" vertical="center" wrapText="1" indent="1"/>
    </xf>
    <xf numFmtId="0" fontId="29" fillId="0" borderId="0" xfId="2" applyFont="1" applyAlignment="1">
      <alignment horizontal="center" vertical="center"/>
    </xf>
    <xf numFmtId="0" fontId="28" fillId="0" borderId="22" xfId="2" applyFont="1" applyBorder="1" applyAlignment="1">
      <alignment horizontal="justify" vertical="center"/>
    </xf>
    <xf numFmtId="0" fontId="28" fillId="0" borderId="23" xfId="2" applyFont="1" applyBorder="1" applyAlignment="1">
      <alignment horizontal="center" vertical="center" wrapText="1"/>
    </xf>
    <xf numFmtId="0" fontId="28" fillId="0" borderId="22" xfId="2" applyFont="1" applyBorder="1" applyAlignment="1">
      <alignment horizontal="left" vertical="center" shrinkToFit="1"/>
    </xf>
    <xf numFmtId="0" fontId="28" fillId="0" borderId="26" xfId="2" applyFont="1" applyBorder="1" applyAlignment="1">
      <alignment horizontal="center" vertical="center" wrapText="1"/>
    </xf>
    <xf numFmtId="0" fontId="28" fillId="0" borderId="28" xfId="2" applyFont="1" applyBorder="1" applyAlignment="1">
      <alignment horizontal="justify" vertical="center"/>
    </xf>
    <xf numFmtId="0" fontId="28" fillId="0" borderId="29" xfId="2" applyFont="1" applyBorder="1" applyAlignment="1">
      <alignment horizontal="center" vertical="center"/>
    </xf>
    <xf numFmtId="0" fontId="28" fillId="0" borderId="29" xfId="2" applyFont="1" applyBorder="1" applyAlignment="1">
      <alignment horizontal="justify" vertical="center"/>
    </xf>
    <xf numFmtId="179" fontId="12" fillId="0" borderId="23" xfId="2" applyNumberFormat="1" applyFont="1" applyBorder="1">
      <alignment vertical="center"/>
    </xf>
    <xf numFmtId="179" fontId="12" fillId="0" borderId="24" xfId="2" applyNumberFormat="1" applyFont="1" applyBorder="1">
      <alignment vertical="center"/>
    </xf>
    <xf numFmtId="9" fontId="12" fillId="0" borderId="69" xfId="2" applyNumberFormat="1" applyFont="1" applyBorder="1">
      <alignment vertical="center"/>
    </xf>
    <xf numFmtId="9" fontId="12" fillId="0" borderId="36" xfId="2" applyNumberFormat="1" applyFont="1" applyBorder="1">
      <alignment vertical="center"/>
    </xf>
    <xf numFmtId="9" fontId="12" fillId="0" borderId="24" xfId="2" applyNumberFormat="1" applyFont="1" applyBorder="1" applyAlignment="1">
      <alignment horizontal="right" vertical="center"/>
    </xf>
    <xf numFmtId="186" fontId="22" fillId="0" borderId="7" xfId="0" applyNumberFormat="1" applyFont="1" applyBorder="1" applyAlignment="1">
      <alignment vertical="center"/>
    </xf>
    <xf numFmtId="186" fontId="23" fillId="0" borderId="0" xfId="0" applyNumberFormat="1" applyFont="1" applyAlignment="1">
      <alignment horizontal="left" vertical="center"/>
    </xf>
    <xf numFmtId="0" fontId="12" fillId="0" borderId="7" xfId="2" applyFont="1" applyBorder="1" applyAlignment="1">
      <alignment horizontal="center" vertical="center"/>
    </xf>
    <xf numFmtId="0" fontId="12" fillId="0" borderId="29" xfId="2" applyFont="1" applyBorder="1" applyAlignment="1">
      <alignment horizontal="center" vertical="center"/>
    </xf>
    <xf numFmtId="0" fontId="12" fillId="0" borderId="99" xfId="2" applyFont="1" applyBorder="1" applyAlignment="1">
      <alignment horizontal="center" vertical="center"/>
    </xf>
    <xf numFmtId="187" fontId="23" fillId="0" borderId="7" xfId="0" applyNumberFormat="1" applyFont="1" applyBorder="1" applyAlignment="1" applyProtection="1">
      <alignment vertical="center" wrapText="1"/>
      <protection locked="0"/>
    </xf>
    <xf numFmtId="49" fontId="12" fillId="0" borderId="0" xfId="2" applyNumberFormat="1" applyFont="1">
      <alignment vertical="center"/>
    </xf>
    <xf numFmtId="49" fontId="31" fillId="0" borderId="0" xfId="0" applyNumberFormat="1" applyFont="1" applyAlignment="1">
      <alignment vertical="center"/>
    </xf>
    <xf numFmtId="0" fontId="12" fillId="0" borderId="142" xfId="2" applyFont="1" applyBorder="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62" xfId="2" applyFont="1" applyBorder="1" applyAlignment="1">
      <alignment horizontal="center" vertical="center"/>
    </xf>
    <xf numFmtId="0" fontId="12" fillId="0" borderId="116" xfId="2" applyFont="1" applyBorder="1" applyAlignment="1">
      <alignment vertical="center" wrapText="1"/>
    </xf>
    <xf numFmtId="0" fontId="12" fillId="0" borderId="143" xfId="2" applyFont="1" applyBorder="1" applyAlignment="1">
      <alignment vertical="center" wrapText="1"/>
    </xf>
    <xf numFmtId="0" fontId="12" fillId="0" borderId="144" xfId="2" applyFont="1" applyBorder="1" applyAlignment="1">
      <alignment vertical="center" wrapText="1"/>
    </xf>
    <xf numFmtId="0" fontId="12" fillId="0" borderId="120" xfId="2" applyFont="1" applyBorder="1" applyAlignment="1">
      <alignment vertical="center" wrapText="1"/>
    </xf>
    <xf numFmtId="0" fontId="12" fillId="0" borderId="145" xfId="2" applyFont="1" applyBorder="1" applyAlignment="1">
      <alignment vertical="center" wrapText="1"/>
    </xf>
    <xf numFmtId="0" fontId="12" fillId="0" borderId="116" xfId="2" applyFont="1" applyBorder="1">
      <alignment vertical="center"/>
    </xf>
    <xf numFmtId="176" fontId="12" fillId="0" borderId="147" xfId="2" applyNumberFormat="1" applyFont="1" applyBorder="1">
      <alignment vertical="center"/>
    </xf>
    <xf numFmtId="176" fontId="12" fillId="0" borderId="29" xfId="2" applyNumberFormat="1" applyFont="1" applyBorder="1">
      <alignment vertical="center"/>
    </xf>
    <xf numFmtId="0" fontId="12" fillId="0" borderId="119" xfId="2" applyFont="1" applyBorder="1" applyAlignment="1">
      <alignment horizontal="left" vertical="center"/>
    </xf>
    <xf numFmtId="0" fontId="13" fillId="0" borderId="148" xfId="2" applyFont="1" applyBorder="1" applyAlignment="1">
      <alignment vertical="center" shrinkToFit="1"/>
    </xf>
    <xf numFmtId="0" fontId="13" fillId="0" borderId="44" xfId="2" applyFont="1" applyBorder="1">
      <alignment vertical="center"/>
    </xf>
    <xf numFmtId="0" fontId="12" fillId="0" borderId="149" xfId="2" applyFont="1" applyBorder="1">
      <alignment vertical="center"/>
    </xf>
    <xf numFmtId="49" fontId="13" fillId="0" borderId="18" xfId="2" applyNumberFormat="1" applyFont="1" applyBorder="1">
      <alignment vertical="center"/>
    </xf>
    <xf numFmtId="0" fontId="13" fillId="0" borderId="11" xfId="2" applyFont="1" applyBorder="1" applyAlignment="1">
      <alignment vertical="center" shrinkToFit="1"/>
    </xf>
    <xf numFmtId="0" fontId="13" fillId="0" borderId="0" xfId="2" applyFont="1" applyAlignment="1">
      <alignment horizontal="right" vertical="center"/>
    </xf>
    <xf numFmtId="0" fontId="45" fillId="0" borderId="0" xfId="2" applyFont="1" applyAlignment="1">
      <alignment horizontal="center" vertical="center"/>
    </xf>
    <xf numFmtId="0" fontId="13" fillId="0" borderId="7" xfId="2" applyFont="1" applyBorder="1" applyAlignment="1">
      <alignment horizontal="center" vertical="center"/>
    </xf>
    <xf numFmtId="0" fontId="13" fillId="0" borderId="7" xfId="2" applyFont="1" applyBorder="1" applyAlignment="1">
      <alignment horizontal="center" vertical="center" wrapText="1" shrinkToFit="1"/>
    </xf>
    <xf numFmtId="0" fontId="13" fillId="0" borderId="7" xfId="2" applyFont="1" applyBorder="1" applyAlignment="1">
      <alignment horizontal="center" vertical="center" wrapText="1"/>
    </xf>
    <xf numFmtId="0" fontId="45" fillId="0" borderId="7" xfId="2" applyFont="1" applyBorder="1" applyAlignment="1">
      <alignment horizontal="center" vertical="center"/>
    </xf>
    <xf numFmtId="0" fontId="13" fillId="0" borderId="5" xfId="2" applyFont="1" applyBorder="1" applyAlignment="1">
      <alignment horizontal="center" vertical="center"/>
    </xf>
    <xf numFmtId="0" fontId="13" fillId="0" borderId="71" xfId="2" applyFont="1" applyBorder="1" applyAlignment="1">
      <alignment horizontal="center" vertical="center"/>
    </xf>
    <xf numFmtId="0" fontId="13" fillId="0" borderId="6" xfId="2" applyFont="1" applyBorder="1" applyAlignment="1">
      <alignment horizontal="center" vertical="center"/>
    </xf>
    <xf numFmtId="0" fontId="13" fillId="0" borderId="71" xfId="2" applyFont="1" applyBorder="1">
      <alignment vertical="center"/>
    </xf>
    <xf numFmtId="0" fontId="12"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26" xfId="0" applyNumberFormat="1" applyFont="1" applyBorder="1" applyAlignment="1">
      <alignment horizontal="right" vertical="center"/>
    </xf>
    <xf numFmtId="176" fontId="12" fillId="0" borderId="63" xfId="0" applyNumberFormat="1" applyFont="1" applyBorder="1" applyAlignment="1">
      <alignment vertical="center"/>
    </xf>
    <xf numFmtId="176" fontId="12" fillId="0" borderId="52" xfId="0" applyNumberFormat="1" applyFont="1" applyBorder="1" applyAlignment="1">
      <alignment vertical="center"/>
    </xf>
    <xf numFmtId="176" fontId="12" fillId="0" borderId="93" xfId="0" applyNumberFormat="1" applyFont="1" applyBorder="1" applyAlignment="1">
      <alignment vertical="center"/>
    </xf>
    <xf numFmtId="176" fontId="12" fillId="0" borderId="0" xfId="0" applyNumberFormat="1" applyFont="1" applyAlignment="1">
      <alignment vertical="center"/>
    </xf>
    <xf numFmtId="176" fontId="12" fillId="0" borderId="113" xfId="0" applyNumberFormat="1" applyFont="1" applyBorder="1" applyAlignment="1">
      <alignment vertical="center"/>
    </xf>
    <xf numFmtId="176" fontId="12" fillId="0" borderId="124" xfId="0" applyNumberFormat="1" applyFont="1" applyBorder="1" applyAlignment="1">
      <alignment vertical="center"/>
    </xf>
    <xf numFmtId="0" fontId="12" fillId="0" borderId="0" xfId="0" applyFont="1" applyAlignment="1">
      <alignment horizontal="center" vertical="center"/>
    </xf>
    <xf numFmtId="0" fontId="42" fillId="0" borderId="98" xfId="0" applyFont="1" applyBorder="1" applyAlignment="1">
      <alignment horizontal="center" vertical="top"/>
    </xf>
    <xf numFmtId="0" fontId="12" fillId="0" borderId="98" xfId="0" applyFont="1" applyBorder="1" applyAlignment="1">
      <alignment vertical="center"/>
    </xf>
    <xf numFmtId="176" fontId="12" fillId="0" borderId="98" xfId="0" applyNumberFormat="1" applyFont="1" applyBorder="1" applyAlignment="1">
      <alignment vertical="center"/>
    </xf>
    <xf numFmtId="176" fontId="12" fillId="0" borderId="111" xfId="0" applyNumberFormat="1" applyFont="1" applyBorder="1" applyAlignment="1">
      <alignment vertical="center"/>
    </xf>
    <xf numFmtId="0" fontId="12" fillId="0" borderId="111" xfId="0" applyFont="1" applyBorder="1" applyAlignment="1">
      <alignment vertical="center"/>
    </xf>
    <xf numFmtId="0" fontId="12" fillId="0" borderId="23"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112" xfId="0" applyFont="1" applyBorder="1" applyAlignment="1">
      <alignment horizontal="center" vertical="center"/>
    </xf>
    <xf numFmtId="0" fontId="12" fillId="0" borderId="26" xfId="0" applyFont="1" applyBorder="1" applyAlignment="1">
      <alignment vertical="center"/>
    </xf>
    <xf numFmtId="3" fontId="12" fillId="0" borderId="26" xfId="0" applyNumberFormat="1" applyFont="1" applyBorder="1" applyAlignment="1">
      <alignment horizontal="right" vertical="center"/>
    </xf>
    <xf numFmtId="0" fontId="12" fillId="0" borderId="26" xfId="0" applyFont="1" applyBorder="1" applyAlignment="1">
      <alignment horizontal="justify" vertical="center"/>
    </xf>
    <xf numFmtId="0" fontId="12" fillId="0" borderId="26" xfId="0" applyFont="1" applyBorder="1" applyAlignment="1">
      <alignment horizontal="right" vertical="center"/>
    </xf>
    <xf numFmtId="0" fontId="12" fillId="0" borderId="0" xfId="0" applyFont="1" applyAlignment="1">
      <alignment horizontal="left" vertical="center"/>
    </xf>
    <xf numFmtId="0" fontId="12" fillId="0" borderId="98" xfId="0" applyFont="1" applyBorder="1" applyAlignment="1">
      <alignment vertical="center" shrinkToFit="1"/>
    </xf>
    <xf numFmtId="0" fontId="12" fillId="0" borderId="26"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right" vertical="center"/>
    </xf>
    <xf numFmtId="0" fontId="19" fillId="0" borderId="124" xfId="0" applyFont="1" applyBorder="1" applyAlignment="1">
      <alignment vertical="center"/>
    </xf>
    <xf numFmtId="0" fontId="12" fillId="0" borderId="25" xfId="0" applyFont="1" applyBorder="1" applyAlignment="1">
      <alignment horizontal="center" vertical="center"/>
    </xf>
    <xf numFmtId="0" fontId="29" fillId="0" borderId="0" xfId="0" applyFont="1" applyAlignment="1">
      <alignment vertical="center"/>
    </xf>
    <xf numFmtId="0" fontId="12" fillId="0" borderId="126" xfId="0" applyFont="1" applyBorder="1" applyAlignment="1">
      <alignment vertical="center"/>
    </xf>
    <xf numFmtId="0" fontId="17" fillId="0" borderId="109" xfId="0" applyFont="1" applyBorder="1" applyAlignment="1">
      <alignment horizontal="right" vertical="center"/>
    </xf>
    <xf numFmtId="0" fontId="28" fillId="0" borderId="0" xfId="0" applyFont="1" applyAlignment="1">
      <alignment vertical="center"/>
    </xf>
    <xf numFmtId="0" fontId="17" fillId="0" borderId="53" xfId="0" applyFont="1" applyBorder="1" applyAlignment="1">
      <alignment vertical="center" wrapText="1"/>
    </xf>
    <xf numFmtId="0" fontId="12" fillId="0" borderId="3" xfId="0" applyFont="1" applyBorder="1" applyAlignment="1">
      <alignment horizontal="center" vertical="center"/>
    </xf>
    <xf numFmtId="0" fontId="12" fillId="0" borderId="23" xfId="0" applyFont="1" applyBorder="1" applyAlignment="1">
      <alignment horizontal="justify" vertical="center"/>
    </xf>
    <xf numFmtId="0" fontId="12" fillId="0" borderId="135" xfId="0" applyFont="1" applyBorder="1" applyAlignment="1">
      <alignment vertical="center"/>
    </xf>
    <xf numFmtId="0" fontId="17" fillId="0" borderId="136" xfId="0" applyFont="1" applyBorder="1" applyAlignment="1">
      <alignment horizontal="right" vertical="center"/>
    </xf>
    <xf numFmtId="0" fontId="12" fillId="0" borderId="0" xfId="0" applyFont="1"/>
    <xf numFmtId="0" fontId="12" fillId="0" borderId="137" xfId="0" applyFont="1" applyBorder="1" applyAlignment="1">
      <alignment horizontal="right" vertical="center"/>
    </xf>
    <xf numFmtId="0" fontId="12" fillId="0" borderId="138" xfId="0" applyFont="1" applyBorder="1" applyAlignment="1">
      <alignment vertical="center"/>
    </xf>
    <xf numFmtId="0" fontId="12" fillId="0" borderId="37" xfId="0" applyFont="1" applyBorder="1" applyAlignment="1">
      <alignment vertical="center"/>
    </xf>
    <xf numFmtId="3" fontId="12" fillId="0" borderId="27" xfId="0" applyNumberFormat="1" applyFont="1" applyBorder="1" applyAlignment="1">
      <alignment vertical="center"/>
    </xf>
    <xf numFmtId="0" fontId="12" fillId="0" borderId="27" xfId="0" applyFont="1" applyBorder="1" applyAlignment="1">
      <alignment horizontal="right" vertical="center"/>
    </xf>
    <xf numFmtId="184" fontId="12" fillId="0" borderId="26" xfId="0" applyNumberFormat="1" applyFont="1" applyBorder="1" applyAlignment="1">
      <alignment horizontal="right" vertical="center"/>
    </xf>
    <xf numFmtId="38" fontId="13" fillId="0" borderId="26" xfId="5" applyFont="1" applyBorder="1" applyAlignment="1">
      <alignment horizontal="right" vertical="center"/>
    </xf>
    <xf numFmtId="3" fontId="12" fillId="0" borderId="139"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140" xfId="0" applyFont="1" applyBorder="1" applyAlignment="1">
      <alignment horizontal="right" vertical="center"/>
    </xf>
    <xf numFmtId="0" fontId="12" fillId="0" borderId="1" xfId="0" applyFont="1" applyBorder="1" applyAlignment="1">
      <alignment horizontal="justify" vertical="center" wrapText="1"/>
    </xf>
    <xf numFmtId="185" fontId="12" fillId="0" borderId="1" xfId="0" applyNumberFormat="1" applyFont="1" applyBorder="1" applyAlignment="1">
      <alignment horizontal="right" vertical="center"/>
    </xf>
    <xf numFmtId="185" fontId="12" fillId="0" borderId="1"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182" fontId="12" fillId="0" borderId="38" xfId="0" applyNumberFormat="1" applyFont="1" applyBorder="1" applyAlignment="1">
      <alignment horizontal="right" vertical="center"/>
    </xf>
    <xf numFmtId="185" fontId="12" fillId="0" borderId="23" xfId="0" applyNumberFormat="1" applyFont="1" applyBorder="1" applyAlignment="1">
      <alignment horizontal="right" vertical="center"/>
    </xf>
    <xf numFmtId="185" fontId="12" fillId="0" borderId="23" xfId="0" applyNumberFormat="1" applyFont="1" applyBorder="1" applyAlignment="1">
      <alignment horizontal="right" vertical="center" wrapText="1"/>
    </xf>
    <xf numFmtId="176" fontId="12" fillId="0" borderId="23" xfId="0" applyNumberFormat="1" applyFont="1" applyBorder="1" applyAlignment="1">
      <alignment horizontal="right" vertical="center"/>
    </xf>
    <xf numFmtId="182" fontId="12" fillId="0" borderId="24" xfId="0" applyNumberFormat="1" applyFont="1" applyBorder="1" applyAlignment="1">
      <alignment horizontal="right" vertical="center"/>
    </xf>
    <xf numFmtId="0" fontId="12" fillId="0" borderId="23" xfId="0" applyFont="1" applyBorder="1" applyAlignment="1">
      <alignment horizontal="justify" vertical="center" wrapText="1"/>
    </xf>
    <xf numFmtId="185" fontId="12" fillId="0" borderId="26" xfId="0" applyNumberFormat="1" applyFont="1" applyBorder="1" applyAlignment="1">
      <alignment horizontal="right" vertical="center"/>
    </xf>
    <xf numFmtId="185" fontId="12" fillId="0" borderId="26" xfId="0" applyNumberFormat="1" applyFont="1" applyBorder="1" applyAlignment="1">
      <alignment horizontal="right" vertical="center" wrapText="1"/>
    </xf>
    <xf numFmtId="182" fontId="12" fillId="0" borderId="27" xfId="0" applyNumberFormat="1" applyFont="1" applyBorder="1" applyAlignment="1">
      <alignment horizontal="right" vertical="center"/>
    </xf>
    <xf numFmtId="49" fontId="22" fillId="0" borderId="5" xfId="0" applyNumberFormat="1" applyFont="1" applyBorder="1" applyAlignment="1">
      <alignment vertical="center"/>
    </xf>
    <xf numFmtId="49" fontId="22" fillId="0" borderId="6" xfId="0" applyNumberFormat="1" applyFont="1" applyBorder="1" applyAlignment="1">
      <alignment vertical="center"/>
    </xf>
    <xf numFmtId="49" fontId="22" fillId="0" borderId="71" xfId="0" applyNumberFormat="1" applyFont="1" applyBorder="1" applyAlignment="1">
      <alignment vertical="center"/>
    </xf>
    <xf numFmtId="49" fontId="22" fillId="0" borderId="71" xfId="0" applyNumberFormat="1" applyFont="1" applyBorder="1" applyAlignment="1">
      <alignment horizontal="right" vertical="center"/>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1" xfId="0" applyNumberFormat="1" applyFont="1" applyBorder="1" applyAlignment="1">
      <alignment horizontal="distributed" vertical="center"/>
    </xf>
    <xf numFmtId="179" fontId="22" fillId="0" borderId="7" xfId="0" applyNumberFormat="1" applyFont="1" applyBorder="1" applyAlignment="1">
      <alignment vertical="center"/>
    </xf>
    <xf numFmtId="0" fontId="23" fillId="0" borderId="14" xfId="0" applyFont="1" applyBorder="1" applyAlignment="1">
      <alignment vertical="center"/>
    </xf>
    <xf numFmtId="0" fontId="22" fillId="0" borderId="5" xfId="0" applyFont="1" applyBorder="1" applyAlignment="1">
      <alignment vertical="center"/>
    </xf>
    <xf numFmtId="0" fontId="22" fillId="0" borderId="8" xfId="0" applyFont="1" applyBorder="1" applyAlignment="1">
      <alignment vertical="center"/>
    </xf>
    <xf numFmtId="49" fontId="23" fillId="0" borderId="7" xfId="0" applyNumberFormat="1" applyFont="1" applyBorder="1" applyAlignment="1">
      <alignment horizontal="center"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8" fillId="0" borderId="24" xfId="2" applyFont="1" applyBorder="1" applyAlignment="1">
      <alignment vertical="center" shrinkToFit="1"/>
    </xf>
    <xf numFmtId="0" fontId="28" fillId="0" borderId="30" xfId="2" applyFont="1" applyBorder="1" applyAlignment="1">
      <alignment vertical="center" shrinkToFit="1"/>
    </xf>
    <xf numFmtId="187" fontId="23" fillId="0" borderId="5" xfId="0" applyNumberFormat="1" applyFont="1" applyBorder="1" applyAlignment="1" applyProtection="1">
      <alignment vertical="center" wrapText="1"/>
      <protection locked="0"/>
    </xf>
    <xf numFmtId="49" fontId="23" fillId="0" borderId="71" xfId="0" applyNumberFormat="1" applyFont="1" applyBorder="1" applyAlignment="1">
      <alignment horizontal="right" vertical="center" wrapText="1"/>
    </xf>
    <xf numFmtId="49" fontId="23" fillId="0" borderId="71" xfId="0" applyNumberFormat="1" applyFont="1" applyBorder="1" applyAlignment="1">
      <alignment horizontal="center" vertical="center" wrapText="1"/>
    </xf>
    <xf numFmtId="49" fontId="31" fillId="0" borderId="7" xfId="0" applyNumberFormat="1" applyFont="1" applyBorder="1" applyAlignment="1">
      <alignment horizontal="center" vertical="center" wrapText="1"/>
    </xf>
    <xf numFmtId="49" fontId="23" fillId="0" borderId="6" xfId="0" applyNumberFormat="1" applyFont="1" applyBorder="1" applyAlignment="1">
      <alignment horizontal="left" vertical="center" wrapText="1"/>
    </xf>
    <xf numFmtId="0" fontId="23" fillId="0" borderId="0" xfId="0" applyFont="1" applyAlignment="1">
      <alignment horizontal="left" vertical="center"/>
    </xf>
    <xf numFmtId="0" fontId="22" fillId="0" borderId="71" xfId="0" applyFont="1" applyBorder="1" applyAlignment="1">
      <alignment horizontal="center" vertical="center" wrapText="1"/>
    </xf>
    <xf numFmtId="0" fontId="22" fillId="0" borderId="12" xfId="0" applyFont="1" applyBorder="1" applyAlignment="1">
      <alignment vertical="center" wrapText="1"/>
    </xf>
    <xf numFmtId="188" fontId="22" fillId="0" borderId="71" xfId="0" applyNumberFormat="1" applyFont="1" applyBorder="1" applyAlignment="1">
      <alignment horizontal="right" vertical="center" wrapText="1"/>
    </xf>
    <xf numFmtId="0" fontId="22" fillId="0" borderId="6" xfId="0" applyFont="1" applyBorder="1" applyAlignment="1">
      <alignment horizontal="left" vertical="center" wrapText="1"/>
    </xf>
    <xf numFmtId="186" fontId="12" fillId="0" borderId="7" xfId="2" applyNumberFormat="1" applyFont="1" applyBorder="1">
      <alignment vertical="center"/>
    </xf>
    <xf numFmtId="186" fontId="12" fillId="0" borderId="7" xfId="2" quotePrefix="1" applyNumberFormat="1" applyFont="1" applyBorder="1">
      <alignment vertical="center"/>
    </xf>
    <xf numFmtId="0" fontId="12" fillId="0" borderId="0" xfId="0" applyFont="1" applyAlignment="1">
      <alignment vertical="center" wrapText="1"/>
    </xf>
    <xf numFmtId="0" fontId="12" fillId="0" borderId="14" xfId="0" applyFont="1" applyBorder="1" applyAlignment="1">
      <alignment vertical="center"/>
    </xf>
    <xf numFmtId="0" fontId="12" fillId="0" borderId="0" xfId="0" applyFont="1" applyAlignment="1">
      <alignment vertical="top" wrapText="1"/>
    </xf>
    <xf numFmtId="0" fontId="22" fillId="0" borderId="0" xfId="0" applyFont="1" applyAlignment="1">
      <alignment vertical="top"/>
    </xf>
    <xf numFmtId="0" fontId="12" fillId="0" borderId="0" xfId="0" applyFont="1" applyAlignment="1">
      <alignment vertical="top"/>
    </xf>
    <xf numFmtId="0" fontId="6" fillId="0" borderId="0" xfId="0" applyFont="1" applyAlignment="1">
      <alignment horizontal="center" vertical="center"/>
    </xf>
    <xf numFmtId="0" fontId="8" fillId="0" borderId="0" xfId="0" applyFont="1" applyAlignment="1">
      <alignment horizontal="center" vertical="center"/>
    </xf>
    <xf numFmtId="0" fontId="12" fillId="0" borderId="0" xfId="2" applyFont="1" applyAlignment="1">
      <alignment vertical="center" wrapText="1"/>
    </xf>
    <xf numFmtId="0" fontId="12" fillId="0" borderId="14" xfId="2" applyFont="1" applyBorder="1" applyAlignment="1">
      <alignment vertical="center" wrapText="1"/>
    </xf>
    <xf numFmtId="0" fontId="12" fillId="0" borderId="158" xfId="2" applyFont="1" applyBorder="1">
      <alignment vertical="center"/>
    </xf>
    <xf numFmtId="0" fontId="12" fillId="0" borderId="4"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54" xfId="2" applyFont="1" applyBorder="1">
      <alignment vertical="center"/>
    </xf>
    <xf numFmtId="0" fontId="12" fillId="0" borderId="0" xfId="2" applyFont="1" applyAlignment="1">
      <alignment vertical="center" shrinkToFit="1"/>
    </xf>
    <xf numFmtId="0" fontId="22" fillId="0" borderId="8" xfId="0" applyFont="1" applyBorder="1" applyAlignment="1">
      <alignment horizontal="distributed" vertical="center"/>
    </xf>
    <xf numFmtId="0" fontId="22" fillId="0" borderId="11" xfId="0" applyFont="1" applyBorder="1" applyAlignment="1">
      <alignment horizontal="distributed" vertical="center"/>
    </xf>
    <xf numFmtId="0" fontId="12" fillId="0" borderId="0" xfId="2" applyFont="1" applyAlignment="1">
      <alignment horizontal="right"/>
    </xf>
    <xf numFmtId="0" fontId="22" fillId="0" borderId="12" xfId="0" applyFont="1" applyBorder="1" applyAlignment="1">
      <alignment horizontal="right" vertical="center"/>
    </xf>
    <xf numFmtId="188" fontId="22" fillId="0" borderId="16" xfId="0" applyNumberFormat="1" applyFont="1" applyBorder="1" applyAlignment="1">
      <alignment vertical="center"/>
    </xf>
    <xf numFmtId="188" fontId="22" fillId="0" borderId="5" xfId="0" applyNumberFormat="1" applyFont="1" applyBorder="1" applyAlignment="1">
      <alignment vertical="center"/>
    </xf>
    <xf numFmtId="188" fontId="22" fillId="0" borderId="7" xfId="0" applyNumberFormat="1" applyFont="1" applyBorder="1" applyAlignment="1">
      <alignment vertical="center"/>
    </xf>
    <xf numFmtId="184" fontId="22" fillId="0" borderId="7" xfId="0" applyNumberFormat="1" applyFont="1" applyBorder="1" applyAlignment="1">
      <alignment horizontal="right" vertical="center"/>
    </xf>
    <xf numFmtId="184" fontId="22" fillId="0" borderId="7" xfId="0" applyNumberFormat="1" applyFont="1" applyBorder="1" applyAlignment="1">
      <alignment vertical="center"/>
    </xf>
    <xf numFmtId="0" fontId="23" fillId="0" borderId="0" xfId="0" applyFont="1" applyAlignment="1">
      <alignment horizontal="right"/>
    </xf>
    <xf numFmtId="0" fontId="12" fillId="0" borderId="17" xfId="2" applyFont="1" applyBorder="1" applyAlignment="1">
      <alignment horizontal="right" vertical="center"/>
    </xf>
    <xf numFmtId="0" fontId="12" fillId="0" borderId="75" xfId="2" applyFont="1" applyBorder="1" applyAlignment="1">
      <alignment horizontal="right" vertical="center"/>
    </xf>
    <xf numFmtId="0" fontId="12" fillId="0" borderId="12" xfId="2" applyFont="1" applyBorder="1" applyAlignment="1">
      <alignment horizontal="right" vertical="center"/>
    </xf>
    <xf numFmtId="0" fontId="12" fillId="0" borderId="0" xfId="2" applyFont="1" applyAlignment="1"/>
    <xf numFmtId="0" fontId="12" fillId="0" borderId="3" xfId="2" applyFont="1" applyBorder="1" applyAlignment="1">
      <alignment horizontal="center" wrapText="1"/>
    </xf>
    <xf numFmtId="0" fontId="12" fillId="0" borderId="1" xfId="2" applyFont="1" applyBorder="1" applyAlignment="1">
      <alignment horizontal="center" vertical="top" wrapText="1"/>
    </xf>
    <xf numFmtId="0" fontId="8" fillId="0" borderId="7" xfId="2" applyFont="1" applyBorder="1" applyAlignment="1">
      <alignment vertical="center" wrapText="1"/>
    </xf>
    <xf numFmtId="0" fontId="13" fillId="0" borderId="7" xfId="2" applyFont="1" applyBorder="1" applyAlignment="1">
      <alignment vertical="center" wrapText="1"/>
    </xf>
    <xf numFmtId="0" fontId="48" fillId="0" borderId="7" xfId="2" applyFont="1" applyBorder="1">
      <alignment vertical="center"/>
    </xf>
    <xf numFmtId="0" fontId="48" fillId="0" borderId="7" xfId="2" applyFont="1" applyBorder="1" applyAlignment="1">
      <alignment vertical="center" wrapText="1"/>
    </xf>
    <xf numFmtId="0" fontId="13" fillId="0" borderId="192" xfId="2" applyFont="1" applyBorder="1">
      <alignment vertical="center"/>
    </xf>
    <xf numFmtId="0" fontId="13" fillId="0" borderId="194" xfId="2" applyFont="1" applyBorder="1">
      <alignment vertical="center"/>
    </xf>
    <xf numFmtId="184" fontId="12" fillId="0" borderId="23" xfId="2" applyNumberFormat="1" applyFont="1" applyBorder="1">
      <alignment vertical="center"/>
    </xf>
    <xf numFmtId="0" fontId="28" fillId="0" borderId="58" xfId="2" applyFont="1" applyBorder="1" applyAlignment="1">
      <alignment horizontal="center" vertical="center"/>
    </xf>
    <xf numFmtId="0" fontId="28" fillId="0" borderId="189" xfId="2" applyFont="1" applyBorder="1" applyAlignment="1">
      <alignment horizontal="justify" vertical="center"/>
    </xf>
    <xf numFmtId="178" fontId="12" fillId="0" borderId="189" xfId="2" applyNumberFormat="1" applyFont="1" applyBorder="1">
      <alignment vertical="center"/>
    </xf>
    <xf numFmtId="178" fontId="12" fillId="0" borderId="189" xfId="2" applyNumberFormat="1" applyFont="1" applyBorder="1" applyAlignment="1">
      <alignment horizontal="right" vertical="center"/>
    </xf>
    <xf numFmtId="0" fontId="28" fillId="0" borderId="57" xfId="2" applyFont="1" applyBorder="1" applyAlignment="1">
      <alignment horizontal="center" vertical="center"/>
    </xf>
    <xf numFmtId="178" fontId="12" fillId="0" borderId="190" xfId="2" applyNumberFormat="1" applyFont="1" applyBorder="1">
      <alignment vertical="center"/>
    </xf>
    <xf numFmtId="178" fontId="12" fillId="0" borderId="60" xfId="2" applyNumberFormat="1" applyFont="1" applyBorder="1">
      <alignment vertical="center"/>
    </xf>
    <xf numFmtId="0" fontId="13" fillId="0" borderId="0" xfId="0" applyFont="1" applyAlignment="1">
      <alignment vertical="center"/>
    </xf>
    <xf numFmtId="0" fontId="49"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7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distributed" vertical="center"/>
    </xf>
    <xf numFmtId="0" fontId="13" fillId="0" borderId="5" xfId="0" applyFont="1" applyBorder="1" applyAlignment="1">
      <alignment vertical="center"/>
    </xf>
    <xf numFmtId="0" fontId="13" fillId="0" borderId="71" xfId="0" applyFont="1" applyBorder="1" applyAlignment="1">
      <alignment horizontal="distributed"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49" fontId="13" fillId="0" borderId="5" xfId="0" applyNumberFormat="1" applyFont="1" applyBorder="1" applyAlignment="1">
      <alignment horizontal="right" vertical="center"/>
    </xf>
    <xf numFmtId="49" fontId="13" fillId="0" borderId="71" xfId="0" applyNumberFormat="1" applyFont="1" applyBorder="1" applyAlignment="1">
      <alignment horizontal="center" vertical="center"/>
    </xf>
    <xf numFmtId="49" fontId="13" fillId="0" borderId="6" xfId="0" applyNumberFormat="1" applyFont="1" applyBorder="1" applyAlignment="1">
      <alignment horizontal="right" vertical="center" wrapText="1"/>
    </xf>
    <xf numFmtId="49" fontId="13" fillId="0" borderId="71" xfId="0" applyNumberFormat="1" applyFont="1" applyBorder="1" applyAlignment="1">
      <alignment horizontal="right" vertical="center"/>
    </xf>
    <xf numFmtId="49" fontId="13" fillId="0" borderId="6" xfId="0" applyNumberFormat="1" applyFont="1" applyBorder="1" applyAlignment="1">
      <alignment horizontal="right" vertical="center"/>
    </xf>
    <xf numFmtId="49" fontId="13" fillId="0" borderId="5" xfId="0" applyNumberFormat="1" applyFont="1" applyBorder="1" applyAlignment="1">
      <alignment horizontal="left" vertical="center"/>
    </xf>
    <xf numFmtId="49" fontId="13" fillId="0" borderId="71" xfId="0" applyNumberFormat="1" applyFont="1" applyBorder="1" applyAlignment="1">
      <alignment horizontal="left" vertical="center"/>
    </xf>
    <xf numFmtId="49" fontId="13" fillId="0" borderId="6" xfId="0" applyNumberFormat="1" applyFont="1" applyBorder="1" applyAlignment="1">
      <alignment horizontal="left" vertical="center"/>
    </xf>
    <xf numFmtId="0" fontId="13" fillId="0" borderId="0" xfId="0" applyFont="1" applyAlignment="1">
      <alignment vertical="center" wrapText="1"/>
    </xf>
    <xf numFmtId="186" fontId="13" fillId="0" borderId="7" xfId="0" applyNumberFormat="1" applyFont="1" applyBorder="1" applyAlignment="1">
      <alignment horizontal="right" vertical="center"/>
    </xf>
    <xf numFmtId="0" fontId="22" fillId="0" borderId="0" xfId="0" applyFont="1"/>
    <xf numFmtId="49" fontId="22" fillId="0" borderId="5" xfId="0" applyNumberFormat="1" applyFont="1" applyBorder="1"/>
    <xf numFmtId="49" fontId="22" fillId="0" borderId="6" xfId="0" applyNumberFormat="1" applyFont="1" applyBorder="1"/>
    <xf numFmtId="49" fontId="22" fillId="0" borderId="16" xfId="0" applyNumberFormat="1" applyFont="1" applyBorder="1"/>
    <xf numFmtId="49" fontId="22" fillId="0" borderId="17" xfId="0" applyNumberFormat="1" applyFont="1" applyBorder="1"/>
    <xf numFmtId="49" fontId="22" fillId="0" borderId="11" xfId="0" applyNumberFormat="1" applyFont="1" applyBorder="1"/>
    <xf numFmtId="49" fontId="22" fillId="0" borderId="12" xfId="0" applyNumberFormat="1" applyFont="1" applyBorder="1"/>
    <xf numFmtId="49" fontId="31" fillId="0" borderId="14" xfId="0" applyNumberFormat="1" applyFont="1" applyBorder="1" applyAlignment="1">
      <alignment vertical="center"/>
    </xf>
    <xf numFmtId="0" fontId="12" fillId="0" borderId="71" xfId="0" applyFont="1" applyBorder="1" applyAlignment="1">
      <alignment vertical="center"/>
    </xf>
    <xf numFmtId="0" fontId="12" fillId="0" borderId="6" xfId="0" applyFont="1" applyBorder="1" applyAlignment="1">
      <alignment vertical="center"/>
    </xf>
    <xf numFmtId="0" fontId="12" fillId="0" borderId="6" xfId="0" applyFont="1" applyBorder="1" applyAlignment="1">
      <alignment horizontal="right" vertical="center"/>
    </xf>
    <xf numFmtId="186" fontId="12" fillId="0" borderId="23" xfId="0" applyNumberFormat="1" applyFont="1" applyBorder="1" applyAlignment="1">
      <alignment horizontal="right" vertical="center"/>
    </xf>
    <xf numFmtId="186" fontId="12" fillId="0" borderId="134" xfId="0" applyNumberFormat="1" applyFont="1" applyBorder="1" applyAlignment="1">
      <alignment horizontal="right" vertical="center"/>
    </xf>
    <xf numFmtId="186" fontId="12" fillId="0" borderId="3" xfId="0" applyNumberFormat="1" applyFont="1" applyBorder="1" applyAlignment="1">
      <alignment horizontal="right" vertical="center"/>
    </xf>
    <xf numFmtId="186" fontId="12" fillId="0" borderId="92" xfId="0" applyNumberFormat="1" applyFont="1" applyBorder="1" applyAlignment="1">
      <alignment horizontal="right" vertical="center"/>
    </xf>
    <xf numFmtId="186" fontId="12" fillId="0" borderId="107" xfId="0" applyNumberFormat="1" applyFont="1" applyBorder="1" applyAlignment="1">
      <alignment horizontal="right" vertical="center"/>
    </xf>
    <xf numFmtId="186" fontId="12" fillId="0" borderId="26" xfId="0" applyNumberFormat="1" applyFont="1" applyBorder="1" applyAlignment="1">
      <alignment horizontal="right" vertical="center"/>
    </xf>
    <xf numFmtId="186" fontId="12" fillId="0" borderId="124" xfId="0" applyNumberFormat="1" applyFont="1" applyBorder="1" applyAlignment="1">
      <alignment horizontal="right" vertical="center"/>
    </xf>
    <xf numFmtId="186" fontId="12" fillId="0" borderId="111" xfId="0" applyNumberFormat="1" applyFont="1" applyBorder="1" applyAlignment="1">
      <alignment horizontal="right" vertical="center"/>
    </xf>
    <xf numFmtId="0" fontId="13" fillId="0" borderId="188" xfId="2" applyFont="1" applyBorder="1">
      <alignment vertical="center"/>
    </xf>
    <xf numFmtId="0" fontId="13" fillId="0" borderId="188" xfId="2" applyFont="1" applyBorder="1" applyAlignment="1">
      <alignment vertical="top"/>
    </xf>
    <xf numFmtId="0" fontId="13" fillId="0" borderId="189" xfId="2" applyFont="1" applyBorder="1">
      <alignment vertical="center"/>
    </xf>
    <xf numFmtId="0" fontId="49" fillId="0" borderId="0" xfId="2" applyFont="1">
      <alignment vertical="center"/>
    </xf>
    <xf numFmtId="0" fontId="23" fillId="0" borderId="0" xfId="0" applyFont="1"/>
    <xf numFmtId="0" fontId="12" fillId="0" borderId="193" xfId="2" applyFont="1" applyBorder="1" applyAlignment="1">
      <alignment horizontal="right" vertical="center"/>
    </xf>
    <xf numFmtId="0" fontId="12" fillId="0" borderId="201" xfId="2" applyFont="1" applyBorder="1">
      <alignment vertical="center"/>
    </xf>
    <xf numFmtId="0" fontId="12" fillId="0" borderId="201" xfId="2" applyFont="1" applyBorder="1" applyAlignment="1">
      <alignment horizontal="left" vertical="center"/>
    </xf>
    <xf numFmtId="0" fontId="13" fillId="0" borderId="71" xfId="2" applyFont="1" applyBorder="1" applyAlignment="1">
      <alignment horizontal="center" vertical="center" wrapText="1"/>
    </xf>
    <xf numFmtId="0" fontId="13" fillId="0" borderId="71" xfId="2" applyFont="1" applyBorder="1" applyAlignment="1">
      <alignment vertical="center" wrapText="1"/>
    </xf>
    <xf numFmtId="0" fontId="13" fillId="0" borderId="6" xfId="2" applyFont="1" applyBorder="1" applyAlignment="1">
      <alignment horizontal="center" vertical="center" wrapText="1"/>
    </xf>
    <xf numFmtId="0" fontId="45" fillId="0" borderId="7" xfId="2" applyFont="1" applyBorder="1" applyAlignment="1">
      <alignment horizontal="center" vertical="center" wrapText="1"/>
    </xf>
    <xf numFmtId="0" fontId="45" fillId="0" borderId="0" xfId="2" applyFont="1" applyAlignment="1">
      <alignment vertical="center" wrapText="1"/>
    </xf>
    <xf numFmtId="0" fontId="12" fillId="0" borderId="0" xfId="2" applyFont="1" applyAlignment="1">
      <alignment vertical="top" wrapText="1"/>
    </xf>
    <xf numFmtId="0" fontId="51" fillId="0" borderId="0" xfId="0" applyFont="1" applyAlignment="1">
      <alignment vertical="center"/>
    </xf>
    <xf numFmtId="0" fontId="17" fillId="0" borderId="88" xfId="0" applyFont="1" applyBorder="1"/>
    <xf numFmtId="0" fontId="23" fillId="0" borderId="0" xfId="1" applyFont="1">
      <alignment vertical="center"/>
    </xf>
    <xf numFmtId="0" fontId="23" fillId="0" borderId="0" xfId="0" applyFont="1" applyAlignment="1">
      <alignment horizontal="right" vertical="center"/>
    </xf>
    <xf numFmtId="0" fontId="12" fillId="0" borderId="56" xfId="2" applyFont="1" applyBorder="1" applyAlignment="1">
      <alignment horizontal="center" vertical="center"/>
    </xf>
    <xf numFmtId="0" fontId="28" fillId="0" borderId="27" xfId="2" applyFont="1" applyBorder="1" applyAlignment="1">
      <alignment vertical="center" shrinkToFit="1"/>
    </xf>
    <xf numFmtId="0" fontId="52" fillId="0" borderId="0" xfId="0" applyFont="1" applyAlignment="1">
      <alignment vertical="center"/>
    </xf>
    <xf numFmtId="0" fontId="22" fillId="0" borderId="6" xfId="0" applyFont="1" applyBorder="1" applyAlignment="1">
      <alignment horizontal="center" vertical="center"/>
    </xf>
    <xf numFmtId="0" fontId="16" fillId="0" borderId="0" xfId="2" applyFont="1">
      <alignment vertical="center"/>
    </xf>
    <xf numFmtId="0" fontId="54" fillId="0" borderId="0" xfId="2" applyFont="1" applyAlignment="1">
      <alignment vertical="top" wrapText="1"/>
    </xf>
    <xf numFmtId="184" fontId="12" fillId="0" borderId="23" xfId="3" applyNumberFormat="1" applyFont="1" applyBorder="1">
      <alignment vertical="center"/>
    </xf>
    <xf numFmtId="176" fontId="12" fillId="0" borderId="126" xfId="2" applyNumberFormat="1" applyFont="1" applyBorder="1">
      <alignment vertical="center"/>
    </xf>
    <xf numFmtId="176" fontId="12" fillId="0" borderId="217" xfId="2" applyNumberFormat="1" applyFont="1" applyBorder="1">
      <alignment vertical="center"/>
    </xf>
    <xf numFmtId="176" fontId="12" fillId="0" borderId="130" xfId="2" applyNumberFormat="1" applyFont="1" applyBorder="1">
      <alignment vertical="center"/>
    </xf>
    <xf numFmtId="176" fontId="12" fillId="0" borderId="115" xfId="2" applyNumberFormat="1" applyFont="1" applyBorder="1">
      <alignment vertical="center"/>
    </xf>
    <xf numFmtId="0" fontId="53" fillId="0" borderId="0" xfId="2" applyFont="1" applyAlignment="1">
      <alignment horizontal="right"/>
    </xf>
    <xf numFmtId="176" fontId="12" fillId="0" borderId="8" xfId="2" applyNumberFormat="1" applyFont="1" applyBorder="1">
      <alignment vertical="center"/>
    </xf>
    <xf numFmtId="176" fontId="12" fillId="0" borderId="218" xfId="2" applyNumberFormat="1" applyFont="1" applyBorder="1">
      <alignment vertical="center"/>
    </xf>
    <xf numFmtId="176" fontId="12" fillId="0" borderId="219" xfId="2" applyNumberFormat="1" applyFont="1" applyBorder="1">
      <alignment vertical="center"/>
    </xf>
    <xf numFmtId="0" fontId="12" fillId="0" borderId="112" xfId="2" applyFont="1" applyBorder="1" applyAlignment="1">
      <alignment horizontal="center" vertical="center"/>
    </xf>
    <xf numFmtId="0" fontId="28" fillId="0" borderId="220" xfId="2" applyFont="1" applyBorder="1" applyAlignment="1">
      <alignment horizontal="center" vertical="center"/>
    </xf>
    <xf numFmtId="3" fontId="53" fillId="0" borderId="70" xfId="2" applyNumberFormat="1" applyFont="1" applyBorder="1" applyAlignment="1">
      <alignment vertical="center" wrapText="1"/>
    </xf>
    <xf numFmtId="189" fontId="19" fillId="0" borderId="23" xfId="2" applyNumberFormat="1" applyFont="1" applyBorder="1">
      <alignment vertical="center"/>
    </xf>
    <xf numFmtId="189" fontId="19" fillId="0" borderId="24" xfId="2" applyNumberFormat="1" applyFont="1" applyBorder="1">
      <alignment vertical="center"/>
    </xf>
    <xf numFmtId="189" fontId="19" fillId="0" borderId="26" xfId="2" applyNumberFormat="1" applyFont="1" applyBorder="1">
      <alignment vertical="center"/>
    </xf>
    <xf numFmtId="189" fontId="19" fillId="0" borderId="27" xfId="2" applyNumberFormat="1" applyFont="1" applyBorder="1">
      <alignment vertical="center"/>
    </xf>
    <xf numFmtId="3" fontId="53" fillId="0" borderId="0" xfId="2" applyNumberFormat="1" applyFont="1" applyAlignment="1">
      <alignment horizontal="right" vertical="center"/>
    </xf>
    <xf numFmtId="179" fontId="12" fillId="0" borderId="5" xfId="0" applyNumberFormat="1" applyFont="1" applyBorder="1" applyAlignment="1">
      <alignment vertical="center" wrapText="1"/>
    </xf>
    <xf numFmtId="179" fontId="12" fillId="0" borderId="71" xfId="0" applyNumberFormat="1" applyFont="1" applyBorder="1" applyAlignment="1">
      <alignment vertical="center" wrapText="1"/>
    </xf>
    <xf numFmtId="179" fontId="12" fillId="0" borderId="6" xfId="0" applyNumberFormat="1" applyFont="1" applyBorder="1" applyAlignment="1">
      <alignment vertical="center" wrapText="1"/>
    </xf>
    <xf numFmtId="192" fontId="12" fillId="0" borderId="71" xfId="0" applyNumberFormat="1" applyFont="1" applyBorder="1" applyAlignment="1">
      <alignment vertical="center" wrapText="1"/>
    </xf>
    <xf numFmtId="192" fontId="12" fillId="0" borderId="5" xfId="0" applyNumberFormat="1" applyFont="1" applyBorder="1" applyAlignment="1">
      <alignment vertical="center" wrapText="1"/>
    </xf>
    <xf numFmtId="192" fontId="12" fillId="0" borderId="6" xfId="0" applyNumberFormat="1" applyFont="1" applyBorder="1" applyAlignment="1">
      <alignment vertical="center" wrapText="1"/>
    </xf>
    <xf numFmtId="0" fontId="55" fillId="0" borderId="0" xfId="0" applyFont="1" applyAlignment="1">
      <alignment horizontal="right" vertical="center"/>
    </xf>
    <xf numFmtId="0" fontId="12" fillId="0" borderId="221" xfId="2" applyFont="1" applyBorder="1">
      <alignment vertical="center"/>
    </xf>
    <xf numFmtId="0" fontId="12" fillId="0" borderId="193" xfId="2" applyFont="1" applyBorder="1">
      <alignment vertical="center"/>
    </xf>
    <xf numFmtId="49" fontId="55" fillId="0" borderId="0" xfId="0" applyNumberFormat="1" applyFont="1" applyAlignment="1">
      <alignment horizontal="left" vertical="center"/>
    </xf>
    <xf numFmtId="0" fontId="12" fillId="0" borderId="225" xfId="2" applyFont="1" applyBorder="1">
      <alignment vertical="center"/>
    </xf>
    <xf numFmtId="0" fontId="12" fillId="0" borderId="225" xfId="2" applyFont="1" applyBorder="1" applyAlignment="1">
      <alignment horizontal="left" vertical="center"/>
    </xf>
    <xf numFmtId="0" fontId="12" fillId="0" borderId="198" xfId="2" applyFont="1" applyBorder="1" applyAlignment="1">
      <alignment horizontal="left" vertical="center"/>
    </xf>
    <xf numFmtId="0" fontId="12" fillId="0" borderId="200" xfId="2" applyFont="1" applyBorder="1" applyAlignment="1">
      <alignment horizontal="left" vertical="center"/>
    </xf>
    <xf numFmtId="0" fontId="12" fillId="0" borderId="92" xfId="2" applyFont="1" applyBorder="1" applyAlignment="1">
      <alignment horizontal="left" vertical="center"/>
    </xf>
    <xf numFmtId="184" fontId="12" fillId="0" borderId="98" xfId="2" applyNumberFormat="1" applyFont="1" applyBorder="1">
      <alignment vertical="center"/>
    </xf>
    <xf numFmtId="184" fontId="12" fillId="0" borderId="61" xfId="2" applyNumberFormat="1" applyFont="1" applyBorder="1">
      <alignment vertical="center"/>
    </xf>
    <xf numFmtId="184" fontId="12" fillId="0" borderId="23" xfId="2" applyNumberFormat="1" applyFont="1" applyBorder="1" applyAlignment="1">
      <alignment horizontal="right" vertical="center"/>
    </xf>
    <xf numFmtId="184" fontId="12" fillId="0" borderId="29" xfId="2" applyNumberFormat="1" applyFont="1" applyBorder="1">
      <alignment vertical="center"/>
    </xf>
    <xf numFmtId="0" fontId="12" fillId="0" borderId="190" xfId="0" applyFont="1" applyBorder="1" applyAlignment="1">
      <alignment horizontal="center" vertical="center"/>
    </xf>
    <xf numFmtId="0" fontId="46" fillId="0" borderId="7" xfId="2" applyFont="1" applyBorder="1" applyAlignment="1">
      <alignment vertical="center" wrapText="1"/>
    </xf>
    <xf numFmtId="0" fontId="13" fillId="0" borderId="7" xfId="2" applyFont="1" applyBorder="1" applyAlignment="1">
      <alignment vertical="center" wrapText="1" shrinkToFit="1"/>
    </xf>
    <xf numFmtId="0" fontId="13" fillId="0" borderId="7" xfId="2" applyFont="1" applyBorder="1" applyAlignment="1">
      <alignment horizontal="left" vertical="center" wrapText="1" shrinkToFit="1"/>
    </xf>
    <xf numFmtId="0" fontId="13" fillId="0" borderId="7" xfId="2" applyFont="1" applyBorder="1">
      <alignment vertical="center"/>
    </xf>
    <xf numFmtId="0" fontId="45" fillId="0" borderId="7" xfId="2" applyFont="1" applyBorder="1">
      <alignment vertical="center"/>
    </xf>
    <xf numFmtId="0" fontId="48" fillId="0" borderId="7" xfId="2" applyFont="1" applyBorder="1" applyAlignment="1">
      <alignment horizontal="left" vertical="center" wrapText="1" shrinkToFit="1"/>
    </xf>
    <xf numFmtId="0" fontId="45" fillId="0" borderId="7" xfId="2" applyFont="1" applyBorder="1" applyAlignment="1">
      <alignment vertical="center" wrapText="1"/>
    </xf>
    <xf numFmtId="0" fontId="12" fillId="0" borderId="113" xfId="0" applyFont="1" applyBorder="1" applyAlignment="1">
      <alignment horizontal="center" vertical="center"/>
    </xf>
    <xf numFmtId="0" fontId="12" fillId="0" borderId="190" xfId="0" applyFont="1" applyBorder="1" applyAlignment="1">
      <alignment vertical="center" wrapText="1"/>
    </xf>
    <xf numFmtId="0" fontId="12" fillId="0" borderId="191" xfId="0" applyFont="1" applyBorder="1" applyAlignment="1">
      <alignment vertical="center" wrapText="1"/>
    </xf>
    <xf numFmtId="0" fontId="12" fillId="0" borderId="114" xfId="0" applyFont="1" applyBorder="1" applyAlignment="1">
      <alignment vertical="center" wrapText="1"/>
    </xf>
    <xf numFmtId="0" fontId="53" fillId="0" borderId="0" xfId="0" applyFont="1" applyAlignment="1">
      <alignment horizontal="right" vertical="center"/>
    </xf>
    <xf numFmtId="0" fontId="12" fillId="0" borderId="198" xfId="0" applyFont="1" applyBorder="1" applyAlignment="1">
      <alignment horizontal="distributed" vertical="center"/>
    </xf>
    <xf numFmtId="0" fontId="12" fillId="0" borderId="186" xfId="0" applyFont="1" applyBorder="1" applyAlignment="1">
      <alignment horizontal="distributed" vertical="center"/>
    </xf>
    <xf numFmtId="0" fontId="16" fillId="0" borderId="198" xfId="0" applyFont="1" applyBorder="1" applyAlignment="1">
      <alignment horizontal="distributed" vertical="center"/>
    </xf>
    <xf numFmtId="0" fontId="12" fillId="0" borderId="124" xfId="0" applyFont="1" applyBorder="1" applyAlignment="1">
      <alignment horizontal="distributed" vertical="center"/>
    </xf>
    <xf numFmtId="0" fontId="12" fillId="0" borderId="0" xfId="0" applyFont="1" applyAlignment="1">
      <alignment horizontal="distributed" vertical="center"/>
    </xf>
    <xf numFmtId="0" fontId="12" fillId="0" borderId="14" xfId="0" applyFont="1" applyBorder="1" applyAlignment="1">
      <alignment horizontal="distributed" vertical="center"/>
    </xf>
    <xf numFmtId="0" fontId="12" fillId="0" borderId="222" xfId="0" applyFont="1" applyBorder="1" applyAlignment="1">
      <alignment horizontal="distributed" vertical="center"/>
    </xf>
    <xf numFmtId="0" fontId="12" fillId="0" borderId="225" xfId="0" applyFont="1" applyBorder="1" applyAlignment="1">
      <alignment vertical="center"/>
    </xf>
    <xf numFmtId="0" fontId="12" fillId="0" borderId="142" xfId="0" applyFont="1" applyBorder="1" applyAlignment="1">
      <alignment vertical="center"/>
    </xf>
    <xf numFmtId="0" fontId="12" fillId="0" borderId="141" xfId="0" applyFont="1" applyBorder="1" applyAlignment="1">
      <alignment vertical="center" wrapText="1"/>
    </xf>
    <xf numFmtId="0" fontId="19" fillId="0" borderId="124" xfId="0" applyFont="1" applyBorder="1" applyAlignment="1">
      <alignment horizontal="right" vertical="center"/>
    </xf>
    <xf numFmtId="0" fontId="12" fillId="0" borderId="47" xfId="0" applyFont="1" applyBorder="1" applyAlignment="1">
      <alignment vertical="center"/>
    </xf>
    <xf numFmtId="0" fontId="12" fillId="0" borderId="131" xfId="0" applyFont="1" applyBorder="1" applyAlignment="1">
      <alignment vertical="center"/>
    </xf>
    <xf numFmtId="0" fontId="12" fillId="0" borderId="118" xfId="0" applyFont="1" applyBorder="1" applyAlignment="1">
      <alignment vertical="center"/>
    </xf>
    <xf numFmtId="0" fontId="12" fillId="0" borderId="61" xfId="0" applyFont="1" applyBorder="1" applyAlignment="1">
      <alignment vertical="center"/>
    </xf>
    <xf numFmtId="0" fontId="12" fillId="0" borderId="230" xfId="0" applyFont="1" applyBorder="1" applyAlignment="1">
      <alignment vertical="center"/>
    </xf>
    <xf numFmtId="0" fontId="12" fillId="0" borderId="23" xfId="0" applyFont="1" applyBorder="1" applyAlignment="1">
      <alignment horizontal="distributed" vertical="center"/>
    </xf>
    <xf numFmtId="49" fontId="12" fillId="0" borderId="23"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58" fillId="0" borderId="0" xfId="0" applyNumberFormat="1" applyFont="1" applyAlignment="1">
      <alignment vertical="center"/>
    </xf>
    <xf numFmtId="0" fontId="53" fillId="0" borderId="0" xfId="2" applyFont="1">
      <alignment vertical="center"/>
    </xf>
    <xf numFmtId="49" fontId="53" fillId="0" borderId="0" xfId="2" applyNumberFormat="1" applyFont="1">
      <alignment vertical="center"/>
    </xf>
    <xf numFmtId="49" fontId="28" fillId="0" borderId="231" xfId="2" applyNumberFormat="1" applyFont="1" applyBorder="1" applyAlignment="1">
      <alignment horizontal="center" vertical="center"/>
    </xf>
    <xf numFmtId="0" fontId="28" fillId="0" borderId="232" xfId="2" applyFont="1" applyBorder="1" applyAlignment="1">
      <alignment horizontal="justify" vertical="center"/>
    </xf>
    <xf numFmtId="178" fontId="12" fillId="0" borderId="232" xfId="2" applyNumberFormat="1" applyFont="1" applyBorder="1">
      <alignment vertical="center"/>
    </xf>
    <xf numFmtId="178" fontId="12" fillId="0" borderId="232" xfId="2" applyNumberFormat="1" applyFont="1" applyBorder="1" applyAlignment="1">
      <alignment horizontal="right" vertical="center"/>
    </xf>
    <xf numFmtId="178" fontId="12" fillId="0" borderId="233" xfId="2" applyNumberFormat="1" applyFont="1" applyBorder="1">
      <alignment vertical="center"/>
    </xf>
    <xf numFmtId="178" fontId="12" fillId="0" borderId="234" xfId="2" applyNumberFormat="1" applyFont="1" applyBorder="1">
      <alignment vertical="center"/>
    </xf>
    <xf numFmtId="9" fontId="12" fillId="0" borderId="235" xfId="2" applyNumberFormat="1" applyFont="1" applyBorder="1">
      <alignment vertical="center"/>
    </xf>
    <xf numFmtId="49" fontId="28" fillId="0" borderId="236" xfId="2" applyNumberFormat="1" applyFont="1" applyBorder="1" applyAlignment="1">
      <alignment horizontal="center" vertical="center"/>
    </xf>
    <xf numFmtId="0" fontId="28" fillId="0" borderId="237" xfId="2" applyFont="1" applyBorder="1" applyAlignment="1">
      <alignment horizontal="justify" vertical="center"/>
    </xf>
    <xf numFmtId="178" fontId="12" fillId="0" borderId="237" xfId="2" applyNumberFormat="1" applyFont="1" applyBorder="1">
      <alignment vertical="center"/>
    </xf>
    <xf numFmtId="178" fontId="12" fillId="0" borderId="237" xfId="2" applyNumberFormat="1" applyFont="1" applyBorder="1" applyAlignment="1">
      <alignment horizontal="right" vertical="center"/>
    </xf>
    <xf numFmtId="178" fontId="12" fillId="0" borderId="238" xfId="2" applyNumberFormat="1" applyFont="1" applyBorder="1">
      <alignment vertical="center"/>
    </xf>
    <xf numFmtId="178" fontId="12" fillId="0" borderId="239" xfId="2" applyNumberFormat="1" applyFont="1" applyBorder="1">
      <alignment vertical="center"/>
    </xf>
    <xf numFmtId="9" fontId="12" fillId="0" borderId="240" xfId="2" applyNumberFormat="1" applyFont="1" applyBorder="1">
      <alignment vertical="center"/>
    </xf>
    <xf numFmtId="178" fontId="12" fillId="0" borderId="231" xfId="2" applyNumberFormat="1" applyFont="1" applyBorder="1">
      <alignment vertical="center"/>
    </xf>
    <xf numFmtId="49" fontId="28" fillId="0" borderId="241" xfId="2" applyNumberFormat="1" applyFont="1" applyBorder="1" applyAlignment="1">
      <alignment horizontal="center" vertical="center"/>
    </xf>
    <xf numFmtId="0" fontId="28" fillId="0" borderId="242" xfId="2" applyFont="1" applyBorder="1" applyAlignment="1">
      <alignment horizontal="justify" vertical="center"/>
    </xf>
    <xf numFmtId="178" fontId="12" fillId="0" borderId="242" xfId="2" applyNumberFormat="1" applyFont="1" applyBorder="1">
      <alignment vertical="center"/>
    </xf>
    <xf numFmtId="178" fontId="12" fillId="0" borderId="242" xfId="2" applyNumberFormat="1" applyFont="1" applyBorder="1" applyAlignment="1">
      <alignment horizontal="right" vertical="center"/>
    </xf>
    <xf numFmtId="178" fontId="12" fillId="0" borderId="241" xfId="2" applyNumberFormat="1" applyFont="1" applyBorder="1">
      <alignment vertical="center"/>
    </xf>
    <xf numFmtId="9" fontId="12" fillId="0" borderId="243" xfId="2" applyNumberFormat="1" applyFont="1" applyBorder="1">
      <alignment vertical="center"/>
    </xf>
    <xf numFmtId="9" fontId="12" fillId="0" borderId="237" xfId="2" applyNumberFormat="1" applyFont="1" applyBorder="1">
      <alignment vertical="center"/>
    </xf>
    <xf numFmtId="9" fontId="12" fillId="0" borderId="237" xfId="2" applyNumberFormat="1" applyFont="1" applyBorder="1" applyAlignment="1">
      <alignment horizontal="right" vertical="center"/>
    </xf>
    <xf numFmtId="178" fontId="12" fillId="0" borderId="236" xfId="2" applyNumberFormat="1" applyFont="1" applyBorder="1">
      <alignment vertical="center"/>
    </xf>
    <xf numFmtId="0" fontId="28" fillId="0" borderId="189" xfId="2" applyFont="1" applyBorder="1" applyAlignment="1">
      <alignment horizontal="left" vertical="center"/>
    </xf>
    <xf numFmtId="3" fontId="12" fillId="0" borderId="189" xfId="2" applyNumberFormat="1" applyFont="1" applyBorder="1">
      <alignment vertical="center"/>
    </xf>
    <xf numFmtId="3" fontId="12" fillId="0" borderId="186" xfId="2" applyNumberFormat="1" applyFont="1" applyBorder="1">
      <alignment vertical="center"/>
    </xf>
    <xf numFmtId="0" fontId="28" fillId="0" borderId="231" xfId="2" applyFont="1" applyBorder="1" applyAlignment="1">
      <alignment horizontal="center" vertical="center"/>
    </xf>
    <xf numFmtId="0" fontId="28" fillId="0" borderId="232" xfId="2" applyFont="1" applyBorder="1" applyAlignment="1">
      <alignment horizontal="left" vertical="center"/>
    </xf>
    <xf numFmtId="3" fontId="12" fillId="0" borderId="232" xfId="2" applyNumberFormat="1" applyFont="1" applyBorder="1">
      <alignment vertical="center"/>
    </xf>
    <xf numFmtId="3" fontId="12" fillId="0" borderId="227" xfId="2" applyNumberFormat="1" applyFont="1" applyBorder="1">
      <alignment vertical="center"/>
    </xf>
    <xf numFmtId="3" fontId="12" fillId="0" borderId="244" xfId="2" applyNumberFormat="1" applyFont="1" applyBorder="1">
      <alignment vertical="center"/>
    </xf>
    <xf numFmtId="0" fontId="28" fillId="0" borderId="241" xfId="2" applyFont="1" applyBorder="1" applyAlignment="1">
      <alignment horizontal="center" vertical="center"/>
    </xf>
    <xf numFmtId="0" fontId="28" fillId="0" borderId="242" xfId="2" applyFont="1" applyBorder="1" applyAlignment="1">
      <alignment horizontal="left" vertical="center"/>
    </xf>
    <xf numFmtId="3" fontId="12" fillId="0" borderId="242" xfId="2" applyNumberFormat="1" applyFont="1" applyBorder="1">
      <alignment vertical="center"/>
    </xf>
    <xf numFmtId="3" fontId="12" fillId="0" borderId="245" xfId="2" applyNumberFormat="1" applyFont="1" applyBorder="1">
      <alignment vertical="center"/>
    </xf>
    <xf numFmtId="3" fontId="12" fillId="0" borderId="246" xfId="2" applyNumberFormat="1" applyFont="1" applyBorder="1">
      <alignment vertical="center"/>
    </xf>
    <xf numFmtId="9" fontId="12" fillId="0" borderId="247" xfId="2" applyNumberFormat="1" applyFont="1" applyBorder="1">
      <alignment vertical="center"/>
    </xf>
    <xf numFmtId="3" fontId="12" fillId="0" borderId="248" xfId="2" applyNumberFormat="1" applyFont="1" applyBorder="1">
      <alignment vertical="center"/>
    </xf>
    <xf numFmtId="49" fontId="23" fillId="0" borderId="0" xfId="0" applyNumberFormat="1" applyFont="1" applyAlignment="1">
      <alignment vertical="center"/>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8" xfId="2" applyFont="1" applyBorder="1" applyAlignment="1">
      <alignment horizontal="center" vertical="center"/>
    </xf>
    <xf numFmtId="0" fontId="12" fillId="0" borderId="8" xfId="2" applyFont="1" applyBorder="1" applyAlignment="1">
      <alignment horizontal="center" vertical="center"/>
    </xf>
    <xf numFmtId="181" fontId="12" fillId="0" borderId="7" xfId="2" applyNumberFormat="1" applyFont="1" applyBorder="1">
      <alignment vertical="center"/>
    </xf>
    <xf numFmtId="0" fontId="12" fillId="0" borderId="249" xfId="2" applyFont="1" applyBorder="1">
      <alignment vertical="center"/>
    </xf>
    <xf numFmtId="0" fontId="12" fillId="0" borderId="250" xfId="2" applyFont="1" applyBorder="1" applyAlignment="1">
      <alignment horizontal="right" vertical="center"/>
    </xf>
    <xf numFmtId="0" fontId="12" fillId="0" borderId="249" xfId="2" applyFont="1" applyBorder="1" applyAlignment="1">
      <alignment horizontal="center" vertical="center"/>
    </xf>
    <xf numFmtId="0" fontId="12" fillId="0" borderId="251" xfId="2" applyFont="1" applyBorder="1">
      <alignment vertical="center"/>
    </xf>
    <xf numFmtId="0" fontId="12" fillId="0" borderId="183" xfId="2" applyFont="1" applyBorder="1">
      <alignment vertical="center"/>
    </xf>
    <xf numFmtId="0" fontId="12" fillId="0" borderId="194" xfId="2" applyFont="1" applyBorder="1">
      <alignment vertical="center"/>
    </xf>
    <xf numFmtId="0" fontId="12" fillId="0" borderId="252" xfId="2" applyFont="1" applyBorder="1">
      <alignment vertical="center"/>
    </xf>
    <xf numFmtId="0" fontId="12" fillId="0" borderId="253" xfId="2" applyFont="1" applyBorder="1" applyAlignment="1">
      <alignment horizontal="right" vertical="center"/>
    </xf>
    <xf numFmtId="0" fontId="12" fillId="0" borderId="254" xfId="2" applyFont="1" applyBorder="1">
      <alignment vertical="center"/>
    </xf>
    <xf numFmtId="0" fontId="12" fillId="0" borderId="253" xfId="2" applyFont="1" applyBorder="1">
      <alignment vertical="center"/>
    </xf>
    <xf numFmtId="0" fontId="12" fillId="0" borderId="255" xfId="2" applyFont="1" applyBorder="1" applyAlignment="1">
      <alignment horizontal="right" vertical="center"/>
    </xf>
    <xf numFmtId="0" fontId="12" fillId="0" borderId="252" xfId="2" applyFont="1" applyBorder="1" applyAlignment="1">
      <alignment horizontal="right" vertical="center"/>
    </xf>
    <xf numFmtId="0" fontId="12" fillId="0" borderId="252" xfId="2" applyFont="1" applyBorder="1" applyAlignment="1">
      <alignment horizontal="center" vertical="center"/>
    </xf>
    <xf numFmtId="0" fontId="12" fillId="0" borderId="256" xfId="2" applyFont="1" applyBorder="1">
      <alignment vertical="center"/>
    </xf>
    <xf numFmtId="0" fontId="12" fillId="0" borderId="181" xfId="2" applyFont="1" applyBorder="1">
      <alignment vertical="center"/>
    </xf>
    <xf numFmtId="0" fontId="12" fillId="0" borderId="257" xfId="2" applyFont="1" applyBorder="1" applyAlignment="1">
      <alignment horizontal="right" vertical="center"/>
    </xf>
    <xf numFmtId="0" fontId="12" fillId="0" borderId="249" xfId="2" applyFont="1" applyBorder="1" applyAlignment="1">
      <alignment horizontal="left" vertical="center"/>
    </xf>
    <xf numFmtId="0" fontId="12" fillId="0" borderId="249" xfId="2" applyFont="1" applyBorder="1" applyAlignment="1">
      <alignment horizontal="right" vertical="center"/>
    </xf>
    <xf numFmtId="0" fontId="12" fillId="0" borderId="258" xfId="2" applyFont="1" applyBorder="1">
      <alignment vertical="center"/>
    </xf>
    <xf numFmtId="0" fontId="12" fillId="0" borderId="252" xfId="2" applyFont="1" applyBorder="1" applyAlignment="1">
      <alignment horizontal="left" vertical="center"/>
    </xf>
    <xf numFmtId="0" fontId="61" fillId="0" borderId="0" xfId="2" applyFont="1">
      <alignment vertical="center"/>
    </xf>
    <xf numFmtId="0" fontId="12" fillId="0" borderId="182" xfId="2" applyFont="1" applyBorder="1">
      <alignment vertical="center"/>
    </xf>
    <xf numFmtId="0" fontId="51" fillId="0" borderId="0" xfId="0" applyFont="1" applyAlignment="1">
      <alignment horizontal="distributed" vertical="center"/>
    </xf>
    <xf numFmtId="0" fontId="52" fillId="0" borderId="0" xfId="0" applyFont="1" applyAlignment="1">
      <alignment horizontal="distributed" vertical="center"/>
    </xf>
    <xf numFmtId="0" fontId="6" fillId="0" borderId="0" xfId="0" applyFont="1" applyAlignment="1">
      <alignment horizontal="center" vertical="center"/>
    </xf>
    <xf numFmtId="0" fontId="12" fillId="0" borderId="0" xfId="2" applyFont="1" applyAlignment="1">
      <alignment horizontal="right" vertical="center"/>
    </xf>
    <xf numFmtId="0" fontId="49" fillId="0" borderId="0" xfId="2" applyFont="1" applyAlignment="1">
      <alignment horizontal="left" vertical="center"/>
    </xf>
    <xf numFmtId="0" fontId="12" fillId="0" borderId="0" xfId="2" applyFont="1" applyAlignment="1">
      <alignment horizontal="justify" vertical="center"/>
    </xf>
    <xf numFmtId="0" fontId="12" fillId="0" borderId="0" xfId="2" applyFont="1" applyAlignment="1">
      <alignment vertical="center" shrinkToFit="1"/>
    </xf>
    <xf numFmtId="0" fontId="12" fillId="0" borderId="0" xfId="2" applyFont="1" applyAlignment="1">
      <alignment vertical="top"/>
    </xf>
    <xf numFmtId="0" fontId="16" fillId="0" borderId="0" xfId="2" applyFont="1">
      <alignment vertical="center"/>
    </xf>
    <xf numFmtId="0" fontId="12" fillId="0" borderId="0" xfId="2" applyFont="1">
      <alignment vertical="center"/>
    </xf>
    <xf numFmtId="0" fontId="12" fillId="0" borderId="0" xfId="2" applyFont="1" applyAlignment="1">
      <alignment vertical="center" wrapText="1"/>
    </xf>
    <xf numFmtId="0" fontId="12" fillId="0" borderId="4" xfId="2" applyFont="1" applyBorder="1">
      <alignment vertical="center"/>
    </xf>
    <xf numFmtId="0" fontId="12" fillId="0" borderId="0" xfId="2" applyFont="1" applyAlignment="1">
      <alignment horizontal="center" vertical="center"/>
    </xf>
    <xf numFmtId="0" fontId="12" fillId="0" borderId="92" xfId="2" applyFont="1" applyBorder="1">
      <alignment vertical="center"/>
    </xf>
    <xf numFmtId="0" fontId="53" fillId="0" borderId="0" xfId="2" applyFont="1" applyAlignment="1">
      <alignment vertical="top" wrapText="1"/>
    </xf>
    <xf numFmtId="0" fontId="12" fillId="0" borderId="0" xfId="2" applyFont="1" applyAlignment="1">
      <alignment vertical="top" wrapText="1"/>
    </xf>
    <xf numFmtId="0" fontId="13" fillId="0" borderId="2" xfId="2" applyFont="1" applyBorder="1">
      <alignment vertical="center"/>
    </xf>
    <xf numFmtId="0" fontId="13" fillId="0" borderId="1" xfId="2" applyFont="1" applyBorder="1">
      <alignment vertical="center"/>
    </xf>
    <xf numFmtId="0" fontId="13" fillId="0" borderId="3" xfId="2" applyFont="1" applyBorder="1">
      <alignment vertical="center"/>
    </xf>
    <xf numFmtId="0" fontId="13" fillId="0" borderId="192" xfId="2" applyFont="1" applyBorder="1" applyAlignment="1">
      <alignment horizontal="left" vertical="center" shrinkToFit="1"/>
    </xf>
    <xf numFmtId="0" fontId="13" fillId="0" borderId="188" xfId="2" applyFont="1" applyBorder="1">
      <alignment vertical="center"/>
    </xf>
    <xf numFmtId="0" fontId="13" fillId="0" borderId="216" xfId="2" applyFont="1" applyBorder="1" applyAlignment="1">
      <alignment horizontal="left" vertical="center"/>
    </xf>
    <xf numFmtId="0" fontId="13" fillId="0" borderId="192" xfId="2" applyFont="1" applyBorder="1" applyAlignment="1">
      <alignment horizontal="left" vertical="center"/>
    </xf>
    <xf numFmtId="0" fontId="13" fillId="0" borderId="192" xfId="2" applyFont="1" applyBorder="1">
      <alignmen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188" fontId="22" fillId="0" borderId="10" xfId="0" applyNumberFormat="1" applyFont="1" applyBorder="1" applyAlignment="1">
      <alignment vertical="center"/>
    </xf>
    <xf numFmtId="188" fontId="22" fillId="0" borderId="15" xfId="0" applyNumberFormat="1" applyFont="1" applyBorder="1" applyAlignment="1">
      <alignment vertical="center"/>
    </xf>
    <xf numFmtId="188" fontId="22" fillId="0" borderId="13" xfId="0" applyNumberFormat="1" applyFont="1" applyBorder="1" applyAlignment="1">
      <alignment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xf>
    <xf numFmtId="184" fontId="22" fillId="0" borderId="10" xfId="0" applyNumberFormat="1" applyFont="1" applyBorder="1" applyAlignment="1">
      <alignment vertical="center"/>
    </xf>
    <xf numFmtId="184" fontId="22" fillId="0" borderId="13" xfId="0" applyNumberFormat="1" applyFont="1" applyBorder="1" applyAlignment="1">
      <alignment vertical="center"/>
    </xf>
    <xf numFmtId="0" fontId="22" fillId="0" borderId="1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8" xfId="0" applyFont="1" applyBorder="1" applyAlignment="1">
      <alignment vertical="center"/>
    </xf>
    <xf numFmtId="0" fontId="22" fillId="0" borderId="9"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11" xfId="0" applyFont="1" applyBorder="1" applyAlignment="1">
      <alignment vertical="center"/>
    </xf>
    <xf numFmtId="0" fontId="22" fillId="0" borderId="12"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14" xfId="0" applyFont="1" applyBorder="1" applyAlignment="1">
      <alignment vertical="center"/>
    </xf>
    <xf numFmtId="0" fontId="22" fillId="0" borderId="7" xfId="0" applyFont="1" applyBorder="1" applyAlignment="1">
      <alignment vertical="center"/>
    </xf>
    <xf numFmtId="0" fontId="22" fillId="0" borderId="7"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1" xfId="0" applyFont="1" applyBorder="1" applyAlignment="1">
      <alignment horizontal="center" vertical="center"/>
    </xf>
    <xf numFmtId="0" fontId="22" fillId="0" borderId="18" xfId="0" applyFont="1" applyBorder="1" applyAlignment="1">
      <alignment vertical="center"/>
    </xf>
    <xf numFmtId="184" fontId="22" fillId="0" borderId="15" xfId="0" applyNumberFormat="1" applyFont="1" applyBorder="1" applyAlignment="1">
      <alignment vertical="center"/>
    </xf>
    <xf numFmtId="0" fontId="25" fillId="0" borderId="7" xfId="0" applyFont="1" applyBorder="1" applyAlignment="1">
      <alignment horizontal="center"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11" xfId="0" applyFont="1" applyBorder="1" applyAlignment="1">
      <alignment horizontal="distributed" vertical="center"/>
    </xf>
    <xf numFmtId="0" fontId="22" fillId="0" borderId="12" xfId="0" applyFont="1" applyBorder="1" applyAlignment="1">
      <alignment horizontal="distributed" vertical="center"/>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7" xfId="0" applyFont="1" applyBorder="1" applyAlignment="1">
      <alignment horizontal="distributed" vertical="center"/>
    </xf>
    <xf numFmtId="188" fontId="22" fillId="0" borderId="8" xfId="0" applyNumberFormat="1" applyFont="1" applyBorder="1" applyAlignment="1">
      <alignment vertical="center"/>
    </xf>
    <xf numFmtId="188" fontId="22" fillId="0" borderId="16" xfId="0" applyNumberFormat="1" applyFont="1" applyBorder="1" applyAlignment="1">
      <alignment vertical="center"/>
    </xf>
    <xf numFmtId="188" fontId="22" fillId="0" borderId="11" xfId="0" applyNumberFormat="1" applyFont="1" applyBorder="1" applyAlignment="1">
      <alignment vertical="center"/>
    </xf>
    <xf numFmtId="0" fontId="25" fillId="0" borderId="11" xfId="0" applyFont="1" applyBorder="1" applyAlignment="1">
      <alignment horizontal="left" vertical="center"/>
    </xf>
    <xf numFmtId="0" fontId="22" fillId="0" borderId="12"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5" xfId="0" applyFont="1" applyBorder="1" applyAlignment="1">
      <alignment horizontal="distributed"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left" vertical="center"/>
    </xf>
    <xf numFmtId="0" fontId="22" fillId="0" borderId="9" xfId="0" applyFont="1" applyBorder="1" applyAlignment="1">
      <alignment horizontal="right" vertical="center"/>
    </xf>
    <xf numFmtId="0" fontId="22" fillId="0" borderId="12" xfId="0" applyFont="1" applyBorder="1" applyAlignment="1">
      <alignment horizontal="right" vertical="center"/>
    </xf>
    <xf numFmtId="0" fontId="22" fillId="0" borderId="8" xfId="0" applyFont="1" applyBorder="1" applyAlignment="1">
      <alignment horizontal="distributed" vertical="center" wrapText="1"/>
    </xf>
    <xf numFmtId="0" fontId="22" fillId="0" borderId="9" xfId="0" applyFont="1" applyBorder="1" applyAlignment="1">
      <alignment horizontal="distributed" vertical="center" wrapText="1"/>
    </xf>
    <xf numFmtId="0" fontId="22" fillId="0" borderId="11" xfId="0" applyFont="1" applyBorder="1" applyAlignment="1">
      <alignment horizontal="distributed" vertical="center" wrapText="1"/>
    </xf>
    <xf numFmtId="0" fontId="22" fillId="0" borderId="12" xfId="0" applyFont="1" applyBorder="1" applyAlignment="1">
      <alignment horizontal="distributed" vertical="center" wrapText="1"/>
    </xf>
    <xf numFmtId="0" fontId="22" fillId="0" borderId="10" xfId="0" applyFont="1" applyBorder="1" applyAlignment="1">
      <alignment horizontal="center" vertical="center" textRotation="255" wrapText="1"/>
    </xf>
    <xf numFmtId="0" fontId="22" fillId="0" borderId="15" xfId="0" applyFont="1" applyBorder="1" applyAlignment="1">
      <alignment horizontal="center" vertical="center" textRotation="255" wrapText="1"/>
    </xf>
    <xf numFmtId="0" fontId="22" fillId="0" borderId="13" xfId="0" applyFont="1" applyBorder="1" applyAlignment="1">
      <alignment horizontal="center" vertical="center" textRotation="255" wrapText="1"/>
    </xf>
    <xf numFmtId="0" fontId="22" fillId="0" borderId="0" xfId="0" applyFont="1" applyAlignment="1">
      <alignment vertical="center"/>
    </xf>
    <xf numFmtId="0" fontId="28" fillId="0" borderId="22" xfId="2" applyFont="1" applyBorder="1" applyAlignment="1">
      <alignment horizontal="justify" vertical="center"/>
    </xf>
    <xf numFmtId="0" fontId="28" fillId="0" borderId="25" xfId="2" applyFont="1" applyBorder="1" applyAlignment="1">
      <alignment horizontal="justify" vertical="center"/>
    </xf>
    <xf numFmtId="0" fontId="28" fillId="0" borderId="39" xfId="2" applyFont="1" applyBorder="1" applyAlignment="1">
      <alignment horizontal="justify" vertical="center"/>
    </xf>
    <xf numFmtId="0" fontId="28" fillId="0" borderId="138" xfId="2" applyFont="1" applyBorder="1" applyAlignment="1">
      <alignment horizontal="justify" vertical="center"/>
    </xf>
    <xf numFmtId="0" fontId="28" fillId="0" borderId="37" xfId="2" applyFont="1" applyBorder="1" applyAlignment="1">
      <alignment horizontal="justify" vertical="center"/>
    </xf>
    <xf numFmtId="0" fontId="27" fillId="0" borderId="22" xfId="2" applyFont="1" applyBorder="1" applyAlignment="1">
      <alignment horizontal="justify" vertical="center"/>
    </xf>
    <xf numFmtId="0" fontId="29"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right" vertical="center"/>
    </xf>
    <xf numFmtId="0" fontId="28" fillId="0" borderId="19" xfId="2" applyFont="1" applyBorder="1" applyAlignment="1">
      <alignment horizontal="center" vertical="center"/>
    </xf>
    <xf numFmtId="0" fontId="28" fillId="0" borderId="20" xfId="2" applyFont="1" applyBorder="1" applyAlignment="1">
      <alignment horizontal="center" vertical="center"/>
    </xf>
    <xf numFmtId="0" fontId="28" fillId="0" borderId="20" xfId="2" applyFont="1" applyBorder="1" applyAlignment="1">
      <alignment horizontal="center" vertical="center" wrapText="1"/>
    </xf>
    <xf numFmtId="0" fontId="28" fillId="0" borderId="21" xfId="2" applyFont="1" applyBorder="1" applyAlignment="1">
      <alignment horizontal="center" vertical="center"/>
    </xf>
    <xf numFmtId="0" fontId="28" fillId="0" borderId="26" xfId="2" applyFont="1" applyBorder="1">
      <alignment vertical="center"/>
    </xf>
    <xf numFmtId="0" fontId="28" fillId="0" borderId="0" xfId="2" applyFont="1" applyAlignment="1">
      <alignment horizontal="right" vertical="center" shrinkToFit="1"/>
    </xf>
    <xf numFmtId="0" fontId="28" fillId="0" borderId="0" xfId="2" applyFont="1" applyAlignment="1">
      <alignment horizontal="right"/>
    </xf>
    <xf numFmtId="0" fontId="28" fillId="0" borderId="23" xfId="2" applyFont="1" applyBorder="1" applyAlignment="1">
      <alignment horizontal="center" vertical="center"/>
    </xf>
    <xf numFmtId="0" fontId="28"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127" xfId="2" applyFont="1" applyBorder="1" applyAlignment="1">
      <alignment horizontal="center" vertical="center"/>
    </xf>
    <xf numFmtId="0" fontId="12" fillId="0" borderId="128" xfId="2" applyFont="1" applyBorder="1" applyAlignment="1">
      <alignment horizontal="center" vertical="center"/>
    </xf>
    <xf numFmtId="0" fontId="12" fillId="0" borderId="129" xfId="2" applyFont="1" applyBorder="1" applyAlignment="1">
      <alignment horizontal="center" vertical="center"/>
    </xf>
    <xf numFmtId="0" fontId="12" fillId="0" borderId="132" xfId="2" applyFont="1" applyBorder="1" applyAlignment="1">
      <alignment horizontal="center" vertical="center"/>
    </xf>
    <xf numFmtId="0" fontId="19" fillId="0" borderId="0" xfId="2" applyFont="1" applyAlignment="1">
      <alignment horizontal="left" vertical="center"/>
    </xf>
    <xf numFmtId="49" fontId="19" fillId="0" borderId="0" xfId="2" applyNumberFormat="1" applyFont="1">
      <alignment vertical="center"/>
    </xf>
    <xf numFmtId="49" fontId="19" fillId="0" borderId="0" xfId="2" applyNumberFormat="1" applyFont="1" applyAlignment="1">
      <alignment vertical="center" wrapText="1"/>
    </xf>
    <xf numFmtId="0" fontId="53" fillId="0" borderId="0" xfId="2" applyFont="1" applyAlignment="1">
      <alignment horizontal="right" vertical="center"/>
    </xf>
    <xf numFmtId="49" fontId="28" fillId="0" borderId="56" xfId="2" applyNumberFormat="1" applyFont="1" applyBorder="1" applyAlignment="1">
      <alignment horizontal="center" vertical="center"/>
    </xf>
    <xf numFmtId="0" fontId="28" fillId="0" borderId="44" xfId="2" applyFont="1" applyBorder="1" applyAlignment="1">
      <alignment horizontal="right" vertical="center"/>
    </xf>
    <xf numFmtId="0" fontId="12" fillId="0" borderId="0" xfId="2" applyFont="1" applyAlignment="1">
      <alignment horizontal="right"/>
    </xf>
    <xf numFmtId="49" fontId="28" fillId="0" borderId="32" xfId="2" applyNumberFormat="1" applyFont="1" applyBorder="1" applyAlignment="1">
      <alignment horizontal="justify" vertical="center"/>
    </xf>
    <xf numFmtId="49" fontId="28" fillId="0" borderId="33" xfId="2" applyNumberFormat="1" applyFont="1" applyBorder="1" applyAlignment="1">
      <alignment horizontal="justify" vertical="center"/>
    </xf>
    <xf numFmtId="49" fontId="28" fillId="0" borderId="41" xfId="2" applyNumberFormat="1" applyFont="1" applyBorder="1" applyAlignment="1">
      <alignment horizontal="center" vertical="center"/>
    </xf>
    <xf numFmtId="49" fontId="12" fillId="0" borderId="231" xfId="2" applyNumberFormat="1" applyFont="1" applyBorder="1" applyAlignment="1">
      <alignment horizontal="center" vertical="center"/>
    </xf>
    <xf numFmtId="0" fontId="28" fillId="0" borderId="236" xfId="2" applyFont="1" applyBorder="1" applyAlignment="1">
      <alignment horizontal="center" vertical="center"/>
    </xf>
    <xf numFmtId="49" fontId="29" fillId="0" borderId="0" xfId="2" applyNumberFormat="1" applyFont="1">
      <alignment vertical="center"/>
    </xf>
    <xf numFmtId="0" fontId="28" fillId="0" borderId="44" xfId="2" applyFont="1" applyBorder="1">
      <alignment vertical="center"/>
    </xf>
    <xf numFmtId="0" fontId="28" fillId="0" borderId="41" xfId="2" applyFont="1" applyBorder="1" applyAlignment="1">
      <alignment horizontal="center" vertical="center"/>
    </xf>
    <xf numFmtId="0" fontId="12" fillId="0" borderId="231" xfId="2" applyFont="1" applyBorder="1" applyAlignment="1">
      <alignment horizontal="center" vertical="center"/>
    </xf>
    <xf numFmtId="0" fontId="19" fillId="0" borderId="0" xfId="2" applyFont="1">
      <alignment vertical="center"/>
    </xf>
    <xf numFmtId="0" fontId="12" fillId="0" borderId="56" xfId="2" applyFont="1" applyBorder="1">
      <alignment vertical="center"/>
    </xf>
    <xf numFmtId="0" fontId="12" fillId="0" borderId="41" xfId="2" applyFont="1" applyBorder="1" applyAlignment="1">
      <alignment horizontal="center" vertical="center"/>
    </xf>
    <xf numFmtId="0" fontId="12" fillId="0" borderId="65" xfId="2" applyFont="1" applyBorder="1" applyAlignment="1">
      <alignment horizontal="center" vertical="center"/>
    </xf>
    <xf numFmtId="0" fontId="53" fillId="0" borderId="0" xfId="2" applyFont="1" applyAlignment="1">
      <alignment horizontal="right"/>
    </xf>
    <xf numFmtId="0" fontId="12" fillId="0" borderId="35" xfId="2" applyFont="1" applyBorder="1" applyAlignment="1">
      <alignment horizontal="center" vertical="center"/>
    </xf>
    <xf numFmtId="0" fontId="12" fillId="0" borderId="44" xfId="2" applyFont="1" applyBorder="1" applyAlignment="1">
      <alignment horizontal="right" vertical="center"/>
    </xf>
    <xf numFmtId="3" fontId="12" fillId="0" borderId="22"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2" fillId="0" borderId="0" xfId="2" applyNumberFormat="1" applyFont="1">
      <alignment vertical="center"/>
    </xf>
    <xf numFmtId="3" fontId="53" fillId="0" borderId="0" xfId="2" applyNumberFormat="1" applyFont="1" applyAlignment="1">
      <alignment horizontal="right" vertical="center"/>
    </xf>
    <xf numFmtId="3" fontId="12" fillId="0" borderId="0" xfId="2" applyNumberFormat="1" applyFont="1" applyAlignment="1">
      <alignment horizontal="right" vertical="center"/>
    </xf>
    <xf numFmtId="49" fontId="13" fillId="0" borderId="7" xfId="0" applyNumberFormat="1" applyFont="1" applyBorder="1" applyAlignment="1">
      <alignment horizontal="left" vertical="center"/>
    </xf>
    <xf numFmtId="0" fontId="13" fillId="0" borderId="7" xfId="0" applyFont="1" applyBorder="1" applyAlignment="1">
      <alignment horizontal="left" vertical="center"/>
    </xf>
    <xf numFmtId="0" fontId="13" fillId="0" borderId="5" xfId="0" applyFont="1" applyBorder="1" applyAlignment="1">
      <alignment horizontal="center" vertical="center"/>
    </xf>
    <xf numFmtId="0" fontId="13" fillId="0" borderId="7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distributed" vertical="center"/>
    </xf>
    <xf numFmtId="0" fontId="13" fillId="0" borderId="71" xfId="0" applyFont="1" applyBorder="1" applyAlignment="1">
      <alignment horizontal="distributed" vertical="center"/>
    </xf>
    <xf numFmtId="0" fontId="13" fillId="0" borderId="10" xfId="0" applyFont="1" applyBorder="1" applyAlignment="1">
      <alignment horizontal="distributed" vertical="center"/>
    </xf>
    <xf numFmtId="0" fontId="13" fillId="0" borderId="8" xfId="0" applyFont="1" applyBorder="1" applyAlignment="1">
      <alignment horizontal="distributed" vertical="center"/>
    </xf>
    <xf numFmtId="0" fontId="13" fillId="0" borderId="18" xfId="0" applyFont="1" applyBorder="1" applyAlignment="1">
      <alignment horizontal="distributed" vertical="center"/>
    </xf>
    <xf numFmtId="0" fontId="13" fillId="0" borderId="9" xfId="0" applyFont="1" applyBorder="1" applyAlignment="1">
      <alignment horizontal="distributed" vertical="center"/>
    </xf>
    <xf numFmtId="0" fontId="13" fillId="0" borderId="11" xfId="0" applyFont="1" applyBorder="1" applyAlignment="1">
      <alignment horizontal="distributed" vertical="center"/>
    </xf>
    <xf numFmtId="0" fontId="13" fillId="0" borderId="14" xfId="0" applyFont="1" applyBorder="1" applyAlignment="1">
      <alignment horizontal="distributed"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186" fontId="13" fillId="0" borderId="7" xfId="0" applyNumberFormat="1" applyFont="1" applyBorder="1" applyAlignment="1">
      <alignment horizontal="right" vertical="center"/>
    </xf>
    <xf numFmtId="186" fontId="13" fillId="0" borderId="5" xfId="0" applyNumberFormat="1" applyFont="1" applyBorder="1" applyAlignment="1">
      <alignment horizontal="right" vertical="center"/>
    </xf>
    <xf numFmtId="186" fontId="13" fillId="0" borderId="71" xfId="0" applyNumberFormat="1" applyFont="1" applyBorder="1" applyAlignment="1">
      <alignment horizontal="right" vertical="center"/>
    </xf>
    <xf numFmtId="186" fontId="13" fillId="0" borderId="6" xfId="0" applyNumberFormat="1" applyFont="1" applyBorder="1" applyAlignment="1">
      <alignment horizontal="right"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left" vertical="center"/>
    </xf>
    <xf numFmtId="0" fontId="13" fillId="0" borderId="71" xfId="0" applyFont="1" applyBorder="1" applyAlignment="1">
      <alignment horizontal="left" vertical="center"/>
    </xf>
    <xf numFmtId="0" fontId="13" fillId="0" borderId="6" xfId="0" applyFont="1" applyBorder="1" applyAlignment="1">
      <alignment horizontal="left" vertical="center"/>
    </xf>
    <xf numFmtId="192" fontId="12" fillId="0" borderId="71" xfId="0" applyNumberFormat="1" applyFont="1" applyBorder="1" applyAlignment="1">
      <alignment horizontal="right" vertical="center" wrapText="1"/>
    </xf>
    <xf numFmtId="192" fontId="12" fillId="0" borderId="71" xfId="0" applyNumberFormat="1" applyFont="1" applyBorder="1" applyAlignment="1">
      <alignment horizontal="left" vertical="center" wrapText="1"/>
    </xf>
    <xf numFmtId="179" fontId="12" fillId="0" borderId="71" xfId="0" applyNumberFormat="1" applyFont="1" applyBorder="1" applyAlignment="1">
      <alignment vertical="center" wrapText="1"/>
    </xf>
    <xf numFmtId="179" fontId="12" fillId="0" borderId="71" xfId="0" applyNumberFormat="1" applyFont="1" applyBorder="1" applyAlignment="1">
      <alignment horizontal="center" vertical="center" wrapText="1"/>
    </xf>
    <xf numFmtId="179" fontId="12" fillId="0" borderId="71"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71" xfId="0" applyNumberFormat="1" applyFont="1" applyBorder="1" applyAlignment="1">
      <alignment horizontal="center" vertical="center" wrapText="1"/>
    </xf>
    <xf numFmtId="49" fontId="12" fillId="0" borderId="71" xfId="0" applyNumberFormat="1" applyFont="1" applyBorder="1" applyAlignment="1">
      <alignment horizontal="distributed" vertical="center" wrapText="1"/>
    </xf>
    <xf numFmtId="49" fontId="31" fillId="0" borderId="14" xfId="0" applyNumberFormat="1" applyFont="1" applyBorder="1" applyAlignment="1">
      <alignment horizontal="center" vertical="center"/>
    </xf>
    <xf numFmtId="49" fontId="12" fillId="0" borderId="6"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distributed" vertical="center" wrapText="1"/>
    </xf>
    <xf numFmtId="49" fontId="12" fillId="0" borderId="5" xfId="0" applyNumberFormat="1" applyFont="1" applyBorder="1" applyAlignment="1">
      <alignment horizontal="distributed" vertical="center" wrapText="1" justifyLastLine="1"/>
    </xf>
    <xf numFmtId="49" fontId="12" fillId="0" borderId="71" xfId="0" applyNumberFormat="1" applyFont="1" applyBorder="1" applyAlignment="1">
      <alignment horizontal="distributed" vertical="center" wrapText="1" justifyLastLine="1"/>
    </xf>
    <xf numFmtId="49" fontId="12" fillId="0" borderId="16" xfId="0" applyNumberFormat="1" applyFont="1" applyBorder="1" applyAlignment="1">
      <alignment horizontal="distributed" vertical="center" wrapText="1" justifyLastLine="1"/>
    </xf>
    <xf numFmtId="49" fontId="12" fillId="0" borderId="0" xfId="0" applyNumberFormat="1" applyFont="1" applyAlignment="1">
      <alignment horizontal="distributed" vertical="center" wrapText="1" justifyLastLine="1"/>
    </xf>
    <xf numFmtId="49" fontId="12" fillId="0" borderId="14" xfId="0" applyNumberFormat="1" applyFont="1" applyBorder="1" applyAlignment="1">
      <alignment horizontal="center" vertical="center" wrapText="1"/>
    </xf>
    <xf numFmtId="49" fontId="12" fillId="0" borderId="14" xfId="0" applyNumberFormat="1" applyFont="1" applyBorder="1" applyAlignment="1">
      <alignment horizontal="distributed" vertical="center" wrapText="1"/>
    </xf>
    <xf numFmtId="0" fontId="12" fillId="0" borderId="71" xfId="0" applyFont="1" applyBorder="1" applyAlignment="1">
      <alignment horizontal="right" vertical="center" wrapText="1"/>
    </xf>
    <xf numFmtId="49" fontId="12" fillId="0" borderId="5" xfId="0" applyNumberFormat="1" applyFont="1" applyBorder="1" applyAlignment="1">
      <alignment horizontal="right" vertical="center" wrapText="1"/>
    </xf>
    <xf numFmtId="49" fontId="12" fillId="0" borderId="71" xfId="0" applyNumberFormat="1" applyFont="1" applyBorder="1" applyAlignment="1">
      <alignment horizontal="right" vertical="center" wrapText="1"/>
    </xf>
    <xf numFmtId="49" fontId="12" fillId="0" borderId="6" xfId="0" applyNumberFormat="1" applyFont="1" applyBorder="1" applyAlignment="1">
      <alignment horizontal="right" vertical="center" wrapText="1"/>
    </xf>
    <xf numFmtId="192" fontId="12" fillId="0" borderId="71" xfId="0" applyNumberFormat="1" applyFont="1" applyBorder="1" applyAlignment="1">
      <alignment vertical="center" wrapText="1"/>
    </xf>
    <xf numFmtId="0" fontId="22" fillId="0" borderId="6" xfId="0" applyFont="1" applyBorder="1" applyAlignment="1">
      <alignment horizontal="distributed" vertical="center"/>
    </xf>
    <xf numFmtId="0" fontId="22" fillId="0" borderId="71" xfId="0" applyFont="1" applyBorder="1" applyAlignment="1">
      <alignment horizontal="distributed" vertical="center"/>
    </xf>
    <xf numFmtId="0" fontId="22" fillId="0" borderId="71"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0" borderId="77" xfId="2" applyFont="1" applyBorder="1" applyAlignment="1">
      <alignment horizontal="center" vertical="center"/>
    </xf>
    <xf numFmtId="0" fontId="12" fillId="0" borderId="78" xfId="2" applyFont="1" applyBorder="1" applyAlignment="1">
      <alignment horizontal="center" vertical="center"/>
    </xf>
    <xf numFmtId="0" fontId="12" fillId="0" borderId="79" xfId="2" applyFont="1" applyBorder="1" applyAlignment="1">
      <alignment horizontal="center" vertical="center"/>
    </xf>
    <xf numFmtId="0" fontId="12" fillId="0" borderId="80" xfId="2" applyFont="1" applyBorder="1" applyAlignment="1">
      <alignment horizontal="center" vertical="center"/>
    </xf>
    <xf numFmtId="0" fontId="12" fillId="0" borderId="251" xfId="2" applyFont="1" applyBorder="1" applyAlignment="1">
      <alignment horizontal="center" vertical="center"/>
    </xf>
    <xf numFmtId="0" fontId="12" fillId="0" borderId="221" xfId="2" applyFont="1" applyBorder="1" applyAlignment="1">
      <alignment horizontal="center" vertical="center"/>
    </xf>
    <xf numFmtId="0" fontId="12" fillId="0" borderId="249" xfId="2" applyFont="1" applyBorder="1" applyAlignment="1">
      <alignment horizontal="center" vertical="center"/>
    </xf>
    <xf numFmtId="0" fontId="12" fillId="0" borderId="250" xfId="2" applyFont="1" applyBorder="1" applyAlignment="1">
      <alignment horizontal="center" vertical="center"/>
    </xf>
    <xf numFmtId="0" fontId="12" fillId="0" borderId="193" xfId="2" applyFont="1" applyBorder="1" applyAlignment="1">
      <alignment horizontal="center" vertical="center"/>
    </xf>
    <xf numFmtId="49" fontId="31" fillId="0" borderId="0" xfId="0" applyNumberFormat="1" applyFont="1" applyAlignment="1">
      <alignment vertical="center"/>
    </xf>
    <xf numFmtId="49" fontId="23" fillId="0" borderId="0" xfId="0" applyNumberFormat="1" applyFont="1" applyAlignment="1">
      <alignment vertical="center"/>
    </xf>
    <xf numFmtId="49" fontId="31" fillId="0" borderId="7" xfId="0" applyNumberFormat="1" applyFont="1" applyBorder="1" applyAlignment="1">
      <alignment horizontal="center" vertical="center" wrapText="1"/>
    </xf>
    <xf numFmtId="49" fontId="31" fillId="0" borderId="5" xfId="0" applyNumberFormat="1" applyFont="1" applyBorder="1" applyAlignment="1">
      <alignment horizontal="center" vertical="center" wrapText="1"/>
    </xf>
    <xf numFmtId="49" fontId="31" fillId="0" borderId="6" xfId="0" applyNumberFormat="1" applyFont="1" applyBorder="1" applyAlignment="1">
      <alignment horizontal="center" vertical="center" wrapText="1"/>
    </xf>
    <xf numFmtId="49" fontId="31" fillId="0" borderId="71"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49" fontId="23" fillId="0" borderId="5" xfId="0" applyNumberFormat="1" applyFont="1" applyBorder="1" applyAlignment="1">
      <alignment horizontal="center" vertical="center" wrapText="1"/>
    </xf>
    <xf numFmtId="49" fontId="23" fillId="0" borderId="71"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49" fontId="23" fillId="0" borderId="7" xfId="0" applyNumberFormat="1" applyFont="1" applyBorder="1" applyAlignment="1">
      <alignment horizontal="distributed"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58" fontId="22" fillId="0" borderId="5" xfId="0" applyNumberFormat="1" applyFont="1" applyBorder="1" applyAlignment="1">
      <alignment horizontal="center" vertical="center" wrapText="1"/>
    </xf>
    <xf numFmtId="58" fontId="22" fillId="0" borderId="6" xfId="0" applyNumberFormat="1" applyFont="1" applyBorder="1" applyAlignment="1">
      <alignment horizontal="center" vertical="center" wrapText="1"/>
    </xf>
    <xf numFmtId="0" fontId="22" fillId="0" borderId="10" xfId="0" applyFont="1" applyBorder="1" applyAlignment="1">
      <alignment vertical="center" wrapText="1"/>
    </xf>
    <xf numFmtId="0" fontId="22" fillId="0" borderId="13" xfId="0" applyFont="1" applyBorder="1" applyAlignment="1">
      <alignment vertical="center" wrapText="1"/>
    </xf>
    <xf numFmtId="0" fontId="22" fillId="0" borderId="71" xfId="0" applyFont="1" applyBorder="1" applyAlignment="1">
      <alignment horizontal="distributed" vertical="center" wrapText="1"/>
    </xf>
    <xf numFmtId="0" fontId="41" fillId="0" borderId="5" xfId="0" applyFont="1" applyBorder="1" applyAlignment="1">
      <alignment horizontal="center" vertical="center" wrapText="1"/>
    </xf>
    <xf numFmtId="0" fontId="41" fillId="0" borderId="6" xfId="0" applyFont="1" applyBorder="1" applyAlignment="1">
      <alignment horizontal="center"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12" fillId="0" borderId="199" xfId="2" applyFont="1" applyBorder="1" applyAlignment="1">
      <alignment horizontal="center" vertical="center"/>
    </xf>
    <xf numFmtId="0" fontId="12" fillId="0" borderId="198" xfId="2" applyFont="1" applyBorder="1" applyAlignment="1">
      <alignment horizontal="center" vertical="center"/>
    </xf>
    <xf numFmtId="0" fontId="12" fillId="0" borderId="200" xfId="2" applyFont="1" applyBorder="1" applyAlignment="1">
      <alignment horizontal="center" vertical="center"/>
    </xf>
    <xf numFmtId="0" fontId="12" fillId="0" borderId="16" xfId="2" applyFont="1" applyBorder="1" applyAlignment="1">
      <alignment horizontal="center" vertical="center"/>
    </xf>
    <xf numFmtId="0" fontId="12" fillId="0" borderId="92" xfId="2" applyFont="1" applyBorder="1" applyAlignment="1">
      <alignment horizontal="center" vertical="center"/>
    </xf>
    <xf numFmtId="0" fontId="12" fillId="0" borderId="187" xfId="2" applyFont="1" applyBorder="1" applyAlignment="1">
      <alignment horizontal="center" vertical="center"/>
    </xf>
    <xf numFmtId="0" fontId="12" fillId="0" borderId="186" xfId="2" applyFont="1" applyBorder="1" applyAlignment="1">
      <alignment horizontal="center" vertical="center"/>
    </xf>
    <xf numFmtId="0" fontId="12" fillId="0" borderId="191" xfId="2" applyFont="1" applyBorder="1" applyAlignment="1">
      <alignment horizontal="center" vertical="center"/>
    </xf>
    <xf numFmtId="0" fontId="12" fillId="0" borderId="92" xfId="2" applyFont="1" applyBorder="1" applyAlignment="1">
      <alignment vertical="center" wrapText="1"/>
    </xf>
    <xf numFmtId="0" fontId="12" fillId="0" borderId="186" xfId="2" applyFont="1" applyBorder="1" applyAlignment="1">
      <alignment vertical="center" wrapText="1"/>
    </xf>
    <xf numFmtId="0" fontId="12" fillId="0" borderId="191" xfId="2" applyFont="1" applyBorder="1" applyAlignment="1">
      <alignment vertical="center" wrapText="1"/>
    </xf>
    <xf numFmtId="0" fontId="12" fillId="0" borderId="198" xfId="2" applyFont="1" applyBorder="1">
      <alignment vertical="center"/>
    </xf>
    <xf numFmtId="0" fontId="12" fillId="0" borderId="14" xfId="2" applyFont="1" applyBorder="1">
      <alignment vertical="center"/>
    </xf>
    <xf numFmtId="0" fontId="12" fillId="0" borderId="198" xfId="2" applyFont="1" applyBorder="1" applyAlignment="1">
      <alignment vertical="center" wrapText="1"/>
    </xf>
    <xf numFmtId="0" fontId="12" fillId="0" borderId="200" xfId="2" applyFont="1" applyBorder="1" applyAlignment="1">
      <alignment vertical="center" wrapText="1"/>
    </xf>
    <xf numFmtId="0" fontId="12" fillId="0" borderId="14" xfId="2" applyFont="1" applyBorder="1" applyAlignment="1">
      <alignment vertical="center" wrapText="1"/>
    </xf>
    <xf numFmtId="0" fontId="12" fillId="0" borderId="141" xfId="2" applyFont="1" applyBorder="1" applyAlignment="1">
      <alignment vertical="center" wrapText="1"/>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41" xfId="2" applyFont="1" applyBorder="1" applyAlignment="1">
      <alignment horizontal="center" vertical="center"/>
    </xf>
    <xf numFmtId="0" fontId="12" fillId="0" borderId="201" xfId="2" applyFont="1" applyBorder="1">
      <alignment vertical="center"/>
    </xf>
    <xf numFmtId="0" fontId="12" fillId="0" borderId="200" xfId="2" applyFont="1" applyBorder="1">
      <alignment vertical="center"/>
    </xf>
    <xf numFmtId="0" fontId="12" fillId="0" borderId="142" xfId="2" applyFont="1" applyBorder="1">
      <alignment vertical="center"/>
    </xf>
    <xf numFmtId="0" fontId="12" fillId="0" borderId="141" xfId="2" applyFont="1" applyBorder="1">
      <alignment vertical="center"/>
    </xf>
    <xf numFmtId="0" fontId="12" fillId="0" borderId="198" xfId="2" applyFont="1" applyBorder="1" applyAlignment="1">
      <alignment horizontal="left" vertical="center" wrapText="1"/>
    </xf>
    <xf numFmtId="0" fontId="12" fillId="0" borderId="200" xfId="2" applyFont="1" applyBorder="1" applyAlignment="1">
      <alignment horizontal="left" vertical="center" wrapText="1"/>
    </xf>
    <xf numFmtId="0" fontId="12" fillId="0" borderId="14" xfId="2" applyFont="1" applyBorder="1" applyAlignment="1">
      <alignment horizontal="left" vertical="center" wrapText="1"/>
    </xf>
    <xf numFmtId="0" fontId="12" fillId="0" borderId="68" xfId="2" applyFont="1" applyBorder="1" applyAlignment="1">
      <alignment horizontal="center" vertical="center"/>
    </xf>
    <xf numFmtId="0" fontId="12" fillId="0" borderId="87" xfId="2" applyFont="1" applyBorder="1" applyAlignment="1">
      <alignment horizontal="center" vertical="center"/>
    </xf>
    <xf numFmtId="0" fontId="12" fillId="0" borderId="201" xfId="2" applyFont="1" applyBorder="1" applyAlignment="1">
      <alignment horizontal="left" vertical="center"/>
    </xf>
    <xf numFmtId="0" fontId="12" fillId="0" borderId="198" xfId="2" applyFont="1" applyBorder="1" applyAlignment="1">
      <alignment horizontal="left" vertical="center"/>
    </xf>
    <xf numFmtId="0" fontId="12" fillId="0" borderId="200" xfId="2" applyFont="1" applyBorder="1" applyAlignment="1">
      <alignment horizontal="left" vertical="center"/>
    </xf>
    <xf numFmtId="0" fontId="12" fillId="0" borderId="225" xfId="2" applyFont="1" applyBorder="1" applyAlignment="1">
      <alignment horizontal="left" vertical="center"/>
    </xf>
    <xf numFmtId="0" fontId="12" fillId="0" borderId="0" xfId="2" applyFont="1" applyAlignment="1">
      <alignment horizontal="left" vertical="center"/>
    </xf>
    <xf numFmtId="0" fontId="12" fillId="0" borderId="92" xfId="2" applyFont="1" applyBorder="1" applyAlignment="1">
      <alignment horizontal="left" vertical="center"/>
    </xf>
    <xf numFmtId="0" fontId="12" fillId="0" borderId="190" xfId="2" applyFont="1" applyBorder="1" applyAlignment="1">
      <alignment horizontal="left" vertical="center"/>
    </xf>
    <xf numFmtId="0" fontId="12" fillId="0" borderId="186" xfId="2" applyFont="1" applyBorder="1" applyAlignment="1">
      <alignment horizontal="left" vertical="center"/>
    </xf>
    <xf numFmtId="0" fontId="12" fillId="0" borderId="191" xfId="2" applyFont="1" applyBorder="1" applyAlignment="1">
      <alignment horizontal="left" vertical="center"/>
    </xf>
    <xf numFmtId="49" fontId="12" fillId="0" borderId="198" xfId="2" applyNumberFormat="1" applyFont="1" applyBorder="1" applyAlignment="1">
      <alignment horizontal="center" vertical="center" shrinkToFit="1"/>
    </xf>
    <xf numFmtId="49" fontId="12" fillId="0" borderId="200" xfId="2" applyNumberFormat="1" applyFont="1" applyBorder="1" applyAlignment="1">
      <alignment horizontal="center" vertical="center" shrinkToFit="1"/>
    </xf>
    <xf numFmtId="49" fontId="12" fillId="0" borderId="186" xfId="2" applyNumberFormat="1" applyFont="1" applyBorder="1" applyAlignment="1">
      <alignment horizontal="center" vertical="center" shrinkToFit="1"/>
    </xf>
    <xf numFmtId="49" fontId="12" fillId="0" borderId="191" xfId="2" applyNumberFormat="1" applyFont="1" applyBorder="1" applyAlignment="1">
      <alignment horizontal="center" vertical="center" shrinkToFit="1"/>
    </xf>
    <xf numFmtId="187" fontId="12" fillId="0" borderId="201" xfId="2" applyNumberFormat="1" applyFont="1" applyBorder="1" applyAlignment="1">
      <alignment horizontal="right" vertical="center"/>
    </xf>
    <xf numFmtId="187" fontId="12" fillId="0" borderId="198" xfId="2" applyNumberFormat="1" applyFont="1" applyBorder="1" applyAlignment="1">
      <alignment horizontal="right" vertical="center"/>
    </xf>
    <xf numFmtId="187" fontId="12" fillId="0" borderId="200" xfId="2" applyNumberFormat="1" applyFont="1" applyBorder="1" applyAlignment="1">
      <alignment horizontal="right" vertical="center"/>
    </xf>
    <xf numFmtId="187" fontId="12" fillId="0" borderId="225" xfId="2" applyNumberFormat="1" applyFont="1" applyBorder="1" applyAlignment="1">
      <alignment horizontal="right" vertical="center"/>
    </xf>
    <xf numFmtId="187" fontId="12" fillId="0" borderId="0" xfId="2" applyNumberFormat="1" applyFont="1" applyAlignment="1">
      <alignment horizontal="right" vertical="center"/>
    </xf>
    <xf numFmtId="187" fontId="12" fillId="0" borderId="92" xfId="2" applyNumberFormat="1" applyFont="1" applyBorder="1" applyAlignment="1">
      <alignment horizontal="right" vertical="center"/>
    </xf>
    <xf numFmtId="187" fontId="12" fillId="0" borderId="190" xfId="2" applyNumberFormat="1" applyFont="1" applyBorder="1" applyAlignment="1">
      <alignment horizontal="right" vertical="center"/>
    </xf>
    <xf numFmtId="187" fontId="12" fillId="0" borderId="186" xfId="2" applyNumberFormat="1" applyFont="1" applyBorder="1" applyAlignment="1">
      <alignment horizontal="right" vertical="center"/>
    </xf>
    <xf numFmtId="187" fontId="12" fillId="0" borderId="191" xfId="2" applyNumberFormat="1" applyFont="1" applyBorder="1" applyAlignment="1">
      <alignment horizontal="right" vertical="center"/>
    </xf>
    <xf numFmtId="0" fontId="12" fillId="0" borderId="186" xfId="2" applyFont="1" applyBorder="1" applyAlignment="1">
      <alignment horizontal="left" vertical="center" wrapText="1"/>
    </xf>
    <xf numFmtId="0" fontId="12" fillId="0" borderId="191" xfId="2" applyFont="1" applyBorder="1" applyAlignment="1">
      <alignment horizontal="left" vertical="center" wrapText="1"/>
    </xf>
    <xf numFmtId="187" fontId="12" fillId="0" borderId="225" xfId="2" applyNumberFormat="1" applyFont="1" applyBorder="1">
      <alignment vertical="center"/>
    </xf>
    <xf numFmtId="187" fontId="12" fillId="0" borderId="0" xfId="2" applyNumberFormat="1" applyFont="1">
      <alignment vertical="center"/>
    </xf>
    <xf numFmtId="187" fontId="12" fillId="0" borderId="92" xfId="2" applyNumberFormat="1" applyFont="1" applyBorder="1">
      <alignment vertical="center"/>
    </xf>
    <xf numFmtId="187" fontId="12" fillId="0" borderId="225" xfId="2" applyNumberFormat="1" applyFont="1" applyBorder="1" applyAlignment="1">
      <alignment vertical="center" shrinkToFit="1"/>
    </xf>
    <xf numFmtId="187" fontId="12" fillId="0" borderId="0" xfId="2" applyNumberFormat="1" applyFont="1" applyAlignment="1">
      <alignment vertical="center" shrinkToFit="1"/>
    </xf>
    <xf numFmtId="187" fontId="12" fillId="0" borderId="201" xfId="2" applyNumberFormat="1" applyFont="1" applyBorder="1">
      <alignment vertical="center"/>
    </xf>
    <xf numFmtId="187" fontId="12" fillId="0" borderId="198" xfId="2" applyNumberFormat="1" applyFont="1" applyBorder="1">
      <alignment vertical="center"/>
    </xf>
    <xf numFmtId="187" fontId="12" fillId="0" borderId="200" xfId="2" applyNumberFormat="1" applyFont="1" applyBorder="1">
      <alignment vertical="center"/>
    </xf>
    <xf numFmtId="187" fontId="12" fillId="0" borderId="190" xfId="2" applyNumberFormat="1" applyFont="1" applyBorder="1">
      <alignment vertical="center"/>
    </xf>
    <xf numFmtId="187" fontId="12" fillId="0" borderId="186" xfId="2" applyNumberFormat="1" applyFont="1" applyBorder="1">
      <alignment vertical="center"/>
    </xf>
    <xf numFmtId="187" fontId="12" fillId="0" borderId="191" xfId="2" applyNumberFormat="1" applyFont="1" applyBorder="1">
      <alignment vertical="center"/>
    </xf>
    <xf numFmtId="187" fontId="12" fillId="0" borderId="201" xfId="2" applyNumberFormat="1" applyFont="1" applyBorder="1" applyAlignment="1">
      <alignment vertical="center" shrinkToFit="1"/>
    </xf>
    <xf numFmtId="187" fontId="12" fillId="0" borderId="198" xfId="2" applyNumberFormat="1" applyFont="1" applyBorder="1" applyAlignment="1">
      <alignment vertical="center" shrinkToFit="1"/>
    </xf>
    <xf numFmtId="187" fontId="12" fillId="0" borderId="190" xfId="2" applyNumberFormat="1" applyFont="1" applyBorder="1" applyAlignment="1">
      <alignment vertical="center" shrinkToFit="1"/>
    </xf>
    <xf numFmtId="187" fontId="12" fillId="0" borderId="186" xfId="2" applyNumberFormat="1" applyFont="1" applyBorder="1" applyAlignment="1">
      <alignment vertical="center" shrinkToFit="1"/>
    </xf>
    <xf numFmtId="49" fontId="12" fillId="0" borderId="14" xfId="2" applyNumberFormat="1" applyFont="1" applyBorder="1" applyAlignment="1">
      <alignment horizontal="center" vertical="center" shrinkToFit="1"/>
    </xf>
    <xf numFmtId="49" fontId="12" fillId="0" borderId="141" xfId="2" applyNumberFormat="1" applyFont="1" applyBorder="1" applyAlignment="1">
      <alignment horizontal="center" vertical="center" shrinkToFit="1"/>
    </xf>
    <xf numFmtId="0" fontId="12" fillId="0" borderId="195" xfId="2" applyFont="1" applyBorder="1" applyAlignment="1">
      <alignment vertical="center" wrapText="1"/>
    </xf>
    <xf numFmtId="0" fontId="12" fillId="0" borderId="196" xfId="2" applyFont="1" applyBorder="1" applyAlignment="1">
      <alignment vertical="center" wrapText="1"/>
    </xf>
    <xf numFmtId="0" fontId="12" fillId="0" borderId="197" xfId="2" applyFont="1" applyBorder="1" applyAlignment="1">
      <alignment vertical="center" wrapText="1"/>
    </xf>
    <xf numFmtId="0" fontId="12" fillId="0" borderId="204" xfId="2" applyFont="1" applyBorder="1" applyAlignment="1">
      <alignment vertical="center" wrapText="1"/>
    </xf>
    <xf numFmtId="0" fontId="12" fillId="0" borderId="206" xfId="2" applyFont="1" applyBorder="1" applyAlignment="1">
      <alignment vertical="center" wrapText="1"/>
    </xf>
    <xf numFmtId="0" fontId="12" fillId="0" borderId="207" xfId="2" applyFont="1" applyBorder="1" applyAlignment="1">
      <alignment vertical="center" wrapText="1"/>
    </xf>
    <xf numFmtId="187" fontId="12" fillId="0" borderId="142" xfId="2" applyNumberFormat="1" applyFont="1" applyBorder="1" applyAlignment="1">
      <alignment horizontal="right" vertical="center"/>
    </xf>
    <xf numFmtId="187" fontId="12" fillId="0" borderId="14" xfId="2" applyNumberFormat="1" applyFont="1" applyBorder="1" applyAlignment="1">
      <alignment horizontal="right" vertical="center"/>
    </xf>
    <xf numFmtId="187" fontId="12" fillId="0" borderId="141" xfId="2" applyNumberFormat="1" applyFont="1" applyBorder="1" applyAlignment="1">
      <alignment horizontal="right" vertical="center"/>
    </xf>
    <xf numFmtId="187" fontId="12" fillId="0" borderId="201" xfId="2" applyNumberFormat="1" applyFont="1" applyBorder="1" applyAlignment="1">
      <alignment horizontal="right" vertical="center" shrinkToFit="1"/>
    </xf>
    <xf numFmtId="187" fontId="12" fillId="0" borderId="198" xfId="2" applyNumberFormat="1" applyFont="1" applyBorder="1" applyAlignment="1">
      <alignment horizontal="right" vertical="center" shrinkToFit="1"/>
    </xf>
    <xf numFmtId="187" fontId="12" fillId="0" borderId="142" xfId="2" applyNumberFormat="1" applyFont="1" applyBorder="1" applyAlignment="1">
      <alignment horizontal="right" vertical="center" shrinkToFit="1"/>
    </xf>
    <xf numFmtId="187" fontId="12" fillId="0" borderId="14" xfId="2" applyNumberFormat="1" applyFont="1" applyBorder="1" applyAlignment="1">
      <alignment horizontal="right" vertical="center" shrinkToFit="1"/>
    </xf>
    <xf numFmtId="0" fontId="12" fillId="0" borderId="203" xfId="2" applyFont="1" applyBorder="1" applyAlignment="1">
      <alignment horizontal="center" vertical="center" shrinkToFit="1"/>
    </xf>
    <xf numFmtId="0" fontId="12" fillId="0" borderId="201" xfId="2" applyFont="1" applyBorder="1" applyAlignment="1">
      <alignment vertical="center" wrapText="1"/>
    </xf>
    <xf numFmtId="187" fontId="12" fillId="0" borderId="190" xfId="2" applyNumberFormat="1" applyFont="1" applyBorder="1" applyAlignment="1">
      <alignment horizontal="right" vertical="center" shrinkToFit="1"/>
    </xf>
    <xf numFmtId="187" fontId="12" fillId="0" borderId="186" xfId="2" applyNumberFormat="1" applyFont="1" applyBorder="1" applyAlignment="1">
      <alignment horizontal="right" vertical="center" shrinkToFit="1"/>
    </xf>
    <xf numFmtId="0" fontId="12" fillId="0" borderId="66" xfId="2" applyFont="1" applyBorder="1" applyAlignment="1">
      <alignment horizontal="center" vertical="center"/>
    </xf>
    <xf numFmtId="0" fontId="12" fillId="0" borderId="84" xfId="2" applyFont="1" applyBorder="1" applyAlignment="1">
      <alignment horizontal="center" vertical="center"/>
    </xf>
    <xf numFmtId="0" fontId="12" fillId="0" borderId="18" xfId="2" applyFont="1" applyBorder="1" applyAlignment="1">
      <alignment horizontal="center" vertical="center"/>
    </xf>
    <xf numFmtId="0" fontId="12" fillId="0" borderId="85" xfId="2" applyFont="1" applyBorder="1" applyAlignment="1">
      <alignment horizontal="center" vertical="center"/>
    </xf>
    <xf numFmtId="0" fontId="12" fillId="0" borderId="190" xfId="2" applyFont="1" applyBorder="1" applyAlignment="1">
      <alignment horizontal="center" vertical="center"/>
    </xf>
    <xf numFmtId="0" fontId="12" fillId="0" borderId="9" xfId="2" applyFont="1" applyBorder="1" applyAlignment="1">
      <alignment horizontal="center" vertical="center"/>
    </xf>
    <xf numFmtId="0" fontId="12" fillId="0" borderId="225" xfId="2" applyFont="1" applyBorder="1" applyAlignment="1">
      <alignment horizontal="center" vertical="center"/>
    </xf>
    <xf numFmtId="0" fontId="12" fillId="0" borderId="17" xfId="2" applyFont="1" applyBorder="1" applyAlignment="1">
      <alignment horizontal="center" vertical="center"/>
    </xf>
    <xf numFmtId="187" fontId="12" fillId="0" borderId="225" xfId="2" applyNumberFormat="1" applyFont="1" applyBorder="1" applyAlignment="1">
      <alignment horizontal="right" vertical="center" shrinkToFit="1"/>
    </xf>
    <xf numFmtId="187" fontId="12" fillId="0" borderId="0" xfId="2" applyNumberFormat="1" applyFont="1" applyAlignment="1">
      <alignment horizontal="right" vertical="center" shrinkToFit="1"/>
    </xf>
    <xf numFmtId="49" fontId="12" fillId="0" borderId="0" xfId="2" applyNumberFormat="1" applyFont="1" applyAlignment="1">
      <alignment horizontal="center" vertical="center" shrinkToFit="1"/>
    </xf>
    <xf numFmtId="49" fontId="12" fillId="0" borderId="92" xfId="2" applyNumberFormat="1" applyFont="1" applyBorder="1" applyAlignment="1">
      <alignment horizontal="center" vertical="center" shrinkToFit="1"/>
    </xf>
    <xf numFmtId="0" fontId="12" fillId="0" borderId="203" xfId="2" applyFont="1" applyBorder="1" applyAlignment="1">
      <alignment horizontal="center" vertical="center"/>
    </xf>
    <xf numFmtId="0" fontId="12" fillId="0" borderId="202" xfId="2" applyFont="1" applyBorder="1" applyAlignment="1">
      <alignment vertical="center" wrapText="1"/>
    </xf>
    <xf numFmtId="0" fontId="12" fillId="0" borderId="190" xfId="2" applyFont="1" applyBorder="1" applyAlignment="1">
      <alignment vertical="center" wrapText="1"/>
    </xf>
    <xf numFmtId="0" fontId="12" fillId="0" borderId="205" xfId="2" applyFont="1" applyBorder="1" applyAlignment="1">
      <alignment vertical="center" wrapText="1"/>
    </xf>
    <xf numFmtId="0" fontId="12" fillId="0" borderId="225" xfId="2" applyFont="1" applyBorder="1" applyAlignment="1">
      <alignment horizontal="left" vertical="center" wrapText="1"/>
    </xf>
    <xf numFmtId="0" fontId="12" fillId="0" borderId="0" xfId="2" applyFont="1" applyAlignment="1">
      <alignment horizontal="left" vertical="center" wrapText="1"/>
    </xf>
    <xf numFmtId="0" fontId="12" fillId="0" borderId="17" xfId="2" applyFont="1" applyBorder="1" applyAlignment="1">
      <alignment horizontal="left" vertical="center" wrapText="1"/>
    </xf>
    <xf numFmtId="0" fontId="12" fillId="0" borderId="93" xfId="2" applyFont="1" applyBorder="1" applyAlignment="1">
      <alignment horizontal="center" vertical="center"/>
    </xf>
    <xf numFmtId="0" fontId="12" fillId="0" borderId="142" xfId="2" applyFont="1" applyBorder="1" applyAlignment="1">
      <alignment horizontal="left" vertical="center"/>
    </xf>
    <xf numFmtId="0" fontId="12" fillId="0" borderId="14" xfId="2" applyFont="1" applyBorder="1" applyAlignment="1">
      <alignment horizontal="left" vertical="center"/>
    </xf>
    <xf numFmtId="0" fontId="12" fillId="0" borderId="141" xfId="2" applyFont="1" applyBorder="1" applyAlignment="1">
      <alignment horizontal="left" vertical="center"/>
    </xf>
    <xf numFmtId="0" fontId="12" fillId="0" borderId="142" xfId="2" applyFont="1" applyBorder="1" applyAlignment="1">
      <alignment vertical="center" wrapText="1"/>
    </xf>
    <xf numFmtId="0" fontId="12" fillId="0" borderId="12" xfId="2" applyFont="1" applyBorder="1" applyAlignment="1">
      <alignment vertical="center" wrapText="1"/>
    </xf>
    <xf numFmtId="176" fontId="12" fillId="0" borderId="144" xfId="2" applyNumberFormat="1" applyFont="1" applyBorder="1" applyAlignment="1">
      <alignment vertical="center" wrapText="1"/>
    </xf>
    <xf numFmtId="176" fontId="12" fillId="0" borderId="145" xfId="2" applyNumberFormat="1" applyFont="1" applyBorder="1" applyAlignment="1">
      <alignment vertical="center" wrapText="1"/>
    </xf>
    <xf numFmtId="0" fontId="12" fillId="0" borderId="62" xfId="2" applyFont="1" applyBorder="1" applyAlignment="1">
      <alignment horizontal="center" vertical="center"/>
    </xf>
    <xf numFmtId="176" fontId="12" fillId="0" borderId="23" xfId="2" applyNumberFormat="1" applyFont="1" applyBorder="1" applyAlignment="1">
      <alignment horizontal="center" vertical="center"/>
    </xf>
    <xf numFmtId="176" fontId="12" fillId="0" borderId="61" xfId="2" applyNumberFormat="1" applyFont="1" applyBorder="1" applyAlignment="1">
      <alignment horizontal="center" vertical="center"/>
    </xf>
    <xf numFmtId="0" fontId="12" fillId="0" borderId="146" xfId="2" applyFont="1" applyBorder="1" applyAlignment="1">
      <alignment horizontal="center" vertical="center"/>
    </xf>
    <xf numFmtId="0" fontId="12" fillId="0" borderId="28" xfId="2" applyFont="1" applyBorder="1" applyAlignment="1">
      <alignment horizontal="center" vertical="center"/>
    </xf>
    <xf numFmtId="176" fontId="12" fillId="0" borderId="98" xfId="2" applyNumberFormat="1" applyFont="1" applyBorder="1">
      <alignment vertical="center"/>
    </xf>
    <xf numFmtId="184" fontId="12" fillId="0" borderId="23" xfId="2" applyNumberFormat="1" applyFont="1" applyBorder="1">
      <alignment vertical="center"/>
    </xf>
    <xf numFmtId="176" fontId="12" fillId="0" borderId="23" xfId="2" applyNumberFormat="1" applyFont="1" applyBorder="1">
      <alignment vertical="center"/>
    </xf>
    <xf numFmtId="0" fontId="12" fillId="0" borderId="99" xfId="2" applyFont="1" applyBorder="1" applyAlignment="1">
      <alignment horizontal="center" vertical="center"/>
    </xf>
    <xf numFmtId="176" fontId="12" fillId="0" borderId="99" xfId="2" applyNumberFormat="1" applyFont="1" applyBorder="1">
      <alignment vertical="center"/>
    </xf>
    <xf numFmtId="0" fontId="12" fillId="0" borderId="23" xfId="2" applyFont="1" applyBorder="1" applyAlignment="1">
      <alignment horizontal="center" vertical="center" wrapText="1"/>
    </xf>
    <xf numFmtId="0" fontId="12" fillId="0" borderId="62"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2" xfId="2" applyFont="1" applyBorder="1" applyAlignment="1">
      <alignment horizontal="center" vertical="center" wrapText="1"/>
    </xf>
    <xf numFmtId="0" fontId="12" fillId="0" borderId="66" xfId="2" applyFont="1" applyBorder="1" applyAlignment="1">
      <alignment horizontal="center" vertical="center" wrapText="1"/>
    </xf>
    <xf numFmtId="0" fontId="12" fillId="0" borderId="86" xfId="2" applyFont="1" applyBorder="1" applyAlignment="1">
      <alignment horizontal="center" vertical="center"/>
    </xf>
    <xf numFmtId="0" fontId="12" fillId="0" borderId="89" xfId="2" applyFont="1" applyBorder="1" applyAlignment="1">
      <alignment horizontal="center" vertical="center"/>
    </xf>
    <xf numFmtId="0" fontId="12" fillId="0" borderId="20" xfId="2" applyFont="1" applyBorder="1" applyAlignment="1">
      <alignment horizontal="center" vertical="center" wrapText="1"/>
    </xf>
    <xf numFmtId="0" fontId="53" fillId="0" borderId="0" xfId="2" applyFont="1">
      <alignment vertical="center"/>
    </xf>
    <xf numFmtId="49" fontId="12" fillId="0" borderId="0" xfId="2" applyNumberFormat="1" applyFont="1" applyAlignment="1">
      <alignment horizontal="left" vertical="center"/>
    </xf>
    <xf numFmtId="0" fontId="12" fillId="0" borderId="7" xfId="2" applyFont="1" applyBorder="1" applyAlignment="1">
      <alignment horizontal="center" vertical="center"/>
    </xf>
    <xf numFmtId="0" fontId="53" fillId="0" borderId="10" xfId="2" applyFont="1" applyBorder="1" applyAlignment="1">
      <alignment vertical="center" wrapText="1"/>
    </xf>
    <xf numFmtId="0" fontId="12" fillId="0" borderId="10" xfId="2" applyFont="1" applyBorder="1" applyAlignment="1">
      <alignment vertical="center" wrapText="1"/>
    </xf>
    <xf numFmtId="0" fontId="12" fillId="0" borderId="13" xfId="2" applyFont="1" applyBorder="1" applyAlignment="1">
      <alignment vertical="center" wrapText="1"/>
    </xf>
    <xf numFmtId="0" fontId="12" fillId="0" borderId="5" xfId="2" applyFont="1" applyBorder="1" applyAlignment="1">
      <alignment horizontal="left" vertical="center"/>
    </xf>
    <xf numFmtId="0" fontId="12" fillId="0" borderId="71" xfId="2" applyFont="1" applyBorder="1" applyAlignment="1">
      <alignment horizontal="left" vertical="center"/>
    </xf>
    <xf numFmtId="0" fontId="12" fillId="0" borderId="6" xfId="2" applyFont="1" applyBorder="1" applyAlignment="1">
      <alignment horizontal="left" vertical="center"/>
    </xf>
    <xf numFmtId="0" fontId="12" fillId="0" borderId="8" xfId="2" applyFont="1" applyBorder="1">
      <alignment vertical="center"/>
    </xf>
    <xf numFmtId="0" fontId="12" fillId="0" borderId="18" xfId="2" applyFont="1" applyBorder="1">
      <alignment vertical="center"/>
    </xf>
    <xf numFmtId="0" fontId="12" fillId="0" borderId="13" xfId="2" applyFont="1" applyBorder="1">
      <alignment vertical="center"/>
    </xf>
    <xf numFmtId="0" fontId="12" fillId="0" borderId="11" xfId="2" applyFont="1" applyBorder="1">
      <alignment vertical="center"/>
    </xf>
    <xf numFmtId="0" fontId="12" fillId="0" borderId="12" xfId="2" applyFont="1" applyBorder="1" applyAlignment="1">
      <alignment horizontal="center" vertical="center"/>
    </xf>
    <xf numFmtId="186" fontId="12" fillId="0" borderId="10" xfId="2" applyNumberFormat="1" applyFont="1" applyBorder="1">
      <alignment vertical="center"/>
    </xf>
    <xf numFmtId="186" fontId="12" fillId="0" borderId="13" xfId="2" applyNumberFormat="1" applyFont="1" applyBorder="1">
      <alignment vertical="center"/>
    </xf>
    <xf numFmtId="0" fontId="12" fillId="0" borderId="8" xfId="2" applyFont="1" applyBorder="1" applyAlignment="1">
      <alignment horizontal="center" vertical="center"/>
    </xf>
    <xf numFmtId="191" fontId="12" fillId="0" borderId="10" xfId="2" applyNumberFormat="1" applyFont="1" applyBorder="1">
      <alignment vertical="center"/>
    </xf>
    <xf numFmtId="191" fontId="12" fillId="0" borderId="13" xfId="2" applyNumberFormat="1" applyFont="1" applyBorder="1">
      <alignment vertical="center"/>
    </xf>
    <xf numFmtId="0" fontId="12" fillId="0" borderId="7" xfId="2" applyFont="1" applyBorder="1" applyAlignment="1">
      <alignment horizontal="center" vertical="center" wrapText="1"/>
    </xf>
    <xf numFmtId="49" fontId="19" fillId="0" borderId="0" xfId="2" applyNumberFormat="1" applyFont="1" applyAlignment="1">
      <alignment horizontal="left" vertical="center"/>
    </xf>
    <xf numFmtId="0" fontId="12" fillId="0" borderId="45" xfId="2" applyFont="1" applyBorder="1" applyAlignment="1">
      <alignment horizontal="center" vertical="center"/>
    </xf>
    <xf numFmtId="0" fontId="12" fillId="0" borderId="46" xfId="2" applyFont="1" applyBorder="1" applyAlignment="1">
      <alignment horizontal="center" vertical="center"/>
    </xf>
    <xf numFmtId="181" fontId="12" fillId="0" borderId="7" xfId="2" applyNumberFormat="1" applyFont="1" applyBorder="1">
      <alignment vertical="center"/>
    </xf>
    <xf numFmtId="0" fontId="12" fillId="0" borderId="7" xfId="2" applyFont="1" applyBorder="1" applyAlignment="1">
      <alignment horizontal="center" vertical="center" wrapText="1" shrinkToFit="1"/>
    </xf>
    <xf numFmtId="0" fontId="12" fillId="0" borderId="5" xfId="2" applyFont="1" applyBorder="1" applyAlignment="1">
      <alignment horizontal="center" vertical="center"/>
    </xf>
    <xf numFmtId="0" fontId="12" fillId="0" borderId="71" xfId="2" applyFont="1" applyBorder="1" applyAlignment="1">
      <alignment horizontal="center" vertical="center"/>
    </xf>
    <xf numFmtId="0" fontId="12" fillId="0" borderId="6" xfId="2" applyFont="1" applyBorder="1" applyAlignment="1">
      <alignment horizontal="center" vertical="center"/>
    </xf>
    <xf numFmtId="186" fontId="12" fillId="0" borderId="5" xfId="2" applyNumberFormat="1" applyFont="1" applyBorder="1" applyAlignment="1">
      <alignment horizontal="center" vertical="center"/>
    </xf>
    <xf numFmtId="186" fontId="12" fillId="0" borderId="6" xfId="2" applyNumberFormat="1" applyFont="1" applyBorder="1" applyAlignment="1">
      <alignment horizontal="center" vertical="center"/>
    </xf>
    <xf numFmtId="49" fontId="12" fillId="0" borderId="5" xfId="2" applyNumberFormat="1" applyFont="1" applyBorder="1" applyAlignment="1">
      <alignment horizontal="center" vertical="center"/>
    </xf>
    <xf numFmtId="49" fontId="12" fillId="0" borderId="6" xfId="2" applyNumberFormat="1" applyFont="1" applyBorder="1" applyAlignment="1">
      <alignment horizontal="center" vertical="center"/>
    </xf>
    <xf numFmtId="0" fontId="13" fillId="0" borderId="7" xfId="2" applyFont="1" applyBorder="1" applyAlignment="1">
      <alignment horizontal="center" vertical="center"/>
    </xf>
    <xf numFmtId="176" fontId="12" fillId="0" borderId="110" xfId="0" applyNumberFormat="1" applyFont="1" applyBorder="1" applyAlignment="1">
      <alignment horizontal="center" vertical="center"/>
    </xf>
    <xf numFmtId="176" fontId="12" fillId="0" borderId="100" xfId="0" applyNumberFormat="1" applyFont="1" applyBorder="1" applyAlignment="1">
      <alignment horizontal="center" vertical="center"/>
    </xf>
    <xf numFmtId="176" fontId="12" fillId="0" borderId="61" xfId="0" applyNumberFormat="1" applyFont="1" applyBorder="1" applyAlignment="1">
      <alignment horizontal="right" vertical="center"/>
    </xf>
    <xf numFmtId="0" fontId="42" fillId="0" borderId="100" xfId="0" applyFont="1" applyBorder="1" applyAlignment="1">
      <alignment horizontal="center" vertical="top"/>
    </xf>
    <xf numFmtId="0" fontId="12" fillId="0" borderId="61" xfId="0" applyFont="1" applyBorder="1" applyAlignment="1">
      <alignment horizontal="right" vertical="center"/>
    </xf>
    <xf numFmtId="176" fontId="12" fillId="0" borderId="122" xfId="0" applyNumberFormat="1" applyFont="1" applyBorder="1" applyAlignment="1">
      <alignment horizontal="center" vertical="center"/>
    </xf>
    <xf numFmtId="0" fontId="12" fillId="0" borderId="123" xfId="0" applyFont="1" applyBorder="1" applyAlignment="1">
      <alignment horizontal="center" vertical="center" shrinkToFit="1"/>
    </xf>
    <xf numFmtId="176" fontId="12" fillId="0" borderId="123" xfId="0" applyNumberFormat="1" applyFont="1" applyBorder="1" applyAlignment="1">
      <alignment horizontal="center" vertical="center"/>
    </xf>
    <xf numFmtId="176" fontId="12" fillId="0" borderId="26" xfId="0" applyNumberFormat="1" applyFont="1" applyBorder="1" applyAlignment="1">
      <alignment horizontal="right" vertical="center"/>
    </xf>
    <xf numFmtId="0" fontId="12" fillId="0" borderId="123" xfId="0" applyFont="1" applyBorder="1" applyAlignment="1">
      <alignment horizontal="center" vertical="center"/>
    </xf>
    <xf numFmtId="176" fontId="12" fillId="0" borderId="115" xfId="0" applyNumberFormat="1"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176" fontId="12" fillId="0" borderId="26" xfId="0" applyNumberFormat="1" applyFont="1" applyBorder="1" applyAlignment="1">
      <alignment vertical="center"/>
    </xf>
    <xf numFmtId="183" fontId="12" fillId="0" borderId="0" xfId="2" applyNumberFormat="1" applyFont="1">
      <alignment vertical="center"/>
    </xf>
    <xf numFmtId="0" fontId="12" fillId="0" borderId="111" xfId="0" applyFont="1" applyBorder="1" applyAlignment="1">
      <alignment horizontal="center" vertical="center"/>
    </xf>
    <xf numFmtId="176" fontId="12" fillId="0" borderId="69" xfId="0" applyNumberFormat="1" applyFont="1" applyBorder="1" applyAlignment="1">
      <alignment horizontal="right" vertical="center"/>
    </xf>
    <xf numFmtId="176" fontId="12" fillId="0" borderId="125" xfId="0" applyNumberFormat="1" applyFont="1" applyBorder="1" applyAlignment="1">
      <alignment horizontal="right" vertical="center"/>
    </xf>
    <xf numFmtId="0" fontId="12" fillId="0" borderId="23" xfId="0" applyFont="1" applyBorder="1" applyAlignment="1">
      <alignment horizontal="left" vertical="center"/>
    </xf>
    <xf numFmtId="0" fontId="12" fillId="0" borderId="210" xfId="0" applyFont="1" applyBorder="1" applyAlignment="1">
      <alignment horizontal="distributed" vertical="center" shrinkToFit="1"/>
    </xf>
    <xf numFmtId="0" fontId="12" fillId="0" borderId="196" xfId="0" applyFont="1" applyBorder="1" applyAlignment="1">
      <alignment horizontal="distributed" vertical="center" shrinkToFit="1"/>
    </xf>
    <xf numFmtId="0" fontId="12" fillId="0" borderId="208" xfId="0" applyFont="1" applyBorder="1" applyAlignment="1">
      <alignment horizontal="distributed" vertical="center" shrinkToFit="1"/>
    </xf>
    <xf numFmtId="0" fontId="12" fillId="0" borderId="211" xfId="0" applyFont="1" applyBorder="1" applyAlignment="1">
      <alignment horizontal="center" vertical="center"/>
    </xf>
    <xf numFmtId="0" fontId="12" fillId="0" borderId="209" xfId="0" applyFont="1" applyBorder="1" applyAlignment="1">
      <alignment horizontal="center" vertical="center"/>
    </xf>
    <xf numFmtId="0" fontId="12" fillId="0" borderId="210" xfId="0" applyFont="1" applyBorder="1" applyAlignment="1">
      <alignment horizontal="distributed" vertical="center"/>
    </xf>
    <xf numFmtId="0" fontId="12" fillId="0" borderId="196" xfId="0" applyFont="1" applyBorder="1" applyAlignment="1">
      <alignment horizontal="distributed" vertical="center"/>
    </xf>
    <xf numFmtId="0" fontId="12" fillId="0" borderId="208" xfId="0" applyFont="1" applyBorder="1" applyAlignment="1">
      <alignment horizontal="distributed" vertical="center"/>
    </xf>
    <xf numFmtId="0" fontId="19" fillId="0" borderId="0" xfId="0" applyFont="1" applyAlignment="1">
      <alignment horizontal="left" vertical="center"/>
    </xf>
    <xf numFmtId="0" fontId="12" fillId="0" borderId="20" xfId="0" applyFont="1" applyBorder="1" applyAlignment="1">
      <alignment horizontal="center" vertical="center"/>
    </xf>
    <xf numFmtId="58" fontId="12" fillId="0" borderId="41" xfId="0" applyNumberFormat="1"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12" fillId="0" borderId="126" xfId="0" applyFont="1" applyBorder="1" applyAlignment="1">
      <alignment horizontal="center" vertical="center"/>
    </xf>
    <xf numFmtId="0" fontId="12" fillId="0" borderId="44" xfId="0" applyFont="1" applyBorder="1" applyAlignment="1">
      <alignment horizontal="center" vertical="center"/>
    </xf>
    <xf numFmtId="0" fontId="12" fillId="0" borderId="109" xfId="0" applyFont="1" applyBorder="1" applyAlignment="1">
      <alignment horizontal="center" vertical="center"/>
    </xf>
    <xf numFmtId="0" fontId="12" fillId="0" borderId="53" xfId="0" applyFont="1" applyBorder="1" applyAlignment="1">
      <alignment horizontal="center" vertical="center"/>
    </xf>
    <xf numFmtId="0" fontId="12" fillId="0" borderId="186" xfId="0" applyFont="1" applyBorder="1" applyAlignment="1">
      <alignment horizontal="center" vertical="center"/>
    </xf>
    <xf numFmtId="0" fontId="12" fillId="0" borderId="191"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8" fontId="12" fillId="0" borderId="26" xfId="0" applyNumberFormat="1" applyFont="1" applyBorder="1" applyAlignment="1">
      <alignment horizontal="right" vertical="center"/>
    </xf>
    <xf numFmtId="178" fontId="12" fillId="0" borderId="26" xfId="0" applyNumberFormat="1" applyFont="1" applyBorder="1" applyAlignment="1">
      <alignment vertical="center"/>
    </xf>
    <xf numFmtId="176" fontId="12" fillId="0" borderId="23" xfId="0" applyNumberFormat="1" applyFont="1" applyBorder="1" applyAlignment="1">
      <alignment horizontal="center" vertical="center"/>
    </xf>
    <xf numFmtId="0" fontId="57"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19" fillId="0" borderId="24" xfId="0" applyNumberFormat="1" applyFont="1" applyBorder="1" applyAlignment="1">
      <alignment horizontal="right" vertical="center"/>
    </xf>
    <xf numFmtId="3" fontId="19" fillId="0" borderId="27"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26" xfId="0" applyNumberFormat="1" applyFont="1" applyBorder="1" applyAlignment="1">
      <alignment horizontal="right" vertical="center"/>
    </xf>
    <xf numFmtId="0" fontId="12" fillId="0" borderId="201" xfId="0" applyFont="1" applyBorder="1" applyAlignment="1">
      <alignment vertical="center" wrapText="1"/>
    </xf>
    <xf numFmtId="0" fontId="12" fillId="0" borderId="200" xfId="0" applyFont="1" applyBorder="1" applyAlignment="1">
      <alignment vertical="center" wrapText="1"/>
    </xf>
    <xf numFmtId="0" fontId="12" fillId="0" borderId="23" xfId="0" applyFont="1" applyBorder="1" applyAlignment="1">
      <alignment vertical="center" wrapText="1"/>
    </xf>
    <xf numFmtId="3" fontId="19" fillId="0" borderId="23" xfId="3" applyNumberFormat="1" applyFont="1" applyFill="1" applyBorder="1" applyAlignment="1">
      <alignment horizontal="right" vertical="center"/>
    </xf>
    <xf numFmtId="0" fontId="12" fillId="0" borderId="26" xfId="0" applyFont="1" applyBorder="1" applyAlignment="1">
      <alignment vertical="center" wrapText="1"/>
    </xf>
    <xf numFmtId="3" fontId="19" fillId="0" borderId="3" xfId="0" applyNumberFormat="1" applyFont="1" applyBorder="1" applyAlignment="1">
      <alignment horizontal="right" vertical="center"/>
    </xf>
    <xf numFmtId="3" fontId="19" fillId="0" borderId="107" xfId="0" applyNumberFormat="1" applyFont="1" applyBorder="1" applyAlignment="1">
      <alignment horizontal="right" vertical="center"/>
    </xf>
    <xf numFmtId="3" fontId="19" fillId="0" borderId="26" xfId="3" applyNumberFormat="1" applyFont="1" applyFill="1" applyBorder="1" applyAlignment="1">
      <alignment horizontal="right" vertical="center"/>
    </xf>
    <xf numFmtId="3" fontId="19" fillId="0" borderId="1" xfId="0" applyNumberFormat="1" applyFont="1" applyBorder="1" applyAlignment="1">
      <alignment horizontal="right" vertical="center"/>
    </xf>
    <xf numFmtId="3" fontId="19" fillId="0" borderId="23" xfId="0" applyNumberFormat="1" applyFont="1" applyBorder="1" applyAlignment="1">
      <alignment horizontal="right" vertical="center" shrinkToFit="1"/>
    </xf>
    <xf numFmtId="0" fontId="12" fillId="0" borderId="23" xfId="0" applyFont="1" applyBorder="1" applyAlignment="1">
      <alignment horizontal="center" vertical="center" wrapText="1" shrinkToFit="1"/>
    </xf>
    <xf numFmtId="0" fontId="12" fillId="0" borderId="0" xfId="0" applyFont="1" applyAlignment="1">
      <alignment vertical="center"/>
    </xf>
    <xf numFmtId="0" fontId="12" fillId="0" borderId="0" xfId="0" applyFont="1" applyAlignment="1">
      <alignment horizontal="right" vertical="center"/>
    </xf>
    <xf numFmtId="0" fontId="12" fillId="0" borderId="20" xfId="0" applyFont="1" applyBorder="1" applyAlignment="1">
      <alignment horizontal="center" vertical="center" shrinkToFit="1"/>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wrapText="1" shrinkToFit="1"/>
    </xf>
    <xf numFmtId="0" fontId="12" fillId="0" borderId="215"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225"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190" xfId="0" applyFont="1" applyBorder="1" applyAlignment="1">
      <alignment horizontal="center" vertical="center" shrinkToFit="1"/>
    </xf>
    <xf numFmtId="0" fontId="12" fillId="0" borderId="191" xfId="0" applyFont="1" applyBorder="1" applyAlignment="1">
      <alignment horizontal="center" vertical="center" shrinkToFit="1"/>
    </xf>
    <xf numFmtId="3" fontId="12" fillId="0" borderId="212" xfId="0" applyNumberFormat="1" applyFont="1" applyBorder="1" applyAlignment="1">
      <alignment horizontal="right" vertical="center"/>
    </xf>
    <xf numFmtId="3" fontId="12" fillId="0" borderId="203" xfId="0" applyNumberFormat="1" applyFont="1" applyBorder="1" applyAlignment="1">
      <alignment horizontal="right" vertical="center"/>
    </xf>
    <xf numFmtId="3" fontId="12" fillId="0" borderId="213" xfId="0" applyNumberFormat="1" applyFont="1" applyBorder="1" applyAlignment="1">
      <alignment horizontal="right" vertical="center"/>
    </xf>
    <xf numFmtId="3" fontId="12" fillId="0" borderId="214" xfId="0" applyNumberFormat="1" applyFont="1" applyBorder="1" applyAlignment="1">
      <alignment horizontal="right" vertical="center"/>
    </xf>
    <xf numFmtId="0" fontId="12" fillId="0" borderId="198" xfId="0" applyFont="1" applyBorder="1" applyAlignment="1">
      <alignment vertical="center"/>
    </xf>
    <xf numFmtId="0" fontId="12" fillId="0" borderId="200" xfId="0" applyFont="1" applyBorder="1" applyAlignment="1">
      <alignment vertical="center"/>
    </xf>
    <xf numFmtId="0" fontId="12" fillId="0" borderId="186" xfId="0" applyFont="1" applyBorder="1" applyAlignment="1">
      <alignment vertical="center"/>
    </xf>
    <xf numFmtId="0" fontId="12" fillId="0" borderId="191" xfId="0" applyFont="1" applyBorder="1" applyAlignment="1">
      <alignment vertical="center"/>
    </xf>
    <xf numFmtId="0" fontId="12" fillId="0" borderId="124" xfId="0" applyFont="1" applyBorder="1" applyAlignment="1">
      <alignment vertical="center"/>
    </xf>
    <xf numFmtId="0" fontId="12" fillId="0" borderId="114" xfId="0" applyFont="1" applyBorder="1" applyAlignment="1">
      <alignment vertical="center"/>
    </xf>
    <xf numFmtId="0" fontId="12" fillId="0" borderId="215" xfId="0" applyFont="1" applyBorder="1" applyAlignment="1">
      <alignment horizontal="center" vertical="center"/>
    </xf>
    <xf numFmtId="0" fontId="12" fillId="0" borderId="190" xfId="0" applyFont="1" applyBorder="1" applyAlignment="1">
      <alignment horizontal="center" vertical="center"/>
    </xf>
    <xf numFmtId="0" fontId="12" fillId="0" borderId="201" xfId="0" applyFont="1" applyBorder="1" applyAlignment="1">
      <alignment vertical="center"/>
    </xf>
    <xf numFmtId="0" fontId="12" fillId="0" borderId="190" xfId="0" applyFont="1" applyBorder="1" applyAlignment="1">
      <alignment vertical="center"/>
    </xf>
    <xf numFmtId="0" fontId="12" fillId="0" borderId="113" xfId="0" applyFont="1" applyBorder="1" applyAlignment="1">
      <alignment vertical="center"/>
    </xf>
    <xf numFmtId="3" fontId="12" fillId="0" borderId="212" xfId="3" applyNumberFormat="1" applyFont="1" applyBorder="1" applyAlignment="1">
      <alignment horizontal="right" vertical="center"/>
    </xf>
    <xf numFmtId="3" fontId="12" fillId="0" borderId="203" xfId="3" applyNumberFormat="1" applyFont="1" applyBorder="1" applyAlignment="1">
      <alignment horizontal="right" vertical="center"/>
    </xf>
    <xf numFmtId="3" fontId="12" fillId="0" borderId="107" xfId="0" applyNumberFormat="1" applyFont="1" applyBorder="1" applyAlignment="1">
      <alignment horizontal="right" vertical="center"/>
    </xf>
    <xf numFmtId="3" fontId="12" fillId="0" borderId="26" xfId="0" applyNumberFormat="1" applyFont="1" applyBorder="1" applyAlignment="1">
      <alignment horizontal="right" vertical="center"/>
    </xf>
    <xf numFmtId="3" fontId="12" fillId="0" borderId="27" xfId="0" applyNumberFormat="1" applyFont="1" applyBorder="1" applyAlignment="1">
      <alignment horizontal="right" vertical="center"/>
    </xf>
    <xf numFmtId="3" fontId="12" fillId="0" borderId="24" xfId="0" applyNumberFormat="1" applyFont="1" applyBorder="1" applyAlignment="1">
      <alignment horizontal="right" vertical="center"/>
    </xf>
    <xf numFmtId="3" fontId="12" fillId="0" borderId="23" xfId="0" applyNumberFormat="1" applyFont="1" applyBorder="1" applyAlignment="1">
      <alignment horizontal="right" vertical="center"/>
    </xf>
    <xf numFmtId="3" fontId="12" fillId="0" borderId="63" xfId="0" applyNumberFormat="1" applyFont="1" applyBorder="1" applyAlignment="1">
      <alignment horizontal="right" vertical="center"/>
    </xf>
    <xf numFmtId="3" fontId="12" fillId="0" borderId="91" xfId="0" applyNumberFormat="1" applyFont="1" applyBorder="1" applyAlignment="1">
      <alignment horizontal="right" vertical="center"/>
    </xf>
    <xf numFmtId="3" fontId="12" fillId="0" borderId="190" xfId="0" applyNumberFormat="1" applyFont="1" applyBorder="1" applyAlignment="1">
      <alignment horizontal="right" vertical="center"/>
    </xf>
    <xf numFmtId="3" fontId="12" fillId="0" borderId="191" xfId="0" applyNumberFormat="1" applyFont="1" applyBorder="1" applyAlignment="1">
      <alignment horizontal="right" vertical="center"/>
    </xf>
    <xf numFmtId="3" fontId="12" fillId="0" borderId="107" xfId="3" applyNumberFormat="1" applyFont="1" applyBorder="1" applyAlignment="1">
      <alignment horizontal="right" vertical="center"/>
    </xf>
    <xf numFmtId="3" fontId="12" fillId="0" borderId="26" xfId="3" applyNumberFormat="1" applyFont="1" applyBorder="1" applyAlignment="1">
      <alignment horizontal="right" vertical="center"/>
    </xf>
    <xf numFmtId="3" fontId="12" fillId="0" borderId="150" xfId="0" applyNumberFormat="1" applyFont="1" applyBorder="1" applyAlignment="1">
      <alignment horizontal="right" vertical="center"/>
    </xf>
    <xf numFmtId="0" fontId="12" fillId="0" borderId="133" xfId="0" applyFont="1" applyBorder="1" applyAlignment="1">
      <alignment horizontal="center" vertical="center" wrapText="1"/>
    </xf>
    <xf numFmtId="0" fontId="12" fillId="0" borderId="128" xfId="0" applyFont="1" applyBorder="1" applyAlignment="1">
      <alignment horizontal="distributed" vertical="center" wrapText="1"/>
    </xf>
    <xf numFmtId="0" fontId="12" fillId="0" borderId="51" xfId="0" applyFont="1" applyBorder="1" applyAlignment="1">
      <alignment horizontal="center" vertical="center"/>
    </xf>
    <xf numFmtId="0" fontId="53" fillId="0" borderId="0" xfId="0" applyFont="1" applyAlignment="1">
      <alignment horizontal="right" vertical="center"/>
    </xf>
    <xf numFmtId="0" fontId="12" fillId="0" borderId="61" xfId="0" applyFont="1" applyBorder="1" applyAlignment="1">
      <alignment horizontal="center" vertical="center"/>
    </xf>
    <xf numFmtId="0" fontId="12" fillId="0" borderId="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7" xfId="0" applyFont="1" applyBorder="1" applyAlignment="1">
      <alignment horizontal="center" vertical="center" wrapText="1"/>
    </xf>
    <xf numFmtId="0" fontId="12" fillId="0" borderId="186" xfId="0" applyFont="1" applyBorder="1" applyAlignment="1">
      <alignment horizontal="center" vertical="center" wrapText="1"/>
    </xf>
    <xf numFmtId="0" fontId="12" fillId="0" borderId="205" xfId="0" applyFont="1" applyBorder="1" applyAlignment="1">
      <alignment horizontal="center" vertical="center" wrapText="1"/>
    </xf>
    <xf numFmtId="0" fontId="12" fillId="0" borderId="130" xfId="0" applyFont="1" applyBorder="1" applyAlignment="1">
      <alignment horizontal="center" vertical="center"/>
    </xf>
    <xf numFmtId="0" fontId="12" fillId="0" borderId="199" xfId="0" applyFont="1" applyBorder="1" applyAlignment="1">
      <alignment horizontal="center" vertical="center"/>
    </xf>
    <xf numFmtId="0" fontId="12" fillId="0" borderId="224" xfId="0" applyFont="1" applyBorder="1" applyAlignment="1">
      <alignment horizontal="center" vertical="center"/>
    </xf>
    <xf numFmtId="0" fontId="12" fillId="0" borderId="202" xfId="0" applyFont="1" applyBorder="1" applyAlignment="1">
      <alignment horizontal="center" vertical="center"/>
    </xf>
    <xf numFmtId="0" fontId="12" fillId="0" borderId="223" xfId="0" applyFont="1" applyBorder="1" applyAlignment="1">
      <alignment horizontal="center" vertical="center"/>
    </xf>
    <xf numFmtId="0" fontId="12" fillId="0" borderId="226" xfId="0" applyFont="1" applyBorder="1" applyAlignment="1">
      <alignment horizontal="center" vertical="center"/>
    </xf>
    <xf numFmtId="0" fontId="12" fillId="0" borderId="11" xfId="0" applyFont="1" applyBorder="1" applyAlignment="1">
      <alignment horizontal="center" vertical="center"/>
    </xf>
    <xf numFmtId="0" fontId="12" fillId="0" borderId="159" xfId="0" applyFont="1" applyBorder="1" applyAlignment="1">
      <alignment horizontal="center" vertical="center"/>
    </xf>
    <xf numFmtId="0" fontId="12" fillId="0" borderId="12" xfId="0" applyFont="1" applyBorder="1" applyAlignment="1">
      <alignment horizontal="center" vertical="center"/>
    </xf>
    <xf numFmtId="0" fontId="12" fillId="0" borderId="200" xfId="0" applyFont="1" applyBorder="1" applyAlignment="1">
      <alignment horizontal="center" vertical="center"/>
    </xf>
    <xf numFmtId="0" fontId="12" fillId="0" borderId="141" xfId="0" applyFont="1" applyBorder="1" applyAlignment="1">
      <alignment horizontal="center" vertical="center"/>
    </xf>
    <xf numFmtId="0" fontId="16" fillId="0" borderId="200" xfId="0" applyFont="1" applyBorder="1" applyAlignment="1">
      <alignment horizontal="center" vertical="center"/>
    </xf>
    <xf numFmtId="0" fontId="16" fillId="0" borderId="191" xfId="0" applyFont="1" applyBorder="1" applyAlignment="1">
      <alignment horizontal="center" vertical="center"/>
    </xf>
    <xf numFmtId="0" fontId="12" fillId="0" borderId="109" xfId="0" applyFont="1" applyBorder="1" applyAlignment="1">
      <alignment horizontal="center" vertical="center" wrapText="1"/>
    </xf>
    <xf numFmtId="0" fontId="12" fillId="0" borderId="191" xfId="0" applyFont="1" applyBorder="1" applyAlignment="1">
      <alignment horizontal="center" vertical="center" wrapTex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189" fontId="12" fillId="0" borderId="69" xfId="3" applyNumberFormat="1" applyFont="1" applyFill="1" applyBorder="1" applyProtection="1">
      <alignment vertical="center"/>
    </xf>
    <xf numFmtId="189" fontId="12" fillId="0" borderId="46" xfId="3" applyNumberFormat="1" applyFont="1" applyFill="1" applyBorder="1" applyProtection="1">
      <alignment vertical="center"/>
    </xf>
    <xf numFmtId="189" fontId="12" fillId="0" borderId="111" xfId="3" applyNumberFormat="1" applyFont="1" applyFill="1" applyBorder="1" applyProtection="1">
      <alignment vertical="center"/>
    </xf>
    <xf numFmtId="0" fontId="12" fillId="0" borderId="69" xfId="0" applyFont="1" applyBorder="1" applyAlignment="1">
      <alignment horizontal="center" vertical="center"/>
    </xf>
    <xf numFmtId="184" fontId="12" fillId="0" borderId="69" xfId="3" applyNumberFormat="1" applyFont="1" applyFill="1" applyBorder="1" applyProtection="1">
      <alignment vertical="center"/>
    </xf>
    <xf numFmtId="184" fontId="12" fillId="0" borderId="111" xfId="3" applyNumberFormat="1" applyFont="1" applyFill="1" applyBorder="1" applyProtection="1">
      <alignment vertical="center"/>
    </xf>
    <xf numFmtId="184" fontId="12" fillId="0" borderId="46" xfId="3" applyNumberFormat="1" applyFont="1" applyFill="1" applyBorder="1" applyProtection="1">
      <alignment vertical="center"/>
    </xf>
    <xf numFmtId="184" fontId="12" fillId="0" borderId="61" xfId="3" applyNumberFormat="1" applyFont="1" applyFill="1" applyBorder="1" applyProtection="1">
      <alignment vertical="center"/>
    </xf>
    <xf numFmtId="184" fontId="12" fillId="0" borderId="48" xfId="3" applyNumberFormat="1" applyFont="1" applyFill="1" applyBorder="1" applyProtection="1">
      <alignment vertical="center"/>
    </xf>
    <xf numFmtId="184" fontId="12" fillId="0" borderId="98" xfId="3" applyNumberFormat="1" applyFont="1" applyFill="1" applyBorder="1" applyProtection="1">
      <alignment vertical="center"/>
    </xf>
    <xf numFmtId="0" fontId="12" fillId="0" borderId="44" xfId="0" applyFont="1" applyBorder="1" applyAlignment="1">
      <alignment horizontal="right" vertical="center"/>
    </xf>
    <xf numFmtId="184" fontId="12" fillId="0" borderId="110" xfId="3" applyNumberFormat="1" applyFont="1" applyFill="1" applyBorder="1" applyProtection="1">
      <alignment vertical="center"/>
    </xf>
    <xf numFmtId="184" fontId="12" fillId="0" borderId="100" xfId="3" applyNumberFormat="1" applyFont="1" applyFill="1" applyBorder="1" applyProtection="1">
      <alignmen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98" xfId="0" applyFont="1" applyBorder="1" applyAlignment="1">
      <alignment horizontal="center" vertical="center"/>
    </xf>
    <xf numFmtId="189" fontId="12" fillId="0" borderId="61" xfId="3" applyNumberFormat="1" applyFont="1" applyFill="1" applyBorder="1" applyProtection="1">
      <alignment vertical="center"/>
    </xf>
    <xf numFmtId="189" fontId="12" fillId="0" borderId="48" xfId="3" applyNumberFormat="1" applyFont="1" applyFill="1" applyBorder="1" applyProtection="1">
      <alignment vertical="center"/>
    </xf>
    <xf numFmtId="189" fontId="12" fillId="0" borderId="98" xfId="3" applyNumberFormat="1" applyFont="1" applyFill="1" applyBorder="1" applyProtection="1">
      <alignment vertical="center"/>
    </xf>
    <xf numFmtId="0" fontId="16" fillId="0" borderId="47" xfId="0" applyFont="1" applyBorder="1" applyAlignment="1">
      <alignment horizontal="center" vertical="center"/>
    </xf>
    <xf numFmtId="0" fontId="12" fillId="0" borderId="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6" fillId="0" borderId="61" xfId="0" applyFont="1" applyBorder="1" applyAlignment="1">
      <alignment horizontal="center" vertical="center"/>
    </xf>
    <xf numFmtId="0" fontId="12" fillId="0" borderId="100" xfId="0" applyFont="1" applyBorder="1" applyAlignment="1">
      <alignment horizontal="center" vertical="center"/>
    </xf>
    <xf numFmtId="0" fontId="12" fillId="0" borderId="63" xfId="0" applyFont="1" applyBorder="1" applyAlignment="1">
      <alignment horizontal="center" vertical="center"/>
    </xf>
    <xf numFmtId="0" fontId="12" fillId="0" borderId="52" xfId="0" applyFont="1" applyBorder="1" applyAlignment="1">
      <alignment horizontal="center" vertical="center"/>
    </xf>
    <xf numFmtId="0" fontId="12" fillId="0" borderId="91" xfId="0" applyFont="1" applyBorder="1" applyAlignment="1">
      <alignment horizontal="center" vertical="center"/>
    </xf>
    <xf numFmtId="0" fontId="12" fillId="0" borderId="59" xfId="0" applyFont="1" applyBorder="1" applyAlignment="1">
      <alignment horizontal="center" vertical="center"/>
    </xf>
    <xf numFmtId="0" fontId="12" fillId="0" borderId="54" xfId="0" applyFont="1" applyBorder="1" applyAlignment="1">
      <alignment horizontal="center" vertical="center"/>
    </xf>
    <xf numFmtId="0" fontId="12" fillId="0" borderId="88" xfId="0" applyFont="1" applyBorder="1" applyAlignment="1">
      <alignment horizontal="center" vertical="center"/>
    </xf>
    <xf numFmtId="189" fontId="12" fillId="0" borderId="110" xfId="3" applyNumberFormat="1" applyFont="1" applyFill="1" applyBorder="1" applyProtection="1">
      <alignment vertical="center"/>
    </xf>
    <xf numFmtId="189" fontId="12" fillId="0" borderId="100" xfId="3" applyNumberFormat="1" applyFont="1" applyFill="1" applyBorder="1" applyProtection="1">
      <alignment vertical="center"/>
    </xf>
    <xf numFmtId="0" fontId="12" fillId="0" borderId="133" xfId="0" applyFont="1" applyBorder="1" applyAlignment="1">
      <alignment horizontal="center"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27" xfId="0" applyFont="1" applyBorder="1" applyAlignment="1">
      <alignment horizontal="center" vertical="center"/>
    </xf>
    <xf numFmtId="0" fontId="12" fillId="0" borderId="132" xfId="0" applyFont="1" applyBorder="1" applyAlignment="1">
      <alignment horizontal="center" vertical="center"/>
    </xf>
    <xf numFmtId="58" fontId="12" fillId="0" borderId="0" xfId="0" applyNumberFormat="1" applyFont="1" applyAlignment="1">
      <alignment horizontal="left" vertical="center"/>
    </xf>
    <xf numFmtId="188" fontId="12" fillId="0" borderId="69" xfId="0" applyNumberFormat="1" applyFont="1" applyBorder="1" applyAlignment="1">
      <alignment horizontal="right" vertical="center"/>
    </xf>
    <xf numFmtId="188" fontId="12" fillId="0" borderId="46" xfId="0" applyNumberFormat="1" applyFont="1" applyBorder="1" applyAlignment="1">
      <alignment horizontal="right" vertical="center"/>
    </xf>
    <xf numFmtId="190" fontId="12" fillId="0" borderId="69" xfId="3" applyNumberFormat="1" applyFont="1" applyFill="1" applyBorder="1" applyAlignment="1" applyProtection="1">
      <alignment horizontal="right" vertical="center"/>
    </xf>
    <xf numFmtId="190" fontId="12" fillId="0" borderId="46" xfId="3" applyNumberFormat="1" applyFont="1" applyFill="1" applyBorder="1" applyAlignment="1" applyProtection="1">
      <alignment horizontal="right" vertical="center"/>
    </xf>
    <xf numFmtId="190" fontId="12" fillId="0" borderId="61" xfId="3" applyNumberFormat="1" applyFont="1" applyFill="1" applyBorder="1" applyAlignment="1" applyProtection="1">
      <alignment horizontal="right" vertical="center"/>
    </xf>
    <xf numFmtId="190" fontId="12" fillId="0" borderId="48" xfId="3" applyNumberFormat="1" applyFont="1" applyFill="1" applyBorder="1" applyAlignment="1" applyProtection="1">
      <alignment horizontal="right" vertical="center"/>
    </xf>
    <xf numFmtId="188" fontId="12" fillId="0" borderId="61" xfId="0" applyNumberFormat="1" applyFont="1" applyBorder="1" applyAlignment="1">
      <alignment horizontal="right" vertical="center"/>
    </xf>
    <xf numFmtId="188" fontId="12" fillId="0" borderId="48" xfId="0" applyNumberFormat="1" applyFont="1" applyBorder="1" applyAlignment="1">
      <alignment horizontal="right" vertical="center"/>
    </xf>
    <xf numFmtId="190" fontId="56" fillId="0" borderId="61" xfId="3" applyNumberFormat="1" applyFont="1" applyFill="1" applyBorder="1" applyAlignment="1" applyProtection="1">
      <alignment horizontal="right"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91"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92" xfId="0" applyFont="1" applyBorder="1" applyAlignment="1">
      <alignment horizontal="center" vertical="center"/>
    </xf>
    <xf numFmtId="0" fontId="12" fillId="0" borderId="0" xfId="0" applyFont="1" applyAlignment="1">
      <alignment horizontal="justify" indent="1"/>
    </xf>
    <xf numFmtId="0" fontId="12" fillId="0" borderId="0" xfId="0" applyFont="1" applyAlignment="1">
      <alignment horizontal="left"/>
    </xf>
    <xf numFmtId="0" fontId="12" fillId="0" borderId="0" xfId="0" applyFont="1" applyAlignment="1">
      <alignment horizontal="left" vertical="center"/>
    </xf>
    <xf numFmtId="179" fontId="12" fillId="0" borderId="27" xfId="0" applyNumberFormat="1" applyFont="1" applyBorder="1" applyAlignment="1">
      <alignment horizontal="right" vertical="center"/>
    </xf>
    <xf numFmtId="0" fontId="12" fillId="0" borderId="112" xfId="0" applyFont="1" applyBorder="1" applyAlignment="1">
      <alignment horizontal="center" vertical="top"/>
    </xf>
    <xf numFmtId="0" fontId="12" fillId="0" borderId="107" xfId="0" applyFont="1" applyBorder="1" applyAlignment="1">
      <alignment horizontal="left" vertical="top"/>
    </xf>
    <xf numFmtId="0" fontId="12" fillId="0" borderId="39" xfId="0" applyFont="1" applyBorder="1" applyAlignment="1">
      <alignment horizontal="center"/>
    </xf>
    <xf numFmtId="0" fontId="12" fillId="0" borderId="3" xfId="0" applyFont="1" applyBorder="1" applyAlignment="1">
      <alignment horizontal="left"/>
    </xf>
    <xf numFmtId="0" fontId="12" fillId="0" borderId="26" xfId="0" applyFont="1" applyBorder="1" applyAlignment="1">
      <alignment horizontal="left" vertical="center"/>
    </xf>
    <xf numFmtId="179" fontId="12" fillId="0" borderId="26" xfId="0" applyNumberFormat="1" applyFont="1" applyBorder="1" applyAlignment="1">
      <alignment horizontal="right" vertical="center"/>
    </xf>
    <xf numFmtId="179" fontId="12" fillId="0" borderId="63" xfId="0" applyNumberFormat="1" applyFont="1" applyBorder="1" applyAlignment="1">
      <alignment horizontal="right" vertical="center"/>
    </xf>
    <xf numFmtId="179" fontId="12" fillId="0" borderId="52" xfId="0" applyNumberFormat="1" applyFont="1" applyBorder="1" applyAlignment="1">
      <alignment horizontal="right" vertical="center"/>
    </xf>
    <xf numFmtId="179" fontId="12" fillId="0" borderId="91" xfId="0" applyNumberFormat="1" applyFont="1" applyBorder="1" applyAlignment="1">
      <alignment horizontal="right" vertical="center"/>
    </xf>
    <xf numFmtId="179" fontId="12" fillId="0" borderId="113" xfId="0" applyNumberFormat="1" applyFont="1" applyBorder="1" applyAlignment="1">
      <alignment horizontal="right" vertical="center"/>
    </xf>
    <xf numFmtId="179" fontId="12" fillId="0" borderId="124" xfId="0" applyNumberFormat="1" applyFont="1" applyBorder="1" applyAlignment="1">
      <alignment horizontal="right" vertical="center"/>
    </xf>
    <xf numFmtId="179" fontId="12" fillId="0" borderId="114" xfId="0" applyNumberFormat="1" applyFont="1" applyBorder="1" applyAlignment="1">
      <alignment horizontal="right" vertical="center"/>
    </xf>
    <xf numFmtId="0" fontId="12" fillId="0" borderId="137" xfId="0" applyFont="1" applyBorder="1" applyAlignment="1">
      <alignment horizontal="center"/>
    </xf>
    <xf numFmtId="0" fontId="12" fillId="0" borderId="121" xfId="0" applyFont="1" applyBorder="1" applyAlignment="1">
      <alignment horizontal="center"/>
    </xf>
    <xf numFmtId="0" fontId="12" fillId="0" borderId="37" xfId="0" applyFont="1" applyBorder="1" applyAlignment="1">
      <alignment horizontal="center" vertical="top"/>
    </xf>
    <xf numFmtId="0" fontId="12" fillId="0" borderId="1" xfId="0" applyFont="1" applyBorder="1" applyAlignment="1">
      <alignment horizontal="center" vertical="top"/>
    </xf>
    <xf numFmtId="184" fontId="12" fillId="0" borderId="29" xfId="3" applyNumberFormat="1" applyFont="1" applyFill="1" applyBorder="1" applyAlignment="1" applyProtection="1">
      <alignment horizontal="right" vertical="center" indent="1"/>
    </xf>
    <xf numFmtId="184" fontId="12" fillId="0" borderId="29" xfId="3" applyNumberFormat="1" applyFont="1" applyFill="1" applyBorder="1" applyProtection="1">
      <alignment vertical="center"/>
    </xf>
    <xf numFmtId="184" fontId="12" fillId="0" borderId="30" xfId="3" applyNumberFormat="1" applyFont="1" applyFill="1" applyBorder="1" applyProtection="1">
      <alignment vertical="center"/>
    </xf>
    <xf numFmtId="184" fontId="12" fillId="0" borderId="125" xfId="3" applyNumberFormat="1" applyFont="1" applyFill="1" applyBorder="1" applyProtection="1">
      <alignment vertical="center"/>
    </xf>
    <xf numFmtId="184" fontId="12" fillId="0" borderId="117" xfId="3" applyNumberFormat="1" applyFont="1" applyFill="1" applyBorder="1" applyProtection="1">
      <alignment vertical="center"/>
    </xf>
    <xf numFmtId="184" fontId="12" fillId="0" borderId="118" xfId="3" applyNumberFormat="1" applyFont="1" applyFill="1" applyBorder="1" applyProtection="1">
      <alignment vertical="center"/>
    </xf>
    <xf numFmtId="184" fontId="12" fillId="0" borderId="23" xfId="3" applyNumberFormat="1" applyFont="1" applyFill="1" applyBorder="1" applyAlignment="1" applyProtection="1">
      <alignment horizontal="right" vertical="center"/>
    </xf>
    <xf numFmtId="184" fontId="12" fillId="0" borderId="23" xfId="3" applyNumberFormat="1" applyFont="1" applyFill="1" applyBorder="1" applyAlignment="1" applyProtection="1">
      <alignment horizontal="right" vertical="center" indent="1"/>
    </xf>
    <xf numFmtId="184" fontId="12" fillId="0" borderId="23" xfId="3" applyNumberFormat="1" applyFont="1" applyFill="1" applyBorder="1" applyProtection="1">
      <alignment vertical="center"/>
    </xf>
    <xf numFmtId="184" fontId="12" fillId="0" borderId="24" xfId="3" applyNumberFormat="1" applyFont="1" applyFill="1" applyBorder="1" applyProtection="1">
      <alignment vertical="center"/>
    </xf>
    <xf numFmtId="184" fontId="12" fillId="0" borderId="3" xfId="3" applyNumberFormat="1" applyFont="1" applyFill="1" applyBorder="1" applyAlignment="1" applyProtection="1">
      <alignment horizontal="right" vertical="center"/>
    </xf>
    <xf numFmtId="187" fontId="12" fillId="0" borderId="23" xfId="3" applyNumberFormat="1" applyFont="1" applyFill="1" applyBorder="1" applyAlignment="1" applyProtection="1">
      <alignment horizontal="right" vertical="center" indent="1"/>
    </xf>
    <xf numFmtId="184" fontId="12" fillId="0" borderId="24" xfId="3" applyNumberFormat="1" applyFont="1" applyFill="1" applyBorder="1" applyAlignment="1" applyProtection="1">
      <alignment horizontal="right" vertical="center"/>
    </xf>
    <xf numFmtId="184" fontId="12" fillId="0" borderId="116" xfId="3" applyNumberFormat="1" applyFont="1" applyFill="1" applyBorder="1" applyAlignment="1" applyProtection="1">
      <alignment horizontal="right" vertical="center"/>
    </xf>
    <xf numFmtId="184" fontId="12" fillId="0" borderId="166" xfId="0" applyNumberFormat="1" applyFont="1" applyBorder="1" applyAlignment="1">
      <alignment horizontal="right" vertical="center"/>
    </xf>
    <xf numFmtId="184" fontId="12" fillId="0" borderId="48" xfId="0" applyNumberFormat="1" applyFont="1" applyBorder="1" applyAlignment="1">
      <alignment horizontal="right" vertical="center"/>
    </xf>
    <xf numFmtId="184" fontId="12" fillId="0" borderId="98" xfId="0" applyNumberFormat="1" applyFont="1" applyBorder="1" applyAlignment="1">
      <alignment horizontal="right" vertical="center"/>
    </xf>
    <xf numFmtId="0" fontId="12" fillId="0" borderId="124" xfId="0" applyFont="1" applyBorder="1" applyAlignment="1">
      <alignment horizontal="center" vertical="center"/>
    </xf>
    <xf numFmtId="0" fontId="12" fillId="0" borderId="227" xfId="0" applyFont="1" applyBorder="1" applyAlignment="1">
      <alignment horizontal="distributed" vertical="center"/>
    </xf>
    <xf numFmtId="0" fontId="12" fillId="0" borderId="22" xfId="0" applyFont="1" applyBorder="1" applyAlignment="1">
      <alignment horizontal="center" vertical="center" wrapText="1"/>
    </xf>
    <xf numFmtId="0" fontId="12" fillId="0" borderId="166" xfId="0" applyFont="1" applyBorder="1" applyAlignment="1">
      <alignment horizontal="center" vertical="center"/>
    </xf>
    <xf numFmtId="0" fontId="12" fillId="0" borderId="116" xfId="0" applyFont="1" applyBorder="1" applyAlignment="1">
      <alignment horizontal="center" vertical="center"/>
    </xf>
    <xf numFmtId="0" fontId="12" fillId="0" borderId="176" xfId="0" applyFont="1" applyBorder="1" applyAlignment="1">
      <alignment horizontal="center" vertical="center" wrapText="1"/>
    </xf>
    <xf numFmtId="0" fontId="12" fillId="0" borderId="177" xfId="0" applyFont="1" applyBorder="1" applyAlignment="1">
      <alignment horizontal="center" vertical="center" wrapText="1"/>
    </xf>
    <xf numFmtId="0" fontId="12" fillId="0" borderId="229" xfId="0" applyFont="1" applyBorder="1" applyAlignment="1">
      <alignment horizontal="center" vertical="center" wrapText="1"/>
    </xf>
    <xf numFmtId="0" fontId="12" fillId="0" borderId="17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77" xfId="0" applyFont="1" applyBorder="1" applyAlignment="1">
      <alignment vertical="center" wrapText="1"/>
    </xf>
    <xf numFmtId="0" fontId="12" fillId="0" borderId="104" xfId="0" applyFont="1" applyBorder="1" applyAlignment="1">
      <alignment vertical="center" wrapText="1"/>
    </xf>
    <xf numFmtId="0" fontId="12" fillId="0" borderId="99" xfId="0" applyFont="1" applyBorder="1" applyAlignment="1">
      <alignment vertical="center" wrapText="1"/>
    </xf>
    <xf numFmtId="0" fontId="12" fillId="0" borderId="95" xfId="0" applyFont="1" applyBorder="1" applyAlignment="1">
      <alignment vertical="center" wrapText="1"/>
    </xf>
    <xf numFmtId="0" fontId="12" fillId="0" borderId="93" xfId="0" applyFont="1" applyBorder="1" applyAlignment="1">
      <alignment horizontal="center" vertical="center"/>
    </xf>
    <xf numFmtId="0" fontId="12" fillId="0" borderId="175" xfId="0" applyFont="1" applyBorder="1" applyAlignment="1">
      <alignment horizontal="center" vertical="center"/>
    </xf>
    <xf numFmtId="0" fontId="12" fillId="0" borderId="81" xfId="0" applyFont="1" applyBorder="1" applyAlignment="1">
      <alignment horizontal="center" vertical="center"/>
    </xf>
    <xf numFmtId="0" fontId="12" fillId="0" borderId="174" xfId="0" applyFont="1" applyBorder="1" applyAlignment="1">
      <alignment horizontal="center" vertical="center"/>
    </xf>
    <xf numFmtId="0" fontId="12" fillId="0" borderId="0" xfId="0" applyFont="1" applyAlignment="1">
      <alignment vertical="center" wrapText="1"/>
    </xf>
    <xf numFmtId="0" fontId="12" fillId="0" borderId="179" xfId="0" applyFont="1" applyBorder="1" applyAlignment="1">
      <alignment horizontal="center" vertical="center" wrapText="1"/>
    </xf>
    <xf numFmtId="0" fontId="12" fillId="0" borderId="180"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181" xfId="0" applyFont="1" applyBorder="1" applyAlignment="1">
      <alignment horizontal="center" vertical="center" wrapText="1"/>
    </xf>
    <xf numFmtId="184" fontId="12" fillId="0" borderId="170" xfId="3" applyNumberFormat="1" applyFont="1" applyFill="1" applyBorder="1" applyAlignment="1" applyProtection="1">
      <alignment horizontal="right" vertical="center"/>
    </xf>
    <xf numFmtId="184" fontId="12" fillId="0" borderId="171" xfId="3" applyNumberFormat="1" applyFont="1" applyFill="1" applyBorder="1" applyAlignment="1" applyProtection="1">
      <alignment horizontal="right" vertical="center"/>
    </xf>
    <xf numFmtId="0" fontId="19" fillId="0" borderId="0" xfId="0" applyFont="1" applyAlignment="1">
      <alignment vertical="center"/>
    </xf>
    <xf numFmtId="0" fontId="12" fillId="0" borderId="8" xfId="0" applyFont="1" applyBorder="1" applyAlignment="1">
      <alignment horizontal="center"/>
    </xf>
    <xf numFmtId="0" fontId="12" fillId="0" borderId="18" xfId="0" applyFont="1" applyBorder="1" applyAlignment="1">
      <alignment horizontal="center"/>
    </xf>
    <xf numFmtId="0" fontId="12" fillId="0" borderId="85" xfId="0" applyFont="1" applyBorder="1" applyAlignment="1">
      <alignment horizontal="center"/>
    </xf>
    <xf numFmtId="0" fontId="12" fillId="0" borderId="172" xfId="0" applyFont="1" applyBorder="1" applyAlignment="1">
      <alignment horizontal="center"/>
    </xf>
    <xf numFmtId="0" fontId="12" fillId="0" borderId="66" xfId="0" applyFont="1" applyBorder="1" applyAlignment="1">
      <alignment horizontal="center" vertical="center"/>
    </xf>
    <xf numFmtId="0" fontId="12" fillId="0" borderId="66"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127" xfId="0" applyFont="1" applyBorder="1" applyAlignment="1">
      <alignment horizontal="center" vertical="center" wrapText="1"/>
    </xf>
    <xf numFmtId="0" fontId="12" fillId="0" borderId="94" xfId="0" applyFont="1" applyBorder="1" applyAlignment="1">
      <alignment horizontal="center" vertical="top"/>
    </xf>
    <xf numFmtId="0" fontId="12" fillId="0" borderId="54" xfId="0" applyFont="1" applyBorder="1" applyAlignment="1">
      <alignment horizontal="center" vertical="top"/>
    </xf>
    <xf numFmtId="0" fontId="12" fillId="0" borderId="186" xfId="0" applyFont="1" applyBorder="1" applyAlignment="1">
      <alignment horizontal="center" vertical="top"/>
    </xf>
    <xf numFmtId="0" fontId="12" fillId="0" borderId="88" xfId="0" applyFont="1" applyBorder="1" applyAlignment="1">
      <alignment horizontal="center" vertical="top"/>
    </xf>
    <xf numFmtId="0" fontId="12" fillId="0" borderId="114" xfId="0" applyFont="1" applyBorder="1" applyAlignment="1">
      <alignment horizontal="center" vertical="center"/>
    </xf>
    <xf numFmtId="184" fontId="12" fillId="0" borderId="107" xfId="3" applyNumberFormat="1" applyFont="1" applyFill="1" applyBorder="1" applyAlignment="1" applyProtection="1">
      <alignment horizontal="right" vertical="center" indent="1"/>
    </xf>
    <xf numFmtId="184" fontId="12" fillId="0" borderId="107" xfId="3" applyNumberFormat="1" applyFont="1" applyFill="1" applyBorder="1" applyProtection="1">
      <alignment vertical="center"/>
    </xf>
    <xf numFmtId="184" fontId="12" fillId="0" borderId="150" xfId="3" applyNumberFormat="1" applyFont="1" applyFill="1" applyBorder="1" applyProtection="1">
      <alignment vertical="center"/>
    </xf>
    <xf numFmtId="184" fontId="12" fillId="0" borderId="169" xfId="3" applyNumberFormat="1" applyFont="1" applyFill="1" applyBorder="1" applyAlignment="1" applyProtection="1">
      <alignment horizontal="right" vertical="center"/>
    </xf>
    <xf numFmtId="0" fontId="12" fillId="0" borderId="84" xfId="0" applyFont="1" applyBorder="1" applyAlignment="1">
      <alignment horizontal="center" vertical="center"/>
    </xf>
    <xf numFmtId="0" fontId="12" fillId="0" borderId="18" xfId="0" applyFont="1" applyBorder="1" applyAlignment="1">
      <alignment horizontal="center" vertical="center"/>
    </xf>
    <xf numFmtId="0" fontId="12" fillId="0" borderId="85" xfId="0" applyFont="1" applyBorder="1" applyAlignment="1">
      <alignment horizontal="center" vertical="center"/>
    </xf>
    <xf numFmtId="0" fontId="12" fillId="0" borderId="67" xfId="0" applyFont="1" applyBorder="1" applyAlignment="1">
      <alignment horizontal="center" vertical="center"/>
    </xf>
    <xf numFmtId="0" fontId="12" fillId="0" borderId="164" xfId="0" applyFont="1" applyBorder="1" applyAlignment="1">
      <alignment horizontal="center" vertical="center"/>
    </xf>
    <xf numFmtId="0" fontId="12" fillId="0" borderId="165" xfId="0" applyFont="1" applyBorder="1" applyAlignment="1">
      <alignment horizontal="center" vertical="center"/>
    </xf>
    <xf numFmtId="184" fontId="12" fillId="0" borderId="90" xfId="0" applyNumberFormat="1" applyFont="1" applyBorder="1" applyAlignment="1">
      <alignment horizontal="right" vertical="center"/>
    </xf>
    <xf numFmtId="184" fontId="12" fillId="0" borderId="52" xfId="0" applyNumberFormat="1" applyFont="1" applyBorder="1" applyAlignment="1">
      <alignment horizontal="right" vertical="center"/>
    </xf>
    <xf numFmtId="184" fontId="12" fillId="0" borderId="91" xfId="0" applyNumberFormat="1" applyFont="1" applyBorder="1" applyAlignment="1">
      <alignment horizontal="right" vertical="center"/>
    </xf>
    <xf numFmtId="184" fontId="12" fillId="0" borderId="5" xfId="0" applyNumberFormat="1" applyFont="1" applyBorder="1" applyAlignment="1">
      <alignment horizontal="right" vertical="center"/>
    </xf>
    <xf numFmtId="184" fontId="12" fillId="0" borderId="71" xfId="0" applyNumberFormat="1" applyFont="1" applyBorder="1" applyAlignment="1">
      <alignment horizontal="right" vertical="center"/>
    </xf>
    <xf numFmtId="184" fontId="12" fillId="0" borderId="167" xfId="0" applyNumberFormat="1" applyFont="1" applyBorder="1" applyAlignment="1">
      <alignment horizontal="right" vertical="center"/>
    </xf>
    <xf numFmtId="0" fontId="12" fillId="0" borderId="163" xfId="0" applyFont="1" applyBorder="1" applyAlignment="1">
      <alignment horizontal="center" vertical="center"/>
    </xf>
    <xf numFmtId="184" fontId="12" fillId="0" borderId="61" xfId="0" applyNumberFormat="1" applyFont="1" applyBorder="1" applyAlignment="1">
      <alignment horizontal="right" vertical="center"/>
    </xf>
    <xf numFmtId="184" fontId="12" fillId="0" borderId="63" xfId="0" applyNumberFormat="1" applyFont="1" applyBorder="1" applyAlignment="1">
      <alignment horizontal="right" vertical="center"/>
    </xf>
    <xf numFmtId="184" fontId="12" fillId="0" borderId="168" xfId="0" applyNumberFormat="1" applyFont="1" applyBorder="1" applyAlignment="1">
      <alignment horizontal="right" vertical="center"/>
    </xf>
    <xf numFmtId="184" fontId="12" fillId="0" borderId="160" xfId="3" applyNumberFormat="1" applyFont="1" applyFill="1" applyBorder="1" applyProtection="1">
      <alignment vertical="center"/>
    </xf>
    <xf numFmtId="184" fontId="12" fillId="0" borderId="161" xfId="3" applyNumberFormat="1" applyFont="1" applyFill="1" applyBorder="1" applyProtection="1">
      <alignment vertical="center"/>
    </xf>
    <xf numFmtId="184" fontId="12" fillId="0" borderId="162" xfId="3" applyNumberFormat="1" applyFont="1" applyFill="1" applyBorder="1" applyProtection="1">
      <alignment vertical="center"/>
    </xf>
    <xf numFmtId="0" fontId="12" fillId="0" borderId="17" xfId="0" applyFont="1" applyBorder="1" applyAlignment="1">
      <alignment vertical="center" wrapText="1"/>
    </xf>
    <xf numFmtId="0" fontId="12" fillId="0" borderId="173" xfId="0" applyFont="1" applyBorder="1" applyAlignment="1">
      <alignment horizontal="center" vertical="center"/>
    </xf>
    <xf numFmtId="0" fontId="12" fillId="0" borderId="9"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184" fontId="12" fillId="0" borderId="40" xfId="3" applyNumberFormat="1" applyFont="1" applyFill="1" applyBorder="1" applyAlignment="1" applyProtection="1">
      <alignment horizontal="right" vertical="center"/>
    </xf>
    <xf numFmtId="184" fontId="12" fillId="0" borderId="144" xfId="3" applyNumberFormat="1" applyFont="1" applyFill="1" applyBorder="1" applyAlignment="1" applyProtection="1">
      <alignment horizontal="right" vertical="center"/>
    </xf>
    <xf numFmtId="0" fontId="12" fillId="0" borderId="182" xfId="0" applyFont="1" applyBorder="1" applyAlignment="1">
      <alignment horizontal="center" vertical="center" wrapText="1"/>
    </xf>
    <xf numFmtId="0" fontId="12" fillId="0" borderId="183" xfId="0" applyFont="1" applyBorder="1" applyAlignment="1">
      <alignment horizontal="center" vertical="center" wrapText="1"/>
    </xf>
    <xf numFmtId="0" fontId="12" fillId="0" borderId="184" xfId="0" applyFont="1" applyBorder="1" applyAlignment="1">
      <alignment horizontal="center"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12" fillId="0" borderId="182" xfId="0" applyFont="1" applyBorder="1" applyAlignment="1">
      <alignment horizontal="center" vertical="center"/>
    </xf>
    <xf numFmtId="0" fontId="12" fillId="0" borderId="183" xfId="0" applyFont="1" applyBorder="1" applyAlignment="1">
      <alignment horizontal="center" vertical="center"/>
    </xf>
    <xf numFmtId="0" fontId="12" fillId="0" borderId="18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85" xfId="0" applyFont="1" applyBorder="1" applyAlignment="1">
      <alignment horizontal="center" vertical="center"/>
    </xf>
    <xf numFmtId="0" fontId="12" fillId="0" borderId="0" xfId="0" applyFont="1" applyAlignment="1">
      <alignment vertical="top" wrapText="1"/>
    </xf>
    <xf numFmtId="0" fontId="12" fillId="0" borderId="81" xfId="0" applyFont="1" applyBorder="1" applyAlignment="1">
      <alignment vertical="top" wrapText="1"/>
    </xf>
    <xf numFmtId="0" fontId="12" fillId="0" borderId="81" xfId="0" applyFont="1" applyBorder="1" applyAlignment="1">
      <alignment vertical="center" wrapText="1"/>
    </xf>
    <xf numFmtId="0" fontId="12" fillId="0" borderId="83" xfId="0" applyFont="1" applyBorder="1" applyAlignment="1">
      <alignment vertical="center" wrapText="1"/>
    </xf>
    <xf numFmtId="0" fontId="22" fillId="0" borderId="93" xfId="0" applyFont="1" applyBorder="1" applyAlignment="1">
      <alignment horizontal="center" vertical="center" wrapText="1"/>
    </xf>
    <xf numFmtId="0" fontId="22" fillId="0" borderId="175" xfId="0" applyFont="1" applyBorder="1" applyAlignment="1">
      <alignment horizontal="center" vertical="center" wrapText="1"/>
    </xf>
    <xf numFmtId="0" fontId="12" fillId="0" borderId="52" xfId="0" applyFont="1" applyBorder="1" applyAlignment="1">
      <alignment horizontal="center" wrapText="1"/>
    </xf>
    <xf numFmtId="0" fontId="12" fillId="0" borderId="0" xfId="0" applyFont="1" applyAlignment="1">
      <alignment horizontal="center" wrapText="1"/>
    </xf>
    <xf numFmtId="0" fontId="12" fillId="0" borderId="0" xfId="0" applyFont="1" applyAlignment="1">
      <alignment horizontal="center" vertical="top" wrapText="1"/>
    </xf>
    <xf numFmtId="0" fontId="12" fillId="0" borderId="81" xfId="0" applyFont="1" applyBorder="1" applyAlignment="1">
      <alignment horizontal="center" vertical="top" wrapText="1"/>
    </xf>
    <xf numFmtId="0" fontId="12" fillId="0" borderId="52" xfId="0" applyFont="1" applyBorder="1" applyAlignment="1">
      <alignment wrapText="1"/>
    </xf>
    <xf numFmtId="0" fontId="12" fillId="0" borderId="0" xfId="0" applyFont="1" applyAlignment="1">
      <alignment wrapText="1"/>
    </xf>
    <xf numFmtId="0" fontId="12" fillId="0" borderId="228" xfId="0" applyFont="1" applyBorder="1" applyAlignment="1">
      <alignment horizontal="distributed" vertical="center"/>
    </xf>
    <xf numFmtId="186" fontId="12" fillId="0" borderId="69" xfId="0" applyNumberFormat="1" applyFont="1" applyBorder="1" applyAlignment="1">
      <alignment horizontal="right" vertical="center" indent="1"/>
    </xf>
    <xf numFmtId="186" fontId="12" fillId="0" borderId="110" xfId="0" applyNumberFormat="1" applyFont="1" applyBorder="1" applyAlignment="1">
      <alignment horizontal="right" vertical="center" indent="1"/>
    </xf>
    <xf numFmtId="0" fontId="12" fillId="0" borderId="39" xfId="0" applyFont="1" applyBorder="1" applyAlignment="1">
      <alignment horizontal="center" vertical="center" wrapText="1"/>
    </xf>
    <xf numFmtId="0" fontId="12" fillId="0" borderId="138" xfId="0" applyFont="1" applyBorder="1" applyAlignment="1">
      <alignment horizontal="center" vertical="center" wrapText="1"/>
    </xf>
    <xf numFmtId="0" fontId="12" fillId="0" borderId="37" xfId="0" applyFont="1" applyBorder="1" applyAlignment="1">
      <alignment horizontal="center" vertical="center" wrapText="1"/>
    </xf>
    <xf numFmtId="186" fontId="12" fillId="0" borderId="61" xfId="0" applyNumberFormat="1" applyFont="1" applyBorder="1" applyAlignment="1">
      <alignment horizontal="right" vertical="center" indent="1"/>
    </xf>
    <xf numFmtId="186" fontId="12" fillId="0" borderId="100" xfId="0" applyNumberFormat="1" applyFont="1" applyBorder="1" applyAlignment="1">
      <alignment horizontal="right" vertical="center" indent="1"/>
    </xf>
    <xf numFmtId="0" fontId="12" fillId="0" borderId="151" xfId="0" applyFont="1" applyBorder="1" applyAlignment="1">
      <alignment horizontal="center" vertical="center"/>
    </xf>
    <xf numFmtId="0" fontId="12" fillId="0" borderId="152" xfId="0" applyFont="1" applyBorder="1" applyAlignment="1">
      <alignment horizontal="center" vertical="center"/>
    </xf>
    <xf numFmtId="0" fontId="12" fillId="0" borderId="154" xfId="0" applyFont="1" applyBorder="1" applyAlignment="1">
      <alignment horizontal="center" vertical="center"/>
    </xf>
    <xf numFmtId="0" fontId="12" fillId="0" borderId="153" xfId="0" applyFont="1" applyBorder="1" applyAlignment="1">
      <alignment horizontal="center" vertical="center"/>
    </xf>
    <xf numFmtId="186" fontId="12" fillId="0" borderId="61" xfId="0" applyNumberFormat="1" applyFont="1" applyBorder="1" applyAlignment="1">
      <alignment horizontal="right" vertical="center"/>
    </xf>
    <xf numFmtId="186" fontId="12" fillId="0" borderId="98" xfId="0" applyNumberFormat="1" applyFont="1" applyBorder="1" applyAlignment="1">
      <alignment horizontal="right" vertical="center"/>
    </xf>
    <xf numFmtId="186" fontId="12" fillId="0" borderId="155" xfId="0" applyNumberFormat="1" applyFont="1" applyBorder="1" applyAlignment="1">
      <alignment horizontal="right" vertical="center"/>
    </xf>
    <xf numFmtId="186" fontId="12" fillId="0" borderId="157" xfId="0" applyNumberFormat="1" applyFont="1" applyBorder="1" applyAlignment="1">
      <alignment horizontal="right" vertical="center"/>
    </xf>
    <xf numFmtId="186" fontId="12" fillId="0" borderId="155" xfId="0" applyNumberFormat="1" applyFont="1" applyBorder="1" applyAlignment="1">
      <alignment horizontal="right" vertical="center" indent="1"/>
    </xf>
    <xf numFmtId="186" fontId="12" fillId="0" borderId="156" xfId="0" applyNumberFormat="1" applyFont="1" applyBorder="1" applyAlignment="1">
      <alignment horizontal="right" vertical="center" indent="1"/>
    </xf>
    <xf numFmtId="0" fontId="19" fillId="0" borderId="124" xfId="0" applyFont="1" applyBorder="1" applyAlignment="1">
      <alignment horizontal="left" vertical="center"/>
    </xf>
    <xf numFmtId="0" fontId="16" fillId="0" borderId="20" xfId="0" applyFont="1" applyBorder="1" applyAlignment="1">
      <alignment horizontal="center" vertical="center" wrapText="1" shrinkToFit="1"/>
    </xf>
    <xf numFmtId="0" fontId="53"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2" fillId="0" borderId="63" xfId="0" applyFont="1" applyBorder="1" applyAlignment="1">
      <alignment horizontal="center" wrapText="1" shrinkToFit="1"/>
    </xf>
    <xf numFmtId="0" fontId="12" fillId="0" borderId="91" xfId="0" applyFont="1" applyBorder="1" applyAlignment="1">
      <alignment horizontal="center" wrapText="1" shrinkToFit="1"/>
    </xf>
    <xf numFmtId="0" fontId="12" fillId="0" borderId="190" xfId="0" applyFont="1" applyBorder="1" applyAlignment="1">
      <alignment horizontal="center" vertical="top" wrapText="1" shrinkToFit="1"/>
    </xf>
    <xf numFmtId="0" fontId="12" fillId="0" borderId="191" xfId="0" applyFont="1" applyBorder="1" applyAlignment="1">
      <alignment horizontal="center" vertical="top" wrapText="1" shrinkToFit="1"/>
    </xf>
    <xf numFmtId="0" fontId="12"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2" fillId="0" borderId="23" xfId="0" applyNumberFormat="1" applyFont="1" applyBorder="1" applyAlignment="1">
      <alignment horizontal="center" vertical="center"/>
    </xf>
    <xf numFmtId="0" fontId="12" fillId="0" borderId="35" xfId="0" applyFont="1" applyBorder="1" applyAlignment="1">
      <alignment horizontal="center" vertical="center" wrapText="1"/>
    </xf>
    <xf numFmtId="0" fontId="12" fillId="0" borderId="34" xfId="0" applyFont="1" applyBorder="1" applyAlignment="1">
      <alignment horizontal="center" vertical="center"/>
    </xf>
    <xf numFmtId="49" fontId="22" fillId="0" borderId="5" xfId="0" applyNumberFormat="1" applyFont="1" applyBorder="1" applyAlignment="1">
      <alignment horizontal="center" vertical="center"/>
    </xf>
    <xf numFmtId="49" fontId="22" fillId="0" borderId="71"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6" xfId="0" applyNumberFormat="1" applyFont="1" applyBorder="1" applyAlignment="1">
      <alignment horizontal="distributed" vertical="center"/>
    </xf>
    <xf numFmtId="49" fontId="22" fillId="0" borderId="5" xfId="0" applyNumberFormat="1" applyFont="1" applyBorder="1" applyAlignment="1">
      <alignment horizontal="distributed" vertical="center"/>
    </xf>
    <xf numFmtId="49" fontId="22" fillId="0" borderId="13"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11"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22" fillId="0" borderId="12" xfId="0" applyNumberFormat="1" applyFont="1" applyBorder="1" applyAlignment="1">
      <alignment horizontal="center" vertical="center"/>
    </xf>
    <xf numFmtId="49" fontId="22" fillId="0" borderId="71" xfId="0" applyNumberFormat="1" applyFont="1" applyBorder="1" applyAlignment="1">
      <alignment horizontal="distributed" vertical="center"/>
    </xf>
    <xf numFmtId="49" fontId="58" fillId="0" borderId="5"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18" xfId="0" applyNumberFormat="1" applyFont="1" applyBorder="1" applyAlignment="1">
      <alignment horizontal="center" vertical="center"/>
    </xf>
    <xf numFmtId="49" fontId="22" fillId="0" borderId="9" xfId="0" applyNumberFormat="1" applyFont="1" applyBorder="1" applyAlignment="1">
      <alignment horizontal="center" vertical="center"/>
    </xf>
    <xf numFmtId="186" fontId="22" fillId="0" borderId="5" xfId="0" applyNumberFormat="1" applyFont="1" applyBorder="1" applyAlignment="1">
      <alignment vertical="center"/>
    </xf>
    <xf numFmtId="186" fontId="22" fillId="0" borderId="6" xfId="0" applyNumberFormat="1" applyFont="1" applyBorder="1" applyAlignment="1">
      <alignment vertical="center"/>
    </xf>
  </cellXfs>
  <cellStyles count="6">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95253</xdr:rowOff>
    </xdr:from>
    <xdr:to>
      <xdr:col>14</xdr:col>
      <xdr:colOff>515388</xdr:colOff>
      <xdr:row>36</xdr:row>
      <xdr:rowOff>99752</xdr:rowOff>
    </xdr:to>
    <xdr:pic>
      <xdr:nvPicPr>
        <xdr:cNvPr id="517" name="図 516">
          <a:extLst>
            <a:ext uri="{FF2B5EF4-FFF2-40B4-BE49-F238E27FC236}">
              <a16:creationId xmlns:a16="http://schemas.microsoft.com/office/drawing/2014/main" id="{429AB8A0-53B9-DAE8-F3AD-B8A067FC98F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049" t="7795" r="5515" b="7496"/>
        <a:stretch/>
      </xdr:blipFill>
      <xdr:spPr>
        <a:xfrm>
          <a:off x="1" y="95253"/>
          <a:ext cx="9360129" cy="6870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14</xdr:col>
      <xdr:colOff>241069</xdr:colOff>
      <xdr:row>37</xdr:row>
      <xdr:rowOff>133004</xdr:rowOff>
    </xdr:to>
    <xdr:pic>
      <xdr:nvPicPr>
        <xdr:cNvPr id="415" name="図 414">
          <a:extLst>
            <a:ext uri="{FF2B5EF4-FFF2-40B4-BE49-F238E27FC236}">
              <a16:creationId xmlns:a16="http://schemas.microsoft.com/office/drawing/2014/main" id="{4B26CB61-BE93-5A68-FFB1-F723BB3475E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74" t="5890" r="6618" b="9400"/>
        <a:stretch/>
      </xdr:blipFill>
      <xdr:spPr>
        <a:xfrm>
          <a:off x="1" y="1"/>
          <a:ext cx="9085810" cy="7207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24938</xdr:colOff>
      <xdr:row>9</xdr:row>
      <xdr:rowOff>133003</xdr:rowOff>
    </xdr:from>
    <xdr:to>
      <xdr:col>13</xdr:col>
      <xdr:colOff>191193</xdr:colOff>
      <xdr:row>10</xdr:row>
      <xdr:rowOff>266007</xdr:rowOff>
    </xdr:to>
    <xdr:sp macro="" textlink="">
      <xdr:nvSpPr>
        <xdr:cNvPr id="2" name="左中かっこ 1">
          <a:extLst>
            <a:ext uri="{FF2B5EF4-FFF2-40B4-BE49-F238E27FC236}">
              <a16:creationId xmlns:a16="http://schemas.microsoft.com/office/drawing/2014/main" id="{115B4A45-4E3F-FE35-D29B-9EBA462E3C70}"/>
            </a:ext>
          </a:extLst>
        </xdr:cNvPr>
        <xdr:cNvSpPr/>
      </xdr:nvSpPr>
      <xdr:spPr>
        <a:xfrm rot="10800000">
          <a:off x="9102436" y="3990108"/>
          <a:ext cx="166255" cy="532015"/>
        </a:xfrm>
        <a:prstGeom prst="leftBrace">
          <a:avLst/>
        </a:prstGeom>
        <a:ln w="9525">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3</xdr:row>
      <xdr:rowOff>8312</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515389"/>
          <a:ext cx="1246909"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540327</xdr:colOff>
      <xdr:row>3</xdr:row>
      <xdr:rowOff>249381</xdr:rowOff>
    </xdr:to>
    <xdr:sp macro="" textlink="">
      <xdr:nvSpPr>
        <xdr:cNvPr id="3" name="Line 4">
          <a:extLst>
            <a:ext uri="{FF2B5EF4-FFF2-40B4-BE49-F238E27FC236}">
              <a16:creationId xmlns:a16="http://schemas.microsoft.com/office/drawing/2014/main" id="{7F63D01D-0140-4449-9DD4-53AA4C3CD95E}"/>
            </a:ext>
          </a:extLst>
        </xdr:cNvPr>
        <xdr:cNvSpPr>
          <a:spLocks noChangeShapeType="1"/>
        </xdr:cNvSpPr>
      </xdr:nvSpPr>
      <xdr:spPr bwMode="auto">
        <a:xfrm>
          <a:off x="0" y="515389"/>
          <a:ext cx="839585" cy="50707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0</xdr:col>
      <xdr:colOff>290945</xdr:colOff>
      <xdr:row>3</xdr:row>
      <xdr:rowOff>241069</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15389"/>
          <a:ext cx="290945" cy="49876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a16="http://schemas.microsoft.com/office/drawing/2014/main" id="{E8174AFD-C9B6-4AA5-8899-1529AE8430B8}"/>
            </a:ext>
          </a:extLst>
        </xdr:cNvPr>
        <xdr:cNvSpPr>
          <a:spLocks noChangeShapeType="1"/>
        </xdr:cNvSpPr>
      </xdr:nvSpPr>
      <xdr:spPr bwMode="auto">
        <a:xfrm>
          <a:off x="9525" y="4238625"/>
          <a:ext cx="2857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3</xdr:row>
      <xdr:rowOff>249380</xdr:rowOff>
    </xdr:from>
    <xdr:to>
      <xdr:col>2</xdr:col>
      <xdr:colOff>16625</xdr:colOff>
      <xdr:row>4</xdr:row>
      <xdr:rowOff>0</xdr:rowOff>
    </xdr:to>
    <xdr:sp macro="" textlink="">
      <xdr:nvSpPr>
        <xdr:cNvPr id="6" name="Line 7">
          <a:extLst>
            <a:ext uri="{FF2B5EF4-FFF2-40B4-BE49-F238E27FC236}">
              <a16:creationId xmlns:a16="http://schemas.microsoft.com/office/drawing/2014/main" id="{B0CD1489-4F0E-42F0-AAA8-277531F3D9FB}"/>
            </a:ext>
          </a:extLst>
        </xdr:cNvPr>
        <xdr:cNvSpPr>
          <a:spLocks noChangeShapeType="1"/>
        </xdr:cNvSpPr>
      </xdr:nvSpPr>
      <xdr:spPr bwMode="auto">
        <a:xfrm>
          <a:off x="839585" y="1022464"/>
          <a:ext cx="399011"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257693</xdr:rowOff>
    </xdr:from>
    <xdr:to>
      <xdr:col>2</xdr:col>
      <xdr:colOff>16625</xdr:colOff>
      <xdr:row>16</xdr:row>
      <xdr:rowOff>8311</xdr:rowOff>
    </xdr:to>
    <xdr:sp macro="" textlink="">
      <xdr:nvSpPr>
        <xdr:cNvPr id="7" name="Line 9">
          <a:extLst>
            <a:ext uri="{FF2B5EF4-FFF2-40B4-BE49-F238E27FC236}">
              <a16:creationId xmlns:a16="http://schemas.microsoft.com/office/drawing/2014/main" id="{4C5B43D6-4B77-42D8-AEA7-2352B0F45610}"/>
            </a:ext>
          </a:extLst>
        </xdr:cNvPr>
        <xdr:cNvSpPr>
          <a:spLocks noChangeShapeType="1"/>
        </xdr:cNvSpPr>
      </xdr:nvSpPr>
      <xdr:spPr bwMode="auto">
        <a:xfrm>
          <a:off x="0" y="3865417"/>
          <a:ext cx="1238596" cy="26600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a16="http://schemas.microsoft.com/office/drawing/2014/main" id="{4101DF48-380E-463F-87E9-7B0AFB13D594}"/>
            </a:ext>
          </a:extLst>
        </xdr:cNvPr>
        <xdr:cNvSpPr>
          <a:spLocks noChangeShapeType="1"/>
        </xdr:cNvSpPr>
      </xdr:nvSpPr>
      <xdr:spPr bwMode="auto">
        <a:xfrm>
          <a:off x="0" y="4238625"/>
          <a:ext cx="7715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2</xdr:col>
      <xdr:colOff>8313</xdr:colOff>
      <xdr:row>16</xdr:row>
      <xdr:rowOff>249382</xdr:rowOff>
    </xdr:to>
    <xdr:sp macro="" textlink="">
      <xdr:nvSpPr>
        <xdr:cNvPr id="9" name="Line 12">
          <a:extLst>
            <a:ext uri="{FF2B5EF4-FFF2-40B4-BE49-F238E27FC236}">
              <a16:creationId xmlns:a16="http://schemas.microsoft.com/office/drawing/2014/main" id="{22B7E1E3-6D44-4245-8ADD-2CDC278E3D4A}"/>
            </a:ext>
          </a:extLst>
        </xdr:cNvPr>
        <xdr:cNvSpPr>
          <a:spLocks noChangeShapeType="1"/>
        </xdr:cNvSpPr>
      </xdr:nvSpPr>
      <xdr:spPr bwMode="auto">
        <a:xfrm>
          <a:off x="804083" y="4361238"/>
          <a:ext cx="442826" cy="112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xdr:col>
      <xdr:colOff>0</xdr:colOff>
      <xdr:row>3</xdr:row>
      <xdr:rowOff>8313</xdr:rowOff>
    </xdr:to>
    <xdr:sp macro="" textlink="">
      <xdr:nvSpPr>
        <xdr:cNvPr id="10" name="Line 3">
          <a:extLst>
            <a:ext uri="{FF2B5EF4-FFF2-40B4-BE49-F238E27FC236}">
              <a16:creationId xmlns:a16="http://schemas.microsoft.com/office/drawing/2014/main" id="{DE21C187-7150-47CD-8DE7-09C210A33B3A}"/>
            </a:ext>
          </a:extLst>
        </xdr:cNvPr>
        <xdr:cNvSpPr>
          <a:spLocks noChangeShapeType="1"/>
        </xdr:cNvSpPr>
      </xdr:nvSpPr>
      <xdr:spPr bwMode="auto">
        <a:xfrm>
          <a:off x="0" y="515389"/>
          <a:ext cx="1246909" cy="266008"/>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548640</xdr:colOff>
      <xdr:row>16</xdr:row>
      <xdr:rowOff>249380</xdr:rowOff>
    </xdr:from>
    <xdr:to>
      <xdr:col>2</xdr:col>
      <xdr:colOff>16625</xdr:colOff>
      <xdr:row>17</xdr:row>
      <xdr:rowOff>0</xdr:rowOff>
    </xdr:to>
    <xdr:sp macro="" textlink="">
      <xdr:nvSpPr>
        <xdr:cNvPr id="11" name="Line 7">
          <a:extLst>
            <a:ext uri="{FF2B5EF4-FFF2-40B4-BE49-F238E27FC236}">
              <a16:creationId xmlns:a16="http://schemas.microsoft.com/office/drawing/2014/main" id="{1B41B1D2-12D9-4DD7-A814-AB547BD68972}"/>
            </a:ext>
          </a:extLst>
        </xdr:cNvPr>
        <xdr:cNvSpPr>
          <a:spLocks noChangeShapeType="1"/>
        </xdr:cNvSpPr>
      </xdr:nvSpPr>
      <xdr:spPr bwMode="auto">
        <a:xfrm>
          <a:off x="839585" y="1022464"/>
          <a:ext cx="399011" cy="83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619125</xdr:colOff>
      <xdr:row>6</xdr:row>
      <xdr:rowOff>0</xdr:rowOff>
    </xdr:to>
    <xdr:sp macro="" textlink="">
      <xdr:nvSpPr>
        <xdr:cNvPr id="2" name="Line 1">
          <a:extLst>
            <a:ext uri="{FF2B5EF4-FFF2-40B4-BE49-F238E27FC236}">
              <a16:creationId xmlns:a16="http://schemas.microsoft.com/office/drawing/2014/main" id="{98F1C2CF-573C-4AF9-9466-FD35CCC49249}"/>
            </a:ext>
          </a:extLst>
        </xdr:cNvPr>
        <xdr:cNvSpPr>
          <a:spLocks noChangeShapeType="1"/>
        </xdr:cNvSpPr>
      </xdr:nvSpPr>
      <xdr:spPr bwMode="auto">
        <a:xfrm>
          <a:off x="0" y="807547"/>
          <a:ext cx="619125" cy="1212446"/>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0</xdr:rowOff>
    </xdr:from>
    <xdr:to>
      <xdr:col>1</xdr:col>
      <xdr:colOff>0</xdr:colOff>
      <xdr:row>12</xdr:row>
      <xdr:rowOff>0</xdr:rowOff>
    </xdr:to>
    <xdr:sp macro="" textlink="">
      <xdr:nvSpPr>
        <xdr:cNvPr id="3" name="Line 2">
          <a:extLst>
            <a:ext uri="{FF2B5EF4-FFF2-40B4-BE49-F238E27FC236}">
              <a16:creationId xmlns:a16="http://schemas.microsoft.com/office/drawing/2014/main" id="{A430ECF8-EC75-4A64-B257-C6BA6749EEE3}"/>
            </a:ext>
          </a:extLst>
        </xdr:cNvPr>
        <xdr:cNvSpPr>
          <a:spLocks noChangeShapeType="1"/>
        </xdr:cNvSpPr>
      </xdr:nvSpPr>
      <xdr:spPr bwMode="auto">
        <a:xfrm>
          <a:off x="19050" y="3217025"/>
          <a:ext cx="679219"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16</xdr:row>
      <xdr:rowOff>9525</xdr:rowOff>
    </xdr:from>
    <xdr:to>
      <xdr:col>0</xdr:col>
      <xdr:colOff>676275</xdr:colOff>
      <xdr:row>18</xdr:row>
      <xdr:rowOff>9525</xdr:rowOff>
    </xdr:to>
    <xdr:sp macro="" textlink="">
      <xdr:nvSpPr>
        <xdr:cNvPr id="4" name="Line 3">
          <a:extLst>
            <a:ext uri="{FF2B5EF4-FFF2-40B4-BE49-F238E27FC236}">
              <a16:creationId xmlns:a16="http://schemas.microsoft.com/office/drawing/2014/main" id="{5BE2AEE1-91C4-4D7E-9224-4B9063AE105A}"/>
            </a:ext>
          </a:extLst>
        </xdr:cNvPr>
        <xdr:cNvSpPr>
          <a:spLocks noChangeShapeType="1"/>
        </xdr:cNvSpPr>
      </xdr:nvSpPr>
      <xdr:spPr bwMode="auto">
        <a:xfrm>
          <a:off x="19050" y="5620616"/>
          <a:ext cx="657225" cy="79802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EFB8-7D7B-448F-98E4-30BFC3139FA2}">
  <sheetPr codeName="Sheet1">
    <pageSetUpPr fitToPage="1"/>
  </sheetPr>
  <dimension ref="C3:N14"/>
  <sheetViews>
    <sheetView view="pageLayout" zoomScaleNormal="100" workbookViewId="0">
      <selection activeCell="B19" sqref="B19:C19"/>
    </sheetView>
  </sheetViews>
  <sheetFormatPr defaultColWidth="9" defaultRowHeight="34.700000000000003"/>
  <cols>
    <col min="1" max="16384" width="9" style="424"/>
  </cols>
  <sheetData>
    <row r="3" spans="3:14" ht="33.75" customHeight="1"/>
    <row r="4" spans="3:14">
      <c r="E4" s="572" t="s">
        <v>1406</v>
      </c>
      <c r="F4" s="572"/>
      <c r="G4" s="572"/>
      <c r="H4" s="572"/>
      <c r="I4" s="572"/>
      <c r="J4" s="572"/>
      <c r="K4" s="572"/>
    </row>
    <row r="7" spans="3:14" ht="55" customHeight="1">
      <c r="C7" s="573" t="s">
        <v>1407</v>
      </c>
      <c r="D7" s="573"/>
      <c r="E7" s="573"/>
      <c r="F7" s="573"/>
      <c r="G7" s="573"/>
      <c r="H7" s="573"/>
      <c r="I7" s="573"/>
      <c r="J7" s="573"/>
      <c r="K7" s="573"/>
      <c r="L7" s="573"/>
      <c r="M7" s="573"/>
      <c r="N7" s="430"/>
    </row>
    <row r="10" spans="3:14">
      <c r="E10" s="572" t="s">
        <v>1408</v>
      </c>
      <c r="F10" s="572"/>
      <c r="G10" s="572"/>
      <c r="H10" s="572"/>
      <c r="I10" s="572"/>
      <c r="J10" s="572"/>
      <c r="K10" s="572"/>
    </row>
    <row r="11" spans="3:14" ht="32.9" customHeight="1"/>
    <row r="13" spans="3:14">
      <c r="E13" s="572" t="s">
        <v>1409</v>
      </c>
      <c r="F13" s="572"/>
      <c r="G13" s="572"/>
      <c r="H13" s="572"/>
      <c r="I13" s="572"/>
      <c r="J13" s="572"/>
      <c r="K13" s="572"/>
    </row>
    <row r="14" spans="3:14" ht="32.9" customHeight="1"/>
  </sheetData>
  <mergeCells count="4">
    <mergeCell ref="E4:K4"/>
    <mergeCell ref="C7:M7"/>
    <mergeCell ref="E10:K10"/>
    <mergeCell ref="E13:K13"/>
  </mergeCells>
  <phoneticPr fontId="4"/>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31"/>
  <sheetViews>
    <sheetView view="pageLayout" zoomScaleNormal="100" workbookViewId="0">
      <selection sqref="A1:XFD1048576"/>
    </sheetView>
  </sheetViews>
  <sheetFormatPr defaultColWidth="9" defaultRowHeight="12.45"/>
  <cols>
    <col min="1" max="1" width="41.44140625" style="99" customWidth="1"/>
    <col min="2" max="2" width="5.6640625" style="330" customWidth="1"/>
    <col min="3" max="3" width="41.44140625" style="99" customWidth="1"/>
    <col min="4" max="4" width="5.6640625" style="330" customWidth="1"/>
    <col min="5" max="5" width="41.44140625" style="99" customWidth="1"/>
    <col min="6" max="6" width="5.6640625" style="330" customWidth="1"/>
    <col min="7" max="16384" width="9" style="99"/>
  </cols>
  <sheetData>
    <row r="1" spans="1:6" ht="17.7" customHeight="1">
      <c r="A1" s="574" t="s">
        <v>0</v>
      </c>
      <c r="B1" s="574"/>
      <c r="C1" s="574"/>
      <c r="D1" s="574"/>
      <c r="E1" s="574"/>
    </row>
    <row r="2" spans="1:6" ht="17.7" customHeight="1">
      <c r="A2" s="329"/>
      <c r="B2" s="329"/>
      <c r="C2" s="329"/>
      <c r="D2" s="329"/>
      <c r="E2" s="329"/>
    </row>
    <row r="3" spans="1:6" ht="17.7" customHeight="1">
      <c r="A3" s="99" t="s">
        <v>3</v>
      </c>
      <c r="B3" s="330">
        <v>1</v>
      </c>
      <c r="C3" s="99" t="s">
        <v>1858</v>
      </c>
      <c r="E3" s="99" t="s">
        <v>1</v>
      </c>
      <c r="F3" s="330">
        <v>33</v>
      </c>
    </row>
    <row r="4" spans="1:6" ht="17.7" customHeight="1">
      <c r="A4" s="99" t="s">
        <v>5</v>
      </c>
      <c r="B4" s="330">
        <v>2</v>
      </c>
      <c r="C4" s="99" t="s">
        <v>4</v>
      </c>
      <c r="D4" s="330">
        <v>21</v>
      </c>
      <c r="E4" s="99" t="s">
        <v>1864</v>
      </c>
    </row>
    <row r="5" spans="1:6" ht="17.7" customHeight="1">
      <c r="A5" s="99" t="s">
        <v>7</v>
      </c>
      <c r="B5" s="330">
        <v>3</v>
      </c>
      <c r="C5" s="99" t="s">
        <v>6</v>
      </c>
      <c r="D5" s="330">
        <v>22</v>
      </c>
      <c r="E5" s="99" t="s">
        <v>8</v>
      </c>
      <c r="F5" s="330">
        <v>34</v>
      </c>
    </row>
    <row r="6" spans="1:6" ht="17.7" customHeight="1">
      <c r="A6" s="99" t="s">
        <v>9</v>
      </c>
      <c r="B6" s="330">
        <v>3</v>
      </c>
      <c r="C6" s="99" t="s">
        <v>1859</v>
      </c>
      <c r="E6" s="99" t="s">
        <v>1833</v>
      </c>
      <c r="F6" s="330">
        <v>35</v>
      </c>
    </row>
    <row r="7" spans="1:6" ht="17.7" customHeight="1">
      <c r="A7" s="99" t="s">
        <v>11</v>
      </c>
      <c r="B7" s="330">
        <v>4</v>
      </c>
      <c r="C7" s="99" t="s">
        <v>10</v>
      </c>
      <c r="D7" s="330">
        <v>23</v>
      </c>
      <c r="E7" s="99" t="s">
        <v>1834</v>
      </c>
      <c r="F7" s="330">
        <v>35</v>
      </c>
    </row>
    <row r="8" spans="1:6" ht="17.7" customHeight="1">
      <c r="A8" s="99" t="s">
        <v>12</v>
      </c>
      <c r="B8" s="330">
        <v>5</v>
      </c>
      <c r="C8" s="99" t="s">
        <v>1352</v>
      </c>
      <c r="D8" s="330">
        <v>23</v>
      </c>
      <c r="E8" s="99" t="s">
        <v>1865</v>
      </c>
    </row>
    <row r="9" spans="1:6" ht="17.7" customHeight="1">
      <c r="A9" s="99" t="s">
        <v>14</v>
      </c>
      <c r="B9" s="330">
        <v>5</v>
      </c>
      <c r="C9" s="99" t="s">
        <v>1860</v>
      </c>
      <c r="E9" s="99" t="s">
        <v>15</v>
      </c>
      <c r="F9" s="330">
        <v>36</v>
      </c>
    </row>
    <row r="10" spans="1:6" ht="17.7" customHeight="1">
      <c r="A10" s="99" t="s">
        <v>16</v>
      </c>
      <c r="B10" s="330">
        <v>6</v>
      </c>
      <c r="C10" s="99" t="s">
        <v>13</v>
      </c>
      <c r="D10" s="330">
        <v>24</v>
      </c>
      <c r="E10" s="99" t="s">
        <v>18</v>
      </c>
      <c r="F10" s="330" t="s">
        <v>1082</v>
      </c>
    </row>
    <row r="11" spans="1:6" ht="17.7" customHeight="1">
      <c r="A11" s="99" t="s">
        <v>1853</v>
      </c>
      <c r="C11" s="99" t="s">
        <v>1448</v>
      </c>
      <c r="D11" s="330">
        <v>25</v>
      </c>
    </row>
    <row r="12" spans="1:6" ht="17.7" customHeight="1">
      <c r="A12" s="99" t="s">
        <v>1854</v>
      </c>
      <c r="C12" s="99" t="s">
        <v>17</v>
      </c>
      <c r="D12" s="330">
        <v>26</v>
      </c>
    </row>
    <row r="13" spans="1:6" ht="17.7" customHeight="1">
      <c r="A13" s="99" t="s">
        <v>21</v>
      </c>
      <c r="B13" s="330" t="s">
        <v>1449</v>
      </c>
      <c r="C13" s="99" t="s">
        <v>19</v>
      </c>
      <c r="D13" s="330">
        <v>26</v>
      </c>
    </row>
    <row r="14" spans="1:6" ht="17.7" customHeight="1">
      <c r="A14" s="99" t="s">
        <v>22</v>
      </c>
      <c r="B14" s="330" t="s">
        <v>2</v>
      </c>
      <c r="C14" s="99" t="s">
        <v>20</v>
      </c>
      <c r="D14" s="330">
        <v>26</v>
      </c>
    </row>
    <row r="15" spans="1:6" ht="17.7" customHeight="1">
      <c r="A15" s="99" t="s">
        <v>23</v>
      </c>
      <c r="B15" s="330">
        <v>11</v>
      </c>
      <c r="C15" s="99" t="s">
        <v>1861</v>
      </c>
    </row>
    <row r="16" spans="1:6" ht="17.7" customHeight="1">
      <c r="A16" s="99" t="s">
        <v>25</v>
      </c>
      <c r="B16" s="330">
        <v>12</v>
      </c>
      <c r="C16" s="99" t="s">
        <v>24</v>
      </c>
      <c r="D16" s="330">
        <v>27</v>
      </c>
    </row>
    <row r="17" spans="1:4" ht="17.7" customHeight="1">
      <c r="A17" s="99" t="s">
        <v>27</v>
      </c>
      <c r="B17" s="330">
        <v>13</v>
      </c>
      <c r="C17" s="99" t="s">
        <v>26</v>
      </c>
      <c r="D17" s="330">
        <v>27</v>
      </c>
    </row>
    <row r="18" spans="1:4" ht="17.7" customHeight="1">
      <c r="A18" s="99" t="s">
        <v>29</v>
      </c>
      <c r="B18" s="330">
        <v>14</v>
      </c>
      <c r="C18" s="99" t="s">
        <v>28</v>
      </c>
      <c r="D18" s="330">
        <v>27</v>
      </c>
    </row>
    <row r="19" spans="1:4" ht="17.7" customHeight="1">
      <c r="A19" s="99" t="s">
        <v>1855</v>
      </c>
      <c r="C19" s="99" t="s">
        <v>1862</v>
      </c>
    </row>
    <row r="20" spans="1:4" ht="17.7" customHeight="1">
      <c r="A20" s="99" t="s">
        <v>30</v>
      </c>
      <c r="B20" s="330">
        <v>15</v>
      </c>
      <c r="C20" s="99" t="s">
        <v>1351</v>
      </c>
      <c r="D20" s="330">
        <v>28</v>
      </c>
    </row>
    <row r="21" spans="1:4" ht="17.7" customHeight="1">
      <c r="A21" s="99" t="s">
        <v>31</v>
      </c>
      <c r="B21" s="330">
        <v>16</v>
      </c>
      <c r="C21" s="99" t="s">
        <v>1863</v>
      </c>
    </row>
    <row r="22" spans="1:4" ht="17.7" customHeight="1">
      <c r="A22" s="99" t="s">
        <v>1856</v>
      </c>
      <c r="C22" s="99" t="s">
        <v>34</v>
      </c>
      <c r="D22" s="330">
        <v>29</v>
      </c>
    </row>
    <row r="23" spans="1:4" ht="17.7" customHeight="1">
      <c r="A23" s="99" t="s">
        <v>32</v>
      </c>
      <c r="B23" s="330">
        <v>17</v>
      </c>
      <c r="C23" s="99" t="s">
        <v>36</v>
      </c>
      <c r="D23" s="330">
        <v>30</v>
      </c>
    </row>
    <row r="24" spans="1:4" ht="17.7" customHeight="1">
      <c r="A24" s="99" t="s">
        <v>33</v>
      </c>
      <c r="B24" s="330">
        <v>17</v>
      </c>
      <c r="C24" s="99" t="s">
        <v>38</v>
      </c>
      <c r="D24" s="330">
        <v>31</v>
      </c>
    </row>
    <row r="25" spans="1:4" ht="17.7" customHeight="1">
      <c r="A25" s="99" t="s">
        <v>35</v>
      </c>
      <c r="B25" s="330">
        <v>18</v>
      </c>
      <c r="C25" s="99" t="s">
        <v>40</v>
      </c>
      <c r="D25" s="330">
        <v>31</v>
      </c>
    </row>
    <row r="26" spans="1:4" ht="17.7" customHeight="1">
      <c r="A26" s="99" t="s">
        <v>37</v>
      </c>
      <c r="B26" s="330">
        <v>18</v>
      </c>
      <c r="C26" s="99" t="s">
        <v>41</v>
      </c>
      <c r="D26" s="330">
        <v>32</v>
      </c>
    </row>
    <row r="27" spans="1:4" ht="17.7" customHeight="1">
      <c r="A27" s="99" t="s">
        <v>39</v>
      </c>
      <c r="B27" s="330">
        <v>19</v>
      </c>
      <c r="C27" s="99" t="s">
        <v>42</v>
      </c>
      <c r="D27" s="330">
        <v>32</v>
      </c>
    </row>
    <row r="28" spans="1:4" ht="17.7" customHeight="1">
      <c r="A28" s="99" t="s">
        <v>1371</v>
      </c>
      <c r="B28" s="330">
        <v>19</v>
      </c>
      <c r="C28" s="99" t="s">
        <v>43</v>
      </c>
      <c r="D28" s="330">
        <v>32</v>
      </c>
    </row>
    <row r="29" spans="1:4" ht="17.7" customHeight="1">
      <c r="A29" s="99" t="s">
        <v>1857</v>
      </c>
      <c r="B29" s="330">
        <v>20</v>
      </c>
      <c r="C29" s="99" t="s">
        <v>44</v>
      </c>
      <c r="D29" s="330">
        <v>33</v>
      </c>
    </row>
    <row r="30" spans="1:4" ht="16.55" customHeight="1"/>
    <row r="31" spans="1:4" ht="16.55" customHeight="1"/>
  </sheetData>
  <mergeCells count="1">
    <mergeCell ref="A1:E1"/>
  </mergeCells>
  <phoneticPr fontId="4"/>
  <pageMargins left="0.39370078740157483" right="0.39370078740157483" top="0.78740157480314965" bottom="0.78740157480314965"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F1:F10"/>
  <sheetViews>
    <sheetView showGridLines="0" view="pageLayout" zoomScaleNormal="100" workbookViewId="0">
      <selection activeCell="B19" sqref="B19:C19"/>
    </sheetView>
  </sheetViews>
  <sheetFormatPr defaultColWidth="9" defaultRowHeight="15.05"/>
  <cols>
    <col min="1" max="16384" width="9" style="426"/>
  </cols>
  <sheetData>
    <row r="1" spans="6:6" ht="14.25" customHeight="1"/>
    <row r="2" spans="6:6">
      <c r="F2" s="426" t="s">
        <v>1427</v>
      </c>
    </row>
    <row r="10" spans="6:6">
      <c r="F10" s="426" t="s">
        <v>1428</v>
      </c>
    </row>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883E-C01E-4462-972D-0209969B1BAE}">
  <sheetPr codeName="Sheet4">
    <pageSetUpPr fitToPage="1"/>
  </sheetPr>
  <dimension ref="A1:N54"/>
  <sheetViews>
    <sheetView showGridLines="0" view="pageLayout" zoomScaleNormal="100" zoomScaleSheetLayoutView="100" workbookViewId="0">
      <selection activeCell="E10" sqref="E10"/>
    </sheetView>
  </sheetViews>
  <sheetFormatPr defaultColWidth="9" defaultRowHeight="14.4"/>
  <cols>
    <col min="1" max="1" width="29.109375" style="1" customWidth="1"/>
    <col min="2" max="3" width="4.33203125" style="1" customWidth="1"/>
    <col min="4" max="4" width="12.21875" style="1" customWidth="1"/>
    <col min="5" max="5" width="5.77734375" style="1" customWidth="1"/>
    <col min="6" max="6" width="4.33203125" style="1" customWidth="1"/>
    <col min="7" max="7" width="9.44140625" style="1" customWidth="1"/>
    <col min="8" max="8" width="9.6640625" style="1" customWidth="1"/>
    <col min="9" max="10" width="2.5546875" style="1" customWidth="1"/>
    <col min="11" max="11" width="14.33203125" style="1" customWidth="1"/>
    <col min="12" max="12" width="4.21875" style="1" customWidth="1"/>
    <col min="13" max="13" width="48.109375" style="1" customWidth="1"/>
    <col min="14" max="14" width="20.109375" style="2" customWidth="1"/>
    <col min="15" max="16384" width="9" style="1"/>
  </cols>
  <sheetData>
    <row r="1" spans="1:14" ht="20.3" customHeight="1">
      <c r="A1" s="576" t="s">
        <v>1361</v>
      </c>
      <c r="B1" s="576"/>
      <c r="C1" s="576"/>
      <c r="D1" s="413"/>
      <c r="E1" s="413" t="s">
        <v>1450</v>
      </c>
      <c r="F1" s="413"/>
      <c r="G1" s="413"/>
    </row>
    <row r="2" spans="1:14" ht="19.5" customHeight="1"/>
    <row r="4" spans="1:14" ht="15.05" customHeight="1">
      <c r="A4" s="575" t="s">
        <v>1132</v>
      </c>
      <c r="B4" s="123"/>
      <c r="C4" s="123"/>
      <c r="D4" s="577" t="s">
        <v>1133</v>
      </c>
      <c r="E4" s="577"/>
      <c r="F4" s="123"/>
      <c r="G4" s="586" t="s">
        <v>1465</v>
      </c>
      <c r="H4" s="587"/>
      <c r="I4" s="332"/>
      <c r="J4" s="332"/>
      <c r="K4" s="581" t="s">
        <v>1134</v>
      </c>
      <c r="L4" s="123"/>
      <c r="M4" s="582" t="s">
        <v>1135</v>
      </c>
      <c r="N4" s="336" t="s">
        <v>49</v>
      </c>
    </row>
    <row r="5" spans="1:14" ht="15.05" customHeight="1">
      <c r="A5" s="575"/>
      <c r="C5" s="111"/>
      <c r="D5" s="578" t="s">
        <v>1459</v>
      </c>
      <c r="E5" s="578"/>
      <c r="G5" s="433" t="s">
        <v>1466</v>
      </c>
      <c r="H5" s="423"/>
      <c r="I5" s="331"/>
      <c r="J5" s="331"/>
      <c r="K5" s="581"/>
      <c r="M5" s="582"/>
      <c r="N5" s="410" t="s">
        <v>1362</v>
      </c>
    </row>
    <row r="6" spans="1:14" ht="8.5500000000000007" customHeight="1">
      <c r="C6" s="119"/>
      <c r="D6" s="584"/>
      <c r="G6" s="423"/>
      <c r="H6" s="423"/>
      <c r="I6" s="331"/>
      <c r="N6" s="592" t="s">
        <v>1215</v>
      </c>
    </row>
    <row r="7" spans="1:14" ht="9" customHeight="1">
      <c r="C7" s="119"/>
      <c r="D7" s="584"/>
      <c r="N7" s="592"/>
    </row>
    <row r="8" spans="1:14" ht="12.8" customHeight="1">
      <c r="C8" s="122"/>
      <c r="D8" s="581" t="s">
        <v>1136</v>
      </c>
      <c r="E8" s="581"/>
      <c r="F8" s="123"/>
      <c r="G8" s="580" t="s">
        <v>1835</v>
      </c>
      <c r="H8" s="581"/>
      <c r="I8" s="123"/>
      <c r="J8" s="123"/>
      <c r="K8" s="581" t="s">
        <v>1137</v>
      </c>
      <c r="L8" s="123"/>
      <c r="M8" s="581" t="s">
        <v>1138</v>
      </c>
      <c r="N8" s="411" t="s">
        <v>1451</v>
      </c>
    </row>
    <row r="9" spans="1:14" ht="12.8" customHeight="1">
      <c r="C9" s="111"/>
      <c r="D9" s="581"/>
      <c r="E9" s="581"/>
      <c r="G9" s="581" t="s">
        <v>1139</v>
      </c>
      <c r="H9" s="581"/>
      <c r="J9" s="111"/>
      <c r="K9" s="581"/>
      <c r="M9" s="581"/>
      <c r="N9" s="411"/>
    </row>
    <row r="10" spans="1:14" ht="12.8" customHeight="1">
      <c r="C10" s="119"/>
      <c r="J10" s="122"/>
      <c r="K10" s="584" t="s">
        <v>1354</v>
      </c>
      <c r="L10" s="123"/>
      <c r="M10" s="581" t="s">
        <v>1355</v>
      </c>
      <c r="N10" s="410" t="s">
        <v>48</v>
      </c>
    </row>
    <row r="11" spans="1:14" ht="12.8" customHeight="1">
      <c r="C11" s="119"/>
      <c r="K11" s="584"/>
      <c r="M11" s="581"/>
      <c r="N11" s="410" t="s">
        <v>1180</v>
      </c>
    </row>
    <row r="12" spans="1:14" ht="10.5" customHeight="1">
      <c r="C12" s="119"/>
      <c r="D12" s="118"/>
      <c r="N12" s="410" t="s">
        <v>47</v>
      </c>
    </row>
    <row r="13" spans="1:14" ht="15.05" customHeight="1">
      <c r="C13" s="122"/>
      <c r="D13" s="1" t="s">
        <v>1460</v>
      </c>
      <c r="E13" s="123"/>
      <c r="F13" s="123"/>
      <c r="G13" s="432" t="s">
        <v>1836</v>
      </c>
      <c r="I13" s="123"/>
      <c r="J13" s="123"/>
      <c r="K13" s="123"/>
      <c r="L13" s="123"/>
      <c r="M13" s="1" t="s">
        <v>1140</v>
      </c>
      <c r="N13" s="410" t="s">
        <v>1453</v>
      </c>
    </row>
    <row r="14" spans="1:14" ht="15.05" customHeight="1">
      <c r="D14" s="1" t="s">
        <v>1461</v>
      </c>
      <c r="G14" s="1" t="s">
        <v>1462</v>
      </c>
      <c r="M14" s="1" t="s">
        <v>1141</v>
      </c>
      <c r="N14" s="412" t="s">
        <v>1452</v>
      </c>
    </row>
    <row r="15" spans="1:14" ht="15.05" customHeight="1">
      <c r="D15" s="1" t="s">
        <v>386</v>
      </c>
      <c r="M15" s="1" t="s">
        <v>1142</v>
      </c>
      <c r="N15" s="1"/>
    </row>
    <row r="16" spans="1:14" ht="15.05" customHeight="1">
      <c r="M16" s="1" t="s">
        <v>1143</v>
      </c>
      <c r="N16" s="1"/>
    </row>
    <row r="17" spans="1:14" ht="15.05" customHeight="1">
      <c r="M17" s="1" t="s">
        <v>1144</v>
      </c>
    </row>
    <row r="18" spans="1:14" ht="6.05" customHeight="1" thickBot="1">
      <c r="A18" s="333"/>
      <c r="B18" s="333"/>
      <c r="C18" s="334"/>
      <c r="D18" s="334"/>
      <c r="E18" s="334"/>
      <c r="F18" s="334"/>
      <c r="G18" s="334"/>
      <c r="H18" s="334"/>
      <c r="I18" s="334"/>
      <c r="J18" s="334"/>
      <c r="K18" s="334"/>
      <c r="L18" s="334"/>
      <c r="M18" s="334" t="s">
        <v>386</v>
      </c>
      <c r="N18" s="3"/>
    </row>
    <row r="19" spans="1:14" ht="6.05" customHeight="1"/>
    <row r="20" spans="1:14" ht="13.75" customHeight="1">
      <c r="A20" s="1" t="s">
        <v>1145</v>
      </c>
      <c r="D20" s="578" t="s">
        <v>1146</v>
      </c>
      <c r="E20" s="578"/>
      <c r="F20" s="123"/>
      <c r="G20" s="581" t="s">
        <v>1147</v>
      </c>
      <c r="H20" s="581"/>
      <c r="I20" s="581"/>
      <c r="J20" s="581"/>
      <c r="K20" s="581"/>
      <c r="L20" s="581"/>
      <c r="M20" s="581"/>
    </row>
    <row r="21" spans="1:14" ht="11.8" customHeight="1">
      <c r="A21" s="580" t="s">
        <v>1852</v>
      </c>
      <c r="C21" s="111"/>
      <c r="D21" s="578"/>
      <c r="E21" s="578"/>
      <c r="G21" s="581" t="s">
        <v>1148</v>
      </c>
      <c r="H21" s="581"/>
      <c r="I21" s="581"/>
      <c r="J21" s="581"/>
      <c r="K21" s="581"/>
      <c r="L21" s="581"/>
      <c r="M21" s="581"/>
      <c r="N21" s="593" t="s">
        <v>1175</v>
      </c>
    </row>
    <row r="22" spans="1:14" ht="10" customHeight="1">
      <c r="A22" s="581"/>
      <c r="C22" s="119"/>
      <c r="D22" s="338"/>
      <c r="E22" s="338"/>
      <c r="G22" s="581"/>
      <c r="H22" s="581"/>
      <c r="I22" s="581"/>
      <c r="J22" s="581"/>
      <c r="K22" s="581"/>
      <c r="L22" s="581"/>
      <c r="M22" s="581"/>
      <c r="N22" s="594"/>
    </row>
    <row r="23" spans="1:14" ht="10" customHeight="1">
      <c r="A23" s="579" t="s">
        <v>1454</v>
      </c>
      <c r="C23" s="119"/>
      <c r="D23" s="118"/>
      <c r="N23" s="591" t="s">
        <v>1455</v>
      </c>
    </row>
    <row r="24" spans="1:14" ht="15.75" customHeight="1">
      <c r="A24" s="579"/>
      <c r="C24" s="122"/>
      <c r="D24" s="581" t="s">
        <v>1149</v>
      </c>
      <c r="E24" s="581"/>
      <c r="F24" s="123"/>
      <c r="G24" s="580" t="s">
        <v>1463</v>
      </c>
      <c r="H24" s="581"/>
      <c r="I24" s="581"/>
      <c r="J24" s="581"/>
      <c r="K24" s="581"/>
      <c r="L24" s="581"/>
      <c r="M24" s="581"/>
      <c r="N24" s="591"/>
    </row>
    <row r="25" spans="1:14" ht="15.75" customHeight="1">
      <c r="A25" s="165" t="s">
        <v>1356</v>
      </c>
      <c r="B25" s="123"/>
      <c r="C25" s="111"/>
      <c r="D25" s="581"/>
      <c r="E25" s="581"/>
      <c r="G25" s="432" t="s">
        <v>1464</v>
      </c>
      <c r="N25" s="359" t="s">
        <v>1176</v>
      </c>
    </row>
    <row r="26" spans="1:14" ht="7.2" customHeight="1">
      <c r="A26" s="575" t="s">
        <v>1150</v>
      </c>
      <c r="C26" s="119"/>
      <c r="D26" s="118"/>
      <c r="N26" s="595" t="s">
        <v>1177</v>
      </c>
    </row>
    <row r="27" spans="1:14" ht="11.3" customHeight="1">
      <c r="A27" s="575"/>
      <c r="C27" s="122"/>
      <c r="D27" s="581" t="s">
        <v>1151</v>
      </c>
      <c r="E27" s="581"/>
      <c r="F27" s="123"/>
      <c r="G27" s="581" t="s">
        <v>1152</v>
      </c>
      <c r="H27" s="581"/>
      <c r="I27" s="581"/>
      <c r="J27" s="581"/>
      <c r="K27" s="581"/>
      <c r="L27" s="581"/>
      <c r="M27" s="581"/>
      <c r="N27" s="595"/>
    </row>
    <row r="28" spans="1:14" ht="11.3" customHeight="1">
      <c r="A28" s="575" t="s">
        <v>1357</v>
      </c>
      <c r="C28" s="119"/>
      <c r="D28" s="581"/>
      <c r="E28" s="581"/>
      <c r="G28" s="581"/>
      <c r="H28" s="581"/>
      <c r="I28" s="581"/>
      <c r="J28" s="581"/>
      <c r="K28" s="581"/>
      <c r="L28" s="581"/>
      <c r="M28" s="581"/>
      <c r="N28" s="595" t="s">
        <v>1178</v>
      </c>
    </row>
    <row r="29" spans="1:14" ht="7.85" customHeight="1">
      <c r="A29" s="575"/>
      <c r="C29" s="119"/>
      <c r="D29" s="118"/>
      <c r="N29" s="595"/>
    </row>
    <row r="30" spans="1:14" ht="16.55" customHeight="1">
      <c r="A30" s="165" t="s">
        <v>1358</v>
      </c>
      <c r="C30" s="122"/>
      <c r="D30" s="581" t="s">
        <v>1153</v>
      </c>
      <c r="E30" s="581"/>
      <c r="F30" s="123"/>
      <c r="G30" s="1" t="s">
        <v>1154</v>
      </c>
      <c r="N30" s="359"/>
    </row>
    <row r="31" spans="1:14" ht="16.55" customHeight="1">
      <c r="A31" s="165" t="s">
        <v>1359</v>
      </c>
      <c r="D31" s="581"/>
      <c r="E31" s="581"/>
      <c r="G31" s="1" t="s">
        <v>1155</v>
      </c>
      <c r="N31" s="360" t="s">
        <v>1083</v>
      </c>
    </row>
    <row r="32" spans="1:14" ht="16.55" customHeight="1">
      <c r="A32" s="165" t="s">
        <v>1360</v>
      </c>
      <c r="G32" s="581" t="s">
        <v>1156</v>
      </c>
      <c r="H32" s="581"/>
      <c r="I32" s="581"/>
      <c r="J32" s="581"/>
      <c r="K32" s="581"/>
      <c r="L32" s="581"/>
      <c r="M32" s="581"/>
    </row>
    <row r="33" spans="1:14" ht="7.55" customHeight="1" thickBot="1">
      <c r="A33" s="333"/>
      <c r="B33" s="333"/>
      <c r="C33" s="334"/>
      <c r="D33" s="334"/>
      <c r="E33" s="334"/>
      <c r="F33" s="334"/>
      <c r="G33" s="334"/>
      <c r="H33" s="334"/>
      <c r="I33" s="334"/>
      <c r="J33" s="334"/>
      <c r="K33" s="334"/>
      <c r="L33" s="334"/>
      <c r="M33" s="334"/>
      <c r="N33" s="3"/>
    </row>
    <row r="34" spans="1:14" ht="7.55" customHeight="1"/>
    <row r="35" spans="1:14" ht="13.75" customHeight="1">
      <c r="A35" s="1" t="s">
        <v>1456</v>
      </c>
      <c r="C35" s="123"/>
      <c r="D35" s="581" t="s">
        <v>1216</v>
      </c>
      <c r="E35" s="581"/>
      <c r="F35" s="123"/>
      <c r="G35" s="581" t="s">
        <v>1217</v>
      </c>
      <c r="H35" s="581"/>
      <c r="I35" s="581"/>
      <c r="J35" s="581"/>
      <c r="K35" s="581"/>
      <c r="L35" s="581"/>
      <c r="M35" s="581"/>
      <c r="N35" s="337"/>
    </row>
    <row r="36" spans="1:14" ht="13.75" customHeight="1">
      <c r="C36" s="111"/>
      <c r="D36" s="581"/>
      <c r="E36" s="581"/>
      <c r="G36" s="581"/>
      <c r="H36" s="581"/>
      <c r="I36" s="581"/>
      <c r="J36" s="581"/>
      <c r="K36" s="581"/>
      <c r="L36" s="581"/>
      <c r="M36" s="581"/>
      <c r="N36" s="590" t="s">
        <v>1179</v>
      </c>
    </row>
    <row r="37" spans="1:14" ht="13.75" customHeight="1">
      <c r="A37" s="165" t="s">
        <v>1157</v>
      </c>
      <c r="B37" s="123"/>
      <c r="C37" s="122"/>
      <c r="D37" s="581" t="s">
        <v>1158</v>
      </c>
      <c r="E37" s="581"/>
      <c r="F37" s="123"/>
      <c r="G37" s="581" t="s">
        <v>1159</v>
      </c>
      <c r="H37" s="581"/>
      <c r="I37" s="581"/>
      <c r="J37" s="581"/>
      <c r="K37" s="581"/>
      <c r="L37" s="581"/>
      <c r="M37" s="581"/>
      <c r="N37" s="588"/>
    </row>
    <row r="38" spans="1:14" ht="13.75" customHeight="1">
      <c r="A38" s="165" t="s">
        <v>1160</v>
      </c>
      <c r="C38" s="119"/>
      <c r="D38" s="581"/>
      <c r="E38" s="581"/>
      <c r="G38" s="581"/>
      <c r="H38" s="581"/>
      <c r="I38" s="581"/>
      <c r="J38" s="581"/>
      <c r="K38" s="581"/>
      <c r="L38" s="581"/>
      <c r="M38" s="581"/>
      <c r="N38" s="588" t="s">
        <v>1085</v>
      </c>
    </row>
    <row r="39" spans="1:14" ht="13.75" customHeight="1">
      <c r="C39" s="122"/>
      <c r="D39" s="581" t="s">
        <v>1161</v>
      </c>
      <c r="E39" s="581"/>
      <c r="F39" s="123"/>
      <c r="G39" s="581" t="s">
        <v>1162</v>
      </c>
      <c r="H39" s="581"/>
      <c r="I39" s="581"/>
      <c r="J39" s="581"/>
      <c r="K39" s="581"/>
      <c r="L39" s="581"/>
      <c r="M39" s="581"/>
      <c r="N39" s="589"/>
    </row>
    <row r="40" spans="1:14" ht="13.75" customHeight="1" thickBot="1">
      <c r="A40" s="333"/>
      <c r="B40" s="333"/>
      <c r="C40" s="334"/>
      <c r="D40" s="583"/>
      <c r="E40" s="583"/>
      <c r="F40" s="334"/>
      <c r="G40" s="583"/>
      <c r="H40" s="583"/>
      <c r="I40" s="583"/>
      <c r="J40" s="583"/>
      <c r="K40" s="583"/>
      <c r="L40" s="583"/>
      <c r="M40" s="583"/>
      <c r="N40" s="3"/>
    </row>
    <row r="41" spans="1:14" ht="7.55" customHeight="1"/>
    <row r="42" spans="1:14" ht="12.8" customHeight="1">
      <c r="A42" s="1" t="s">
        <v>1163</v>
      </c>
      <c r="C42" s="123"/>
      <c r="D42" s="581" t="s">
        <v>1164</v>
      </c>
      <c r="E42" s="581"/>
      <c r="F42" s="123"/>
      <c r="G42" s="581" t="s">
        <v>1165</v>
      </c>
      <c r="H42" s="581"/>
      <c r="I42" s="581"/>
      <c r="J42" s="581"/>
      <c r="K42" s="581"/>
      <c r="L42" s="581"/>
      <c r="M42" s="581"/>
      <c r="N42" s="337"/>
    </row>
    <row r="43" spans="1:14" ht="12.8" customHeight="1">
      <c r="C43" s="111"/>
      <c r="D43" s="581"/>
      <c r="E43" s="581"/>
      <c r="G43" s="581"/>
      <c r="H43" s="581"/>
      <c r="I43" s="581"/>
      <c r="J43" s="581"/>
      <c r="K43" s="581"/>
      <c r="L43" s="581"/>
      <c r="M43" s="581"/>
      <c r="N43" s="590" t="s">
        <v>46</v>
      </c>
    </row>
    <row r="44" spans="1:14" ht="12.8" customHeight="1">
      <c r="A44" s="165" t="s">
        <v>1157</v>
      </c>
      <c r="B44" s="123"/>
      <c r="C44" s="122"/>
      <c r="D44" s="581" t="s">
        <v>1166</v>
      </c>
      <c r="E44" s="581"/>
      <c r="F44" s="123"/>
      <c r="G44" s="581" t="s">
        <v>1167</v>
      </c>
      <c r="H44" s="581"/>
      <c r="I44" s="581"/>
      <c r="J44" s="581"/>
      <c r="K44" s="581"/>
      <c r="L44" s="581"/>
      <c r="M44" s="581"/>
      <c r="N44" s="588"/>
    </row>
    <row r="45" spans="1:14" ht="12.8" customHeight="1">
      <c r="A45" s="165" t="s">
        <v>1160</v>
      </c>
      <c r="C45" s="119"/>
      <c r="D45" s="581"/>
      <c r="E45" s="581"/>
      <c r="G45" s="581"/>
      <c r="H45" s="581"/>
      <c r="I45" s="581"/>
      <c r="J45" s="581"/>
      <c r="K45" s="581"/>
      <c r="L45" s="581"/>
      <c r="M45" s="581"/>
      <c r="N45" s="588" t="s">
        <v>1084</v>
      </c>
    </row>
    <row r="46" spans="1:14" ht="12.8" customHeight="1">
      <c r="A46" s="1" t="s">
        <v>1168</v>
      </c>
      <c r="C46" s="122"/>
      <c r="D46" s="581" t="s">
        <v>1169</v>
      </c>
      <c r="E46" s="581"/>
      <c r="F46" s="123"/>
      <c r="G46" s="581" t="s">
        <v>1170</v>
      </c>
      <c r="H46" s="581"/>
      <c r="I46" s="581"/>
      <c r="J46" s="581"/>
      <c r="K46" s="581"/>
      <c r="L46" s="581"/>
      <c r="M46" s="581"/>
      <c r="N46" s="589"/>
    </row>
    <row r="47" spans="1:14" ht="12.8" customHeight="1" thickBot="1">
      <c r="A47" s="333"/>
      <c r="B47" s="333"/>
      <c r="C47" s="334"/>
      <c r="D47" s="583"/>
      <c r="E47" s="583"/>
      <c r="F47" s="334"/>
      <c r="G47" s="583"/>
      <c r="H47" s="583"/>
      <c r="I47" s="583"/>
      <c r="J47" s="583"/>
      <c r="K47" s="583"/>
      <c r="L47" s="583"/>
      <c r="M47" s="583"/>
      <c r="N47" s="3"/>
    </row>
    <row r="48" spans="1:14" ht="7.55" customHeight="1"/>
    <row r="49" spans="1:14" ht="14.25" customHeight="1">
      <c r="A49" s="1" t="s">
        <v>1218</v>
      </c>
      <c r="B49" s="123"/>
      <c r="C49" s="123"/>
      <c r="D49" s="577" t="s">
        <v>1171</v>
      </c>
      <c r="E49" s="577"/>
      <c r="G49" s="581" t="s">
        <v>1172</v>
      </c>
      <c r="H49" s="581"/>
      <c r="I49" s="581"/>
      <c r="J49" s="581"/>
      <c r="K49" s="581"/>
      <c r="L49" s="581"/>
      <c r="M49" s="585"/>
      <c r="N49" s="336" t="s">
        <v>45</v>
      </c>
    </row>
    <row r="50" spans="1:14" ht="15.05" customHeight="1">
      <c r="A50" s="165" t="s">
        <v>1219</v>
      </c>
      <c r="D50" s="577" t="s">
        <v>1173</v>
      </c>
      <c r="E50" s="577"/>
      <c r="G50" s="581"/>
      <c r="H50" s="581"/>
      <c r="I50" s="581"/>
      <c r="J50" s="581"/>
      <c r="K50" s="581"/>
      <c r="L50" s="581"/>
      <c r="M50" s="585"/>
      <c r="N50" s="335" t="s">
        <v>1083</v>
      </c>
    </row>
    <row r="51" spans="1:14" ht="15.05" customHeight="1" thickBot="1">
      <c r="A51" s="333"/>
      <c r="B51" s="333"/>
      <c r="C51" s="334"/>
      <c r="D51" s="334"/>
      <c r="E51" s="334"/>
      <c r="F51" s="334"/>
      <c r="G51" s="334"/>
      <c r="H51" s="334"/>
      <c r="I51" s="334"/>
      <c r="J51" s="334"/>
      <c r="K51" s="334"/>
      <c r="L51" s="334"/>
      <c r="M51" s="334"/>
      <c r="N51" s="3"/>
    </row>
    <row r="52" spans="1:14" ht="7.55" customHeight="1"/>
    <row r="53" spans="1:14" ht="14.25" customHeight="1">
      <c r="A53" s="1" t="s">
        <v>1220</v>
      </c>
      <c r="B53" s="123"/>
      <c r="C53" s="123"/>
      <c r="D53" s="581" t="s">
        <v>1171</v>
      </c>
      <c r="E53" s="581"/>
      <c r="G53" s="581" t="s">
        <v>1174</v>
      </c>
      <c r="H53" s="581"/>
      <c r="I53" s="581"/>
      <c r="J53" s="581"/>
      <c r="K53" s="581"/>
      <c r="L53" s="581"/>
      <c r="M53" s="585"/>
      <c r="N53" s="336" t="s">
        <v>1353</v>
      </c>
    </row>
    <row r="54" spans="1:14" ht="15.05" customHeight="1">
      <c r="A54" s="165" t="s">
        <v>1457</v>
      </c>
      <c r="D54" s="581" t="s">
        <v>1173</v>
      </c>
      <c r="E54" s="581"/>
      <c r="G54" s="581"/>
      <c r="H54" s="581"/>
      <c r="I54" s="581"/>
      <c r="J54" s="581"/>
      <c r="K54" s="581"/>
      <c r="L54" s="581"/>
      <c r="M54" s="585"/>
      <c r="N54" s="335" t="s">
        <v>1458</v>
      </c>
    </row>
  </sheetData>
  <sheetProtection selectLockedCells="1" selectUnlockedCells="1"/>
  <mergeCells count="55">
    <mergeCell ref="N6:N7"/>
    <mergeCell ref="D37:E38"/>
    <mergeCell ref="G35:M36"/>
    <mergeCell ref="G37:M38"/>
    <mergeCell ref="N43:N44"/>
    <mergeCell ref="D6:D7"/>
    <mergeCell ref="D39:E40"/>
    <mergeCell ref="D27:E28"/>
    <mergeCell ref="D30:E31"/>
    <mergeCell ref="G39:M40"/>
    <mergeCell ref="D35:E36"/>
    <mergeCell ref="N21:N22"/>
    <mergeCell ref="N28:N29"/>
    <mergeCell ref="N26:N27"/>
    <mergeCell ref="D8:E9"/>
    <mergeCell ref="G20:M20"/>
    <mergeCell ref="G49:M50"/>
    <mergeCell ref="G4:H4"/>
    <mergeCell ref="D53:E53"/>
    <mergeCell ref="D54:E54"/>
    <mergeCell ref="N45:N46"/>
    <mergeCell ref="N36:N37"/>
    <mergeCell ref="N38:N39"/>
    <mergeCell ref="D44:E45"/>
    <mergeCell ref="D46:E47"/>
    <mergeCell ref="D42:E43"/>
    <mergeCell ref="D49:E49"/>
    <mergeCell ref="D50:E50"/>
    <mergeCell ref="G53:M54"/>
    <mergeCell ref="N23:N24"/>
    <mergeCell ref="K8:K9"/>
    <mergeCell ref="M8:M9"/>
    <mergeCell ref="G24:M24"/>
    <mergeCell ref="K4:K5"/>
    <mergeCell ref="M4:M5"/>
    <mergeCell ref="G46:M47"/>
    <mergeCell ref="G44:M45"/>
    <mergeCell ref="G42:M43"/>
    <mergeCell ref="G32:M32"/>
    <mergeCell ref="G27:M28"/>
    <mergeCell ref="K10:K11"/>
    <mergeCell ref="M10:M11"/>
    <mergeCell ref="G8:H8"/>
    <mergeCell ref="G9:H9"/>
    <mergeCell ref="G21:M22"/>
    <mergeCell ref="A26:A27"/>
    <mergeCell ref="A28:A29"/>
    <mergeCell ref="A1:C1"/>
    <mergeCell ref="D4:E4"/>
    <mergeCell ref="D5:E5"/>
    <mergeCell ref="A4:A5"/>
    <mergeCell ref="A23:A24"/>
    <mergeCell ref="A21:A22"/>
    <mergeCell ref="D20:E21"/>
    <mergeCell ref="D24:E25"/>
  </mergeCells>
  <phoneticPr fontId="4"/>
  <printOptions horizontalCentered="1" verticalCentered="1"/>
  <pageMargins left="0.78740157480314965" right="0.39370078740157483" top="0.39370078740157483" bottom="0.39370078740157483" header="0" footer="0"/>
  <pageSetup paperSize="9" scale="79" firstPageNumber="0" orientation="landscape" horizontalDpi="300" verticalDpi="300" r:id="rId1"/>
  <headerFooter scaleWithDoc="0" alignWithMargins="0">
    <oddFooter>&amp;C&amp;"ＭＳ 明朝,標準"－２－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35"/>
  <sheetViews>
    <sheetView view="pageLayout" zoomScaleNormal="100" workbookViewId="0">
      <selection activeCell="F2" sqref="F2:G2"/>
    </sheetView>
  </sheetViews>
  <sheetFormatPr defaultColWidth="9" defaultRowHeight="15.05" customHeight="1"/>
  <cols>
    <col min="1" max="1" width="4.109375" style="7" customWidth="1"/>
    <col min="2" max="2" width="14.33203125" style="7" customWidth="1"/>
    <col min="3" max="3" width="10.44140625" style="7" customWidth="1"/>
    <col min="4" max="4" width="7" style="7" customWidth="1"/>
    <col min="5" max="5" width="33" style="7" customWidth="1"/>
    <col min="6" max="7" width="5.33203125" style="7" customWidth="1"/>
    <col min="8" max="8" width="18.77734375" style="7" customWidth="1"/>
    <col min="9" max="9" width="10.44140625" style="7" customWidth="1"/>
    <col min="10" max="10" width="12" style="7" customWidth="1"/>
    <col min="11" max="11" width="5.5546875" style="7" customWidth="1"/>
    <col min="12" max="12" width="15.5546875" style="7" customWidth="1"/>
    <col min="13" max="16384" width="9" style="7"/>
  </cols>
  <sheetData>
    <row r="1" spans="1:12" ht="24.05" customHeight="1">
      <c r="A1" s="11" t="s">
        <v>50</v>
      </c>
      <c r="B1" s="11"/>
      <c r="L1" s="348" t="s">
        <v>1842</v>
      </c>
    </row>
    <row r="2" spans="1:12" ht="15.75" customHeight="1">
      <c r="A2" s="618" t="s">
        <v>861</v>
      </c>
      <c r="B2" s="618"/>
      <c r="C2" s="618"/>
      <c r="D2" s="619" t="s">
        <v>862</v>
      </c>
      <c r="E2" s="620"/>
      <c r="F2" s="624" t="s">
        <v>1841</v>
      </c>
      <c r="G2" s="618"/>
      <c r="H2" s="8" t="s">
        <v>863</v>
      </c>
      <c r="I2" s="8" t="s">
        <v>51</v>
      </c>
      <c r="J2" s="619" t="s">
        <v>52</v>
      </c>
      <c r="K2" s="620"/>
      <c r="L2" s="8" t="s">
        <v>53</v>
      </c>
    </row>
    <row r="3" spans="1:12" ht="15.75" customHeight="1">
      <c r="A3" s="632" t="s">
        <v>54</v>
      </c>
      <c r="B3" s="632"/>
      <c r="C3" s="632"/>
      <c r="D3" s="308" t="s">
        <v>55</v>
      </c>
      <c r="E3" s="309"/>
      <c r="F3" s="625" t="s">
        <v>1471</v>
      </c>
      <c r="G3" s="626"/>
      <c r="H3" s="9" t="s">
        <v>1467</v>
      </c>
      <c r="I3" s="618" t="s">
        <v>56</v>
      </c>
      <c r="J3" s="339" t="s">
        <v>1182</v>
      </c>
      <c r="K3" s="107" t="s">
        <v>1183</v>
      </c>
      <c r="L3" s="629" t="s">
        <v>57</v>
      </c>
    </row>
    <row r="4" spans="1:12" ht="15.75" customHeight="1">
      <c r="A4" s="632"/>
      <c r="B4" s="632"/>
      <c r="C4" s="632"/>
      <c r="D4" s="636" t="s">
        <v>1837</v>
      </c>
      <c r="E4" s="637"/>
      <c r="F4" s="627"/>
      <c r="G4" s="628"/>
      <c r="H4" s="10" t="s">
        <v>58</v>
      </c>
      <c r="I4" s="618"/>
      <c r="J4" s="340" t="s">
        <v>1184</v>
      </c>
      <c r="K4" s="342" t="s">
        <v>1185</v>
      </c>
      <c r="L4" s="631"/>
    </row>
    <row r="5" spans="1:12" ht="15.75" customHeight="1">
      <c r="A5" s="632" t="s">
        <v>59</v>
      </c>
      <c r="B5" s="632"/>
      <c r="C5" s="632"/>
      <c r="D5" s="638" t="s">
        <v>60</v>
      </c>
      <c r="E5" s="639"/>
      <c r="F5" s="648" t="s">
        <v>1472</v>
      </c>
      <c r="G5" s="649"/>
      <c r="H5" s="9" t="s">
        <v>1468</v>
      </c>
      <c r="I5" s="618" t="s">
        <v>56</v>
      </c>
      <c r="J5" s="640" t="s">
        <v>1184</v>
      </c>
      <c r="K5" s="646" t="s">
        <v>1186</v>
      </c>
      <c r="L5" s="629" t="s">
        <v>61</v>
      </c>
    </row>
    <row r="6" spans="1:12" ht="15.75" customHeight="1">
      <c r="A6" s="632"/>
      <c r="B6" s="632"/>
      <c r="C6" s="632"/>
      <c r="D6" s="645" t="s">
        <v>1473</v>
      </c>
      <c r="E6" s="637"/>
      <c r="F6" s="650"/>
      <c r="G6" s="651"/>
      <c r="H6" s="10" t="s">
        <v>58</v>
      </c>
      <c r="I6" s="618"/>
      <c r="J6" s="640"/>
      <c r="K6" s="647"/>
      <c r="L6" s="631"/>
    </row>
    <row r="7" spans="1:12" ht="15.75" customHeight="1">
      <c r="A7" s="632" t="s">
        <v>62</v>
      </c>
      <c r="B7" s="632"/>
      <c r="C7" s="632"/>
      <c r="D7" s="638" t="s">
        <v>63</v>
      </c>
      <c r="E7" s="639"/>
      <c r="F7" s="625" t="s">
        <v>1221</v>
      </c>
      <c r="G7" s="626"/>
      <c r="H7" s="629" t="s">
        <v>1434</v>
      </c>
      <c r="I7" s="618" t="s">
        <v>64</v>
      </c>
      <c r="J7" s="640" t="s">
        <v>1184</v>
      </c>
      <c r="K7" s="646" t="s">
        <v>1187</v>
      </c>
      <c r="L7" s="629" t="s">
        <v>65</v>
      </c>
    </row>
    <row r="8" spans="1:12" ht="15.75" customHeight="1">
      <c r="A8" s="632"/>
      <c r="B8" s="632"/>
      <c r="C8" s="632"/>
      <c r="D8" s="636" t="s">
        <v>1837</v>
      </c>
      <c r="E8" s="637"/>
      <c r="F8" s="627"/>
      <c r="G8" s="628"/>
      <c r="H8" s="631"/>
      <c r="I8" s="618"/>
      <c r="J8" s="640"/>
      <c r="K8" s="647"/>
      <c r="L8" s="631"/>
    </row>
    <row r="9" spans="1:12" ht="15.75" customHeight="1"/>
    <row r="10" spans="1:12" ht="15.75" customHeight="1">
      <c r="C10" s="11"/>
      <c r="D10" s="11"/>
      <c r="E10" s="11"/>
      <c r="L10" s="11"/>
    </row>
    <row r="11" spans="1:12" ht="24.05" customHeight="1">
      <c r="A11" s="11" t="s">
        <v>864</v>
      </c>
      <c r="B11" s="11"/>
      <c r="C11" s="304"/>
      <c r="D11" s="304"/>
      <c r="E11" s="304"/>
      <c r="K11" s="414"/>
      <c r="L11" s="348" t="s">
        <v>1469</v>
      </c>
    </row>
    <row r="12" spans="1:12" ht="15.75" customHeight="1">
      <c r="A12" s="619" t="s">
        <v>865</v>
      </c>
      <c r="B12" s="620"/>
      <c r="C12" s="8" t="s">
        <v>866</v>
      </c>
      <c r="D12" s="619" t="s">
        <v>867</v>
      </c>
      <c r="E12" s="620"/>
      <c r="G12" s="618" t="s">
        <v>865</v>
      </c>
      <c r="H12" s="618"/>
      <c r="I12" s="8" t="s">
        <v>866</v>
      </c>
      <c r="J12" s="619" t="s">
        <v>869</v>
      </c>
      <c r="K12" s="621"/>
      <c r="L12" s="620"/>
    </row>
    <row r="13" spans="1:12" ht="15.75" customHeight="1">
      <c r="A13" s="641" t="s">
        <v>1188</v>
      </c>
      <c r="B13" s="642"/>
      <c r="C13" s="633">
        <v>439218</v>
      </c>
      <c r="D13" s="608" t="s">
        <v>868</v>
      </c>
      <c r="E13" s="609"/>
      <c r="G13" s="605" t="s">
        <v>870</v>
      </c>
      <c r="H13" s="629" t="s">
        <v>1435</v>
      </c>
      <c r="I13" s="603">
        <v>182150</v>
      </c>
      <c r="J13" s="608" t="s">
        <v>1086</v>
      </c>
      <c r="K13" s="622"/>
      <c r="L13" s="609"/>
    </row>
    <row r="14" spans="1:12" ht="15.75" customHeight="1">
      <c r="A14" s="643" t="s">
        <v>1189</v>
      </c>
      <c r="B14" s="644"/>
      <c r="C14" s="635"/>
      <c r="D14" s="612"/>
      <c r="E14" s="613"/>
      <c r="G14" s="606"/>
      <c r="H14" s="630"/>
      <c r="I14" s="623"/>
      <c r="J14" s="610"/>
      <c r="K14" s="655"/>
      <c r="L14" s="611"/>
    </row>
    <row r="15" spans="1:12" ht="15.75" customHeight="1">
      <c r="A15" s="652" t="s">
        <v>872</v>
      </c>
      <c r="B15" s="170" t="s">
        <v>1190</v>
      </c>
      <c r="C15" s="343">
        <v>142000</v>
      </c>
      <c r="D15" s="614" t="s">
        <v>873</v>
      </c>
      <c r="E15" s="615"/>
      <c r="G15" s="606"/>
      <c r="H15" s="631"/>
      <c r="I15" s="604"/>
      <c r="J15" s="612"/>
      <c r="K15" s="616"/>
      <c r="L15" s="613"/>
    </row>
    <row r="16" spans="1:12" ht="15.75" customHeight="1">
      <c r="A16" s="653"/>
      <c r="B16" s="629" t="s">
        <v>1191</v>
      </c>
      <c r="C16" s="633">
        <v>39245</v>
      </c>
      <c r="D16" s="608" t="s">
        <v>1087</v>
      </c>
      <c r="E16" s="609"/>
      <c r="G16" s="606"/>
      <c r="H16" s="629" t="s">
        <v>871</v>
      </c>
      <c r="I16" s="603">
        <v>115635</v>
      </c>
      <c r="J16" s="608" t="s">
        <v>1086</v>
      </c>
      <c r="K16" s="622"/>
      <c r="L16" s="609"/>
    </row>
    <row r="17" spans="1:12" ht="15.75" customHeight="1">
      <c r="A17" s="653"/>
      <c r="B17" s="630"/>
      <c r="C17" s="634"/>
      <c r="D17" s="596" t="s">
        <v>1088</v>
      </c>
      <c r="E17" s="597"/>
      <c r="G17" s="606"/>
      <c r="H17" s="630"/>
      <c r="I17" s="623"/>
      <c r="J17" s="610"/>
      <c r="K17" s="655"/>
      <c r="L17" s="611"/>
    </row>
    <row r="18" spans="1:12" ht="15.75" customHeight="1">
      <c r="A18" s="653"/>
      <c r="B18" s="630"/>
      <c r="C18" s="634"/>
      <c r="D18" s="596" t="s">
        <v>1089</v>
      </c>
      <c r="E18" s="597"/>
      <c r="G18" s="606"/>
      <c r="H18" s="631"/>
      <c r="I18" s="604"/>
      <c r="J18" s="612"/>
      <c r="K18" s="616"/>
      <c r="L18" s="613"/>
    </row>
    <row r="19" spans="1:12" ht="15.75" customHeight="1">
      <c r="A19" s="653"/>
      <c r="B19" s="630"/>
      <c r="C19" s="634"/>
      <c r="D19" s="596" t="s">
        <v>1436</v>
      </c>
      <c r="E19" s="597"/>
      <c r="G19" s="606"/>
      <c r="H19" s="629" t="s">
        <v>874</v>
      </c>
      <c r="I19" s="603">
        <v>40152</v>
      </c>
      <c r="J19" s="608" t="s">
        <v>1437</v>
      </c>
      <c r="K19" s="622"/>
      <c r="L19" s="609"/>
    </row>
    <row r="20" spans="1:12" ht="15.75" customHeight="1">
      <c r="A20" s="653"/>
      <c r="B20" s="630"/>
      <c r="C20" s="634"/>
      <c r="D20" s="596" t="s">
        <v>1090</v>
      </c>
      <c r="E20" s="597"/>
      <c r="G20" s="606"/>
      <c r="H20" s="630"/>
      <c r="I20" s="623"/>
      <c r="J20" s="610" t="s">
        <v>1438</v>
      </c>
      <c r="K20" s="655"/>
      <c r="L20" s="611"/>
    </row>
    <row r="21" spans="1:12" ht="15.75" customHeight="1">
      <c r="A21" s="653"/>
      <c r="B21" s="630"/>
      <c r="C21" s="634"/>
      <c r="D21" s="596" t="s">
        <v>1439</v>
      </c>
      <c r="E21" s="597"/>
      <c r="G21" s="606"/>
      <c r="H21" s="631"/>
      <c r="I21" s="604"/>
      <c r="J21" s="612" t="s">
        <v>1440</v>
      </c>
      <c r="K21" s="616"/>
      <c r="L21" s="613"/>
    </row>
    <row r="22" spans="1:12" ht="15.75" customHeight="1">
      <c r="A22" s="653"/>
      <c r="B22" s="630"/>
      <c r="C22" s="634"/>
      <c r="D22" s="596" t="s">
        <v>1441</v>
      </c>
      <c r="E22" s="597"/>
      <c r="G22" s="607"/>
      <c r="H22" s="8" t="s">
        <v>752</v>
      </c>
      <c r="I22" s="346">
        <f>SUM(I13:I21)</f>
        <v>337937</v>
      </c>
      <c r="J22" s="619"/>
      <c r="K22" s="621"/>
      <c r="L22" s="620"/>
    </row>
    <row r="23" spans="1:12" ht="15.75" customHeight="1">
      <c r="A23" s="653"/>
      <c r="B23" s="630"/>
      <c r="C23" s="634"/>
      <c r="D23" s="596" t="s">
        <v>1222</v>
      </c>
      <c r="E23" s="597"/>
      <c r="G23" s="619" t="s">
        <v>875</v>
      </c>
      <c r="H23" s="620"/>
      <c r="I23" s="346">
        <v>0</v>
      </c>
      <c r="J23" s="619"/>
      <c r="K23" s="621"/>
      <c r="L23" s="620"/>
    </row>
    <row r="24" spans="1:12" ht="15.75" customHeight="1">
      <c r="A24" s="653"/>
      <c r="B24" s="630"/>
      <c r="C24" s="634"/>
      <c r="D24" s="596" t="s">
        <v>1223</v>
      </c>
      <c r="E24" s="597"/>
      <c r="G24" s="619" t="s">
        <v>876</v>
      </c>
      <c r="H24" s="620"/>
      <c r="I24" s="346">
        <f>C13+C35+I22</f>
        <v>1091652</v>
      </c>
      <c r="J24" s="619"/>
      <c r="K24" s="621"/>
      <c r="L24" s="620"/>
    </row>
    <row r="25" spans="1:12" ht="15.75" customHeight="1">
      <c r="A25" s="653"/>
      <c r="B25" s="630"/>
      <c r="C25" s="634"/>
      <c r="D25" s="596" t="s">
        <v>1442</v>
      </c>
      <c r="E25" s="597"/>
    </row>
    <row r="26" spans="1:12" ht="15.75" customHeight="1">
      <c r="A26" s="653"/>
      <c r="B26" s="631"/>
      <c r="C26" s="635"/>
      <c r="D26" s="612" t="s">
        <v>878</v>
      </c>
      <c r="E26" s="613"/>
    </row>
    <row r="27" spans="1:12" ht="15.75" customHeight="1">
      <c r="A27" s="653"/>
      <c r="B27" s="109" t="s">
        <v>879</v>
      </c>
      <c r="C27" s="344">
        <v>22227</v>
      </c>
      <c r="D27" s="614" t="s">
        <v>877</v>
      </c>
      <c r="E27" s="615"/>
    </row>
    <row r="28" spans="1:12" ht="15.75" customHeight="1">
      <c r="A28" s="653"/>
      <c r="B28" s="629" t="s">
        <v>880</v>
      </c>
      <c r="C28" s="598">
        <v>111025</v>
      </c>
      <c r="D28" s="608" t="s">
        <v>881</v>
      </c>
      <c r="E28" s="609"/>
    </row>
    <row r="29" spans="1:12" ht="15.75" customHeight="1">
      <c r="A29" s="653"/>
      <c r="B29" s="630"/>
      <c r="C29" s="599"/>
      <c r="D29" s="610" t="s">
        <v>1443</v>
      </c>
      <c r="E29" s="611"/>
      <c r="G29" s="11" t="s">
        <v>882</v>
      </c>
      <c r="J29" s="11"/>
      <c r="K29" s="11"/>
    </row>
    <row r="30" spans="1:12" ht="15.75" customHeight="1">
      <c r="A30" s="653"/>
      <c r="B30" s="630"/>
      <c r="C30" s="599"/>
      <c r="D30" s="610" t="s">
        <v>1444</v>
      </c>
      <c r="E30" s="611"/>
      <c r="L30" s="427" t="s">
        <v>1470</v>
      </c>
    </row>
    <row r="31" spans="1:12" ht="15.75" customHeight="1">
      <c r="A31" s="653"/>
      <c r="B31" s="630"/>
      <c r="C31" s="599"/>
      <c r="D31" s="610" t="s">
        <v>1445</v>
      </c>
      <c r="E31" s="611"/>
      <c r="G31" s="618" t="s">
        <v>865</v>
      </c>
      <c r="H31" s="619"/>
      <c r="I31" s="8" t="s">
        <v>866</v>
      </c>
      <c r="J31" s="620" t="s">
        <v>867</v>
      </c>
      <c r="K31" s="618"/>
      <c r="L31" s="618"/>
    </row>
    <row r="32" spans="1:12" ht="15.75" customHeight="1">
      <c r="A32" s="653"/>
      <c r="B32" s="630"/>
      <c r="C32" s="599"/>
      <c r="D32" s="610" t="s">
        <v>1446</v>
      </c>
      <c r="E32" s="611"/>
      <c r="G32" s="605" t="s">
        <v>1474</v>
      </c>
      <c r="H32" s="601" t="s">
        <v>883</v>
      </c>
      <c r="I32" s="603">
        <v>6435</v>
      </c>
      <c r="J32" s="608" t="s">
        <v>1475</v>
      </c>
      <c r="K32" s="622"/>
      <c r="L32" s="609"/>
    </row>
    <row r="33" spans="1:12" ht="15.75" customHeight="1">
      <c r="A33" s="653"/>
      <c r="B33" s="630"/>
      <c r="C33" s="599"/>
      <c r="D33" s="610" t="s">
        <v>1447</v>
      </c>
      <c r="E33" s="611"/>
      <c r="G33" s="606"/>
      <c r="H33" s="602"/>
      <c r="I33" s="604"/>
      <c r="J33" s="612" t="s">
        <v>1476</v>
      </c>
      <c r="K33" s="616"/>
      <c r="L33" s="613"/>
    </row>
    <row r="34" spans="1:12" ht="15.75" customHeight="1">
      <c r="A34" s="653"/>
      <c r="B34" s="631"/>
      <c r="C34" s="600"/>
      <c r="D34" s="612" t="s">
        <v>878</v>
      </c>
      <c r="E34" s="613"/>
      <c r="G34" s="607"/>
      <c r="H34" s="431" t="s">
        <v>884</v>
      </c>
      <c r="I34" s="347">
        <v>385</v>
      </c>
      <c r="J34" s="617" t="s">
        <v>885</v>
      </c>
      <c r="K34" s="617"/>
      <c r="L34" s="617"/>
    </row>
    <row r="35" spans="1:12" ht="15.75" customHeight="1">
      <c r="A35" s="654"/>
      <c r="B35" s="8" t="s">
        <v>752</v>
      </c>
      <c r="C35" s="345">
        <f>SUM(C15:C34)</f>
        <v>314497</v>
      </c>
      <c r="D35" s="614"/>
      <c r="E35" s="615"/>
      <c r="G35" s="619" t="s">
        <v>752</v>
      </c>
      <c r="H35" s="620"/>
      <c r="I35" s="347">
        <f>SUM(I32:I34)</f>
        <v>6820</v>
      </c>
      <c r="J35" s="619"/>
      <c r="K35" s="621"/>
      <c r="L35" s="620"/>
    </row>
  </sheetData>
  <mergeCells count="87">
    <mergeCell ref="B28:B34"/>
    <mergeCell ref="A15:A35"/>
    <mergeCell ref="J35:L35"/>
    <mergeCell ref="G35:H35"/>
    <mergeCell ref="I13:I15"/>
    <mergeCell ref="I16:I18"/>
    <mergeCell ref="J13:L15"/>
    <mergeCell ref="J16:L18"/>
    <mergeCell ref="J20:L20"/>
    <mergeCell ref="J32:L32"/>
    <mergeCell ref="J24:L24"/>
    <mergeCell ref="D35:E35"/>
    <mergeCell ref="D33:E33"/>
    <mergeCell ref="D23:E23"/>
    <mergeCell ref="G24:H24"/>
    <mergeCell ref="D15:E15"/>
    <mergeCell ref="J2:K2"/>
    <mergeCell ref="H7:H8"/>
    <mergeCell ref="A13:B13"/>
    <mergeCell ref="A14:B14"/>
    <mergeCell ref="L5:L6"/>
    <mergeCell ref="D6:E6"/>
    <mergeCell ref="J7:J8"/>
    <mergeCell ref="D12:E12"/>
    <mergeCell ref="F7:G8"/>
    <mergeCell ref="I7:I8"/>
    <mergeCell ref="I5:I6"/>
    <mergeCell ref="C13:C14"/>
    <mergeCell ref="A12:B12"/>
    <mergeCell ref="K7:K8"/>
    <mergeCell ref="K5:K6"/>
    <mergeCell ref="F5:G6"/>
    <mergeCell ref="L7:L8"/>
    <mergeCell ref="D8:E8"/>
    <mergeCell ref="L3:L4"/>
    <mergeCell ref="D4:E4"/>
    <mergeCell ref="D5:E5"/>
    <mergeCell ref="J5:J6"/>
    <mergeCell ref="I3:I4"/>
    <mergeCell ref="D7:E7"/>
    <mergeCell ref="F2:G2"/>
    <mergeCell ref="F3:G4"/>
    <mergeCell ref="D13:E14"/>
    <mergeCell ref="G12:H12"/>
    <mergeCell ref="B16:B26"/>
    <mergeCell ref="A2:C2"/>
    <mergeCell ref="A3:C4"/>
    <mergeCell ref="A5:C6"/>
    <mergeCell ref="A7:C8"/>
    <mergeCell ref="D2:E2"/>
    <mergeCell ref="C16:C26"/>
    <mergeCell ref="H19:H21"/>
    <mergeCell ref="G13:G22"/>
    <mergeCell ref="H13:H15"/>
    <mergeCell ref="H16:H18"/>
    <mergeCell ref="D24:E24"/>
    <mergeCell ref="D20:E20"/>
    <mergeCell ref="D21:E21"/>
    <mergeCell ref="J22:L22"/>
    <mergeCell ref="D22:E22"/>
    <mergeCell ref="G23:H23"/>
    <mergeCell ref="J23:L23"/>
    <mergeCell ref="I19:I21"/>
    <mergeCell ref="J21:L21"/>
    <mergeCell ref="J12:L12"/>
    <mergeCell ref="D16:E16"/>
    <mergeCell ref="D17:E17"/>
    <mergeCell ref="D19:E19"/>
    <mergeCell ref="D18:E18"/>
    <mergeCell ref="J19:L19"/>
    <mergeCell ref="J33:L33"/>
    <mergeCell ref="J34:L34"/>
    <mergeCell ref="D31:E31"/>
    <mergeCell ref="D30:E30"/>
    <mergeCell ref="D34:E34"/>
    <mergeCell ref="D32:E32"/>
    <mergeCell ref="G31:H31"/>
    <mergeCell ref="J31:L31"/>
    <mergeCell ref="D25:E25"/>
    <mergeCell ref="C28:C34"/>
    <mergeCell ref="H32:H33"/>
    <mergeCell ref="I32:I33"/>
    <mergeCell ref="G32:G34"/>
    <mergeCell ref="D28:E28"/>
    <mergeCell ref="D29:E29"/>
    <mergeCell ref="D26:E26"/>
    <mergeCell ref="D27:E27"/>
  </mergeCells>
  <phoneticPr fontId="4"/>
  <pageMargins left="0.78740157480314965" right="0.39370078740157483" top="0.39370078740157483" bottom="0.39370078740157483" header="0" footer="0"/>
  <pageSetup paperSize="9" scale="96"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K28"/>
  <sheetViews>
    <sheetView view="pageLayout" zoomScaleNormal="75" workbookViewId="0">
      <selection activeCell="B19" sqref="B19:C19"/>
    </sheetView>
  </sheetViews>
  <sheetFormatPr defaultColWidth="9" defaultRowHeight="14.4"/>
  <cols>
    <col min="1" max="1" width="16.21875" style="1" customWidth="1"/>
    <col min="2" max="2" width="10.6640625" style="118" customWidth="1"/>
    <col min="3" max="3" width="19.77734375" style="118" customWidth="1"/>
    <col min="4" max="4" width="31.21875" style="118" customWidth="1"/>
    <col min="5" max="5" width="2.6640625" style="1" customWidth="1"/>
    <col min="6" max="6" width="16.44140625" style="1" customWidth="1"/>
    <col min="7" max="7" width="10.6640625" style="118" customWidth="1"/>
    <col min="8" max="8" width="19.33203125" style="118" customWidth="1"/>
    <col min="9" max="9" width="28.6640625" style="118" customWidth="1"/>
    <col min="10" max="16384" width="9" style="1"/>
  </cols>
  <sheetData>
    <row r="1" spans="1:11" s="6" customFormat="1" ht="20.95" customHeight="1">
      <c r="A1" s="36" t="s">
        <v>760</v>
      </c>
      <c r="B1" s="171"/>
      <c r="C1" s="171"/>
      <c r="D1" s="175"/>
      <c r="E1" s="36"/>
      <c r="F1" s="36"/>
      <c r="G1" s="171"/>
      <c r="H1" s="171"/>
      <c r="I1" s="175"/>
      <c r="J1" s="36"/>
      <c r="K1" s="36"/>
    </row>
    <row r="2" spans="1:11" ht="24.9" customHeight="1">
      <c r="A2" s="172" t="s">
        <v>761</v>
      </c>
      <c r="B2" s="38" t="s">
        <v>762</v>
      </c>
      <c r="C2" s="38" t="s">
        <v>763</v>
      </c>
      <c r="D2" s="39" t="s">
        <v>764</v>
      </c>
      <c r="E2" s="12"/>
      <c r="F2" s="172" t="s">
        <v>761</v>
      </c>
      <c r="G2" s="38" t="s">
        <v>762</v>
      </c>
      <c r="H2" s="38" t="s">
        <v>763</v>
      </c>
      <c r="I2" s="39" t="s">
        <v>764</v>
      </c>
      <c r="J2" s="12"/>
      <c r="K2" s="12"/>
    </row>
    <row r="3" spans="1:11" ht="24.9" customHeight="1">
      <c r="A3" s="176" t="s">
        <v>765</v>
      </c>
      <c r="B3" s="22" t="s">
        <v>766</v>
      </c>
      <c r="C3" s="41" t="s">
        <v>98</v>
      </c>
      <c r="D3" s="310" t="s">
        <v>767</v>
      </c>
      <c r="E3" s="12"/>
      <c r="F3" s="656" t="s">
        <v>167</v>
      </c>
      <c r="G3" s="22" t="s">
        <v>768</v>
      </c>
      <c r="H3" s="41" t="s">
        <v>769</v>
      </c>
      <c r="I3" s="310" t="s">
        <v>770</v>
      </c>
      <c r="J3" s="12"/>
      <c r="K3" s="12"/>
    </row>
    <row r="4" spans="1:11" ht="24.9" customHeight="1">
      <c r="A4" s="658" t="s">
        <v>177</v>
      </c>
      <c r="B4" s="22" t="s">
        <v>766</v>
      </c>
      <c r="C4" s="41" t="s">
        <v>771</v>
      </c>
      <c r="D4" s="310" t="s">
        <v>772</v>
      </c>
      <c r="E4" s="12"/>
      <c r="F4" s="656"/>
      <c r="G4" s="22" t="s">
        <v>773</v>
      </c>
      <c r="H4" s="41" t="s">
        <v>774</v>
      </c>
      <c r="I4" s="310" t="s">
        <v>775</v>
      </c>
      <c r="J4" s="12"/>
      <c r="K4" s="12"/>
    </row>
    <row r="5" spans="1:11" ht="24.9" customHeight="1">
      <c r="A5" s="659"/>
      <c r="B5" s="22" t="s">
        <v>776</v>
      </c>
      <c r="C5" s="41" t="s">
        <v>777</v>
      </c>
      <c r="D5" s="310" t="s">
        <v>778</v>
      </c>
      <c r="E5" s="12"/>
      <c r="F5" s="176" t="s">
        <v>171</v>
      </c>
      <c r="G5" s="22" t="s">
        <v>779</v>
      </c>
      <c r="H5" s="41" t="s">
        <v>769</v>
      </c>
      <c r="I5" s="310" t="s">
        <v>780</v>
      </c>
      <c r="J5" s="12"/>
      <c r="K5" s="12"/>
    </row>
    <row r="6" spans="1:11" ht="24.9" customHeight="1">
      <c r="A6" s="660"/>
      <c r="B6" s="22" t="s">
        <v>781</v>
      </c>
      <c r="C6" s="41" t="s">
        <v>782</v>
      </c>
      <c r="D6" s="310" t="s">
        <v>767</v>
      </c>
      <c r="E6" s="12"/>
      <c r="F6" s="176" t="s">
        <v>173</v>
      </c>
      <c r="G6" s="22" t="s">
        <v>779</v>
      </c>
      <c r="H6" s="41" t="s">
        <v>769</v>
      </c>
      <c r="I6" s="310" t="s">
        <v>783</v>
      </c>
      <c r="J6" s="12"/>
      <c r="K6" s="12"/>
    </row>
    <row r="7" spans="1:11" ht="24.9" customHeight="1">
      <c r="A7" s="656" t="s">
        <v>784</v>
      </c>
      <c r="B7" s="22" t="s">
        <v>785</v>
      </c>
      <c r="C7" s="41" t="s">
        <v>771</v>
      </c>
      <c r="D7" s="310" t="s">
        <v>786</v>
      </c>
      <c r="E7" s="12"/>
      <c r="F7" s="656" t="s">
        <v>787</v>
      </c>
      <c r="G7" s="22" t="s">
        <v>788</v>
      </c>
      <c r="H7" s="41" t="s">
        <v>769</v>
      </c>
      <c r="I7" s="310" t="s">
        <v>789</v>
      </c>
      <c r="J7" s="12"/>
      <c r="K7" s="12"/>
    </row>
    <row r="8" spans="1:11" ht="24.9" customHeight="1">
      <c r="A8" s="656"/>
      <c r="B8" s="22" t="s">
        <v>790</v>
      </c>
      <c r="C8" s="41" t="s">
        <v>774</v>
      </c>
      <c r="D8" s="310" t="s">
        <v>791</v>
      </c>
      <c r="E8" s="12"/>
      <c r="F8" s="656"/>
      <c r="G8" s="22" t="s">
        <v>792</v>
      </c>
      <c r="H8" s="41" t="s">
        <v>774</v>
      </c>
      <c r="I8" s="310" t="s">
        <v>793</v>
      </c>
      <c r="J8" s="12"/>
      <c r="K8" s="12"/>
    </row>
    <row r="9" spans="1:11" ht="24.9" customHeight="1">
      <c r="A9" s="176" t="s">
        <v>149</v>
      </c>
      <c r="B9" s="22" t="s">
        <v>794</v>
      </c>
      <c r="C9" s="41" t="s">
        <v>98</v>
      </c>
      <c r="D9" s="310" t="s">
        <v>767</v>
      </c>
      <c r="E9" s="12"/>
      <c r="F9" s="656"/>
      <c r="G9" s="22" t="s">
        <v>795</v>
      </c>
      <c r="H9" s="41" t="s">
        <v>796</v>
      </c>
      <c r="I9" s="310" t="s">
        <v>797</v>
      </c>
      <c r="J9" s="12"/>
      <c r="K9" s="12"/>
    </row>
    <row r="10" spans="1:11" ht="24.9" customHeight="1">
      <c r="A10" s="656" t="s">
        <v>151</v>
      </c>
      <c r="B10" s="22" t="s">
        <v>798</v>
      </c>
      <c r="C10" s="41" t="s">
        <v>799</v>
      </c>
      <c r="D10" s="310" t="s">
        <v>800</v>
      </c>
      <c r="E10" s="12"/>
      <c r="F10" s="661" t="s">
        <v>1477</v>
      </c>
      <c r="G10" s="22" t="s">
        <v>801</v>
      </c>
      <c r="H10" s="41" t="s">
        <v>769</v>
      </c>
      <c r="I10" s="310" t="s">
        <v>89</v>
      </c>
      <c r="J10" s="12"/>
      <c r="K10" s="12"/>
    </row>
    <row r="11" spans="1:11" ht="24.9" customHeight="1">
      <c r="A11" s="656"/>
      <c r="B11" s="22" t="s">
        <v>802</v>
      </c>
      <c r="C11" s="41" t="s">
        <v>799</v>
      </c>
      <c r="D11" s="310" t="s">
        <v>803</v>
      </c>
      <c r="E11" s="12"/>
      <c r="F11" s="656"/>
      <c r="G11" s="22" t="s">
        <v>804</v>
      </c>
      <c r="H11" s="41" t="s">
        <v>805</v>
      </c>
      <c r="I11" s="310" t="s">
        <v>806</v>
      </c>
      <c r="J11" s="12"/>
      <c r="K11" s="12"/>
    </row>
    <row r="12" spans="1:11" ht="24.9" customHeight="1">
      <c r="A12" s="656"/>
      <c r="B12" s="22" t="s">
        <v>798</v>
      </c>
      <c r="C12" s="41" t="s">
        <v>98</v>
      </c>
      <c r="D12" s="310" t="s">
        <v>767</v>
      </c>
      <c r="E12" s="12"/>
      <c r="F12" s="656"/>
      <c r="G12" s="22" t="s">
        <v>807</v>
      </c>
      <c r="H12" s="41" t="s">
        <v>774</v>
      </c>
      <c r="I12" s="310" t="s">
        <v>808</v>
      </c>
      <c r="J12" s="12"/>
      <c r="K12" s="12"/>
    </row>
    <row r="13" spans="1:11" ht="24.9" customHeight="1">
      <c r="A13" s="176" t="s">
        <v>193</v>
      </c>
      <c r="B13" s="22" t="s">
        <v>809</v>
      </c>
      <c r="C13" s="41" t="s">
        <v>810</v>
      </c>
      <c r="D13" s="310" t="s">
        <v>811</v>
      </c>
      <c r="E13" s="12"/>
      <c r="F13" s="656"/>
      <c r="G13" s="22" t="s">
        <v>812</v>
      </c>
      <c r="H13" s="41" t="s">
        <v>810</v>
      </c>
      <c r="I13" s="310" t="s">
        <v>813</v>
      </c>
      <c r="J13" s="12"/>
      <c r="K13" s="12"/>
    </row>
    <row r="14" spans="1:11" ht="24.9" customHeight="1">
      <c r="A14" s="656" t="s">
        <v>195</v>
      </c>
      <c r="B14" s="22" t="s">
        <v>814</v>
      </c>
      <c r="C14" s="41" t="s">
        <v>810</v>
      </c>
      <c r="D14" s="310" t="s">
        <v>815</v>
      </c>
      <c r="E14" s="12"/>
      <c r="F14" s="656"/>
      <c r="G14" s="22" t="s">
        <v>816</v>
      </c>
      <c r="H14" s="41" t="s">
        <v>782</v>
      </c>
      <c r="I14" s="310" t="s">
        <v>767</v>
      </c>
      <c r="J14" s="12"/>
      <c r="K14" s="12"/>
    </row>
    <row r="15" spans="1:11" ht="24.9" customHeight="1">
      <c r="A15" s="656"/>
      <c r="B15" s="22" t="s">
        <v>817</v>
      </c>
      <c r="C15" s="41" t="s">
        <v>98</v>
      </c>
      <c r="D15" s="310" t="s">
        <v>818</v>
      </c>
      <c r="E15" s="12"/>
      <c r="F15" s="176" t="s">
        <v>819</v>
      </c>
      <c r="G15" s="22" t="s">
        <v>820</v>
      </c>
      <c r="H15" s="41" t="s">
        <v>796</v>
      </c>
      <c r="I15" s="310" t="s">
        <v>821</v>
      </c>
      <c r="J15" s="12"/>
      <c r="K15" s="12"/>
    </row>
    <row r="16" spans="1:11" ht="24.9" customHeight="1">
      <c r="A16" s="656"/>
      <c r="B16" s="22" t="s">
        <v>795</v>
      </c>
      <c r="C16" s="41" t="s">
        <v>796</v>
      </c>
      <c r="D16" s="310" t="s">
        <v>822</v>
      </c>
      <c r="E16" s="12"/>
      <c r="F16" s="176" t="s">
        <v>181</v>
      </c>
      <c r="G16" s="22" t="s">
        <v>823</v>
      </c>
      <c r="H16" s="41" t="s">
        <v>796</v>
      </c>
      <c r="I16" s="310" t="s">
        <v>824</v>
      </c>
      <c r="J16" s="12"/>
      <c r="K16" s="12"/>
    </row>
    <row r="17" spans="1:11" ht="24.9" customHeight="1">
      <c r="A17" s="656"/>
      <c r="B17" s="22" t="s">
        <v>825</v>
      </c>
      <c r="C17" s="41" t="s">
        <v>769</v>
      </c>
      <c r="D17" s="310" t="s">
        <v>783</v>
      </c>
      <c r="E17" s="12"/>
      <c r="F17" s="656" t="s">
        <v>826</v>
      </c>
      <c r="G17" s="22" t="s">
        <v>827</v>
      </c>
      <c r="H17" s="41" t="s">
        <v>796</v>
      </c>
      <c r="I17" s="310" t="s">
        <v>828</v>
      </c>
      <c r="J17" s="12"/>
      <c r="K17" s="12"/>
    </row>
    <row r="18" spans="1:11" ht="24.9" customHeight="1">
      <c r="A18" s="656" t="s">
        <v>829</v>
      </c>
      <c r="B18" s="22" t="s">
        <v>779</v>
      </c>
      <c r="C18" s="41" t="s">
        <v>769</v>
      </c>
      <c r="D18" s="310" t="s">
        <v>830</v>
      </c>
      <c r="E18" s="12"/>
      <c r="F18" s="656"/>
      <c r="G18" s="22" t="s">
        <v>831</v>
      </c>
      <c r="H18" s="41" t="s">
        <v>810</v>
      </c>
      <c r="I18" s="310" t="s">
        <v>832</v>
      </c>
      <c r="J18" s="12"/>
      <c r="K18" s="12"/>
    </row>
    <row r="19" spans="1:11" ht="24.9" customHeight="1">
      <c r="A19" s="656"/>
      <c r="B19" s="22" t="s">
        <v>833</v>
      </c>
      <c r="C19" s="41" t="s">
        <v>796</v>
      </c>
      <c r="D19" s="310" t="s">
        <v>834</v>
      </c>
      <c r="E19" s="12"/>
      <c r="F19" s="176" t="s">
        <v>835</v>
      </c>
      <c r="G19" s="177" t="s">
        <v>836</v>
      </c>
      <c r="H19" s="41" t="s">
        <v>774</v>
      </c>
      <c r="I19" s="310" t="s">
        <v>837</v>
      </c>
      <c r="J19" s="12"/>
      <c r="K19" s="12"/>
    </row>
    <row r="20" spans="1:11" ht="24.9" customHeight="1">
      <c r="A20" s="656"/>
      <c r="B20" s="22" t="s">
        <v>838</v>
      </c>
      <c r="C20" s="41" t="s">
        <v>839</v>
      </c>
      <c r="D20" s="310" t="s">
        <v>813</v>
      </c>
      <c r="E20" s="12"/>
      <c r="F20" s="178" t="s">
        <v>840</v>
      </c>
      <c r="G20" s="22" t="s">
        <v>779</v>
      </c>
      <c r="H20" s="41" t="s">
        <v>769</v>
      </c>
      <c r="I20" s="310" t="s">
        <v>841</v>
      </c>
      <c r="J20" s="12"/>
      <c r="K20" s="12"/>
    </row>
    <row r="21" spans="1:11" ht="24.9" customHeight="1">
      <c r="A21" s="656" t="s">
        <v>842</v>
      </c>
      <c r="B21" s="22" t="s">
        <v>814</v>
      </c>
      <c r="C21" s="41" t="s">
        <v>769</v>
      </c>
      <c r="D21" s="310" t="s">
        <v>843</v>
      </c>
      <c r="E21" s="12"/>
      <c r="F21" s="176" t="s">
        <v>199</v>
      </c>
      <c r="G21" s="22" t="s">
        <v>838</v>
      </c>
      <c r="H21" s="41" t="s">
        <v>796</v>
      </c>
      <c r="I21" s="310" t="s">
        <v>844</v>
      </c>
      <c r="J21" s="12"/>
      <c r="K21" s="12"/>
    </row>
    <row r="22" spans="1:11" ht="24.9" customHeight="1">
      <c r="A22" s="656"/>
      <c r="B22" s="22" t="s">
        <v>845</v>
      </c>
      <c r="C22" s="41" t="s">
        <v>774</v>
      </c>
      <c r="D22" s="310" t="s">
        <v>775</v>
      </c>
      <c r="E22" s="12"/>
      <c r="F22" s="176" t="s">
        <v>205</v>
      </c>
      <c r="G22" s="22" t="s">
        <v>825</v>
      </c>
      <c r="H22" s="41" t="s">
        <v>769</v>
      </c>
      <c r="I22" s="310" t="s">
        <v>793</v>
      </c>
      <c r="J22" s="12"/>
      <c r="K22" s="12"/>
    </row>
    <row r="23" spans="1:11" ht="24.9" customHeight="1">
      <c r="A23" s="656"/>
      <c r="B23" s="22" t="s">
        <v>846</v>
      </c>
      <c r="C23" s="41" t="s">
        <v>796</v>
      </c>
      <c r="D23" s="310" t="s">
        <v>847</v>
      </c>
      <c r="E23" s="12"/>
      <c r="F23" s="176" t="s">
        <v>207</v>
      </c>
      <c r="G23" s="22" t="s">
        <v>848</v>
      </c>
      <c r="H23" s="41" t="s">
        <v>849</v>
      </c>
      <c r="I23" s="310" t="s">
        <v>850</v>
      </c>
      <c r="J23" s="12"/>
      <c r="K23" s="12"/>
    </row>
    <row r="24" spans="1:11" ht="24.9" customHeight="1">
      <c r="A24" s="176" t="s">
        <v>165</v>
      </c>
      <c r="B24" s="22" t="s">
        <v>851</v>
      </c>
      <c r="C24" s="41" t="s">
        <v>769</v>
      </c>
      <c r="D24" s="310" t="s">
        <v>852</v>
      </c>
      <c r="E24" s="12"/>
      <c r="F24" s="176" t="s">
        <v>209</v>
      </c>
      <c r="G24" s="22" t="s">
        <v>820</v>
      </c>
      <c r="H24" s="41" t="s">
        <v>796</v>
      </c>
      <c r="I24" s="310" t="s">
        <v>853</v>
      </c>
      <c r="J24" s="12"/>
      <c r="K24" s="12"/>
    </row>
    <row r="25" spans="1:11" ht="24.9" customHeight="1">
      <c r="A25" s="657" t="s">
        <v>189</v>
      </c>
      <c r="B25" s="22" t="s">
        <v>854</v>
      </c>
      <c r="C25" s="41" t="s">
        <v>774</v>
      </c>
      <c r="D25" s="310" t="s">
        <v>855</v>
      </c>
      <c r="E25" s="12"/>
      <c r="F25" s="176" t="s">
        <v>856</v>
      </c>
      <c r="G25" s="22" t="s">
        <v>857</v>
      </c>
      <c r="H25" s="41" t="s">
        <v>849</v>
      </c>
      <c r="I25" s="310" t="s">
        <v>858</v>
      </c>
      <c r="J25" s="12"/>
      <c r="K25" s="12"/>
    </row>
    <row r="26" spans="1:11" ht="31.75" customHeight="1">
      <c r="A26" s="657"/>
      <c r="B26" s="179" t="s">
        <v>859</v>
      </c>
      <c r="C26" s="42" t="s">
        <v>98</v>
      </c>
      <c r="D26" s="429" t="s">
        <v>1433</v>
      </c>
      <c r="E26" s="12"/>
      <c r="F26" s="180" t="s">
        <v>217</v>
      </c>
      <c r="G26" s="181" t="s">
        <v>857</v>
      </c>
      <c r="H26" s="182" t="s">
        <v>860</v>
      </c>
      <c r="I26" s="311" t="s">
        <v>767</v>
      </c>
    </row>
    <row r="27" spans="1:11" ht="24.9" customHeight="1">
      <c r="A27" s="12"/>
      <c r="B27" s="40"/>
      <c r="C27" s="40"/>
      <c r="D27" s="40"/>
      <c r="E27" s="12"/>
      <c r="F27" s="12"/>
      <c r="G27" s="40"/>
      <c r="H27" s="40"/>
      <c r="I27" s="40"/>
      <c r="J27" s="12"/>
      <c r="K27" s="12"/>
    </row>
    <row r="28" spans="1:11" ht="24.9" customHeight="1"/>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4"/>
  <pageMargins left="0.78740157480314965" right="0.39370078740157483" top="0.39370078740157483" bottom="0.39370078740157483" header="0" footer="0"/>
  <pageSetup paperSize="9" scale="87"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P28"/>
  <sheetViews>
    <sheetView view="pageLayout" zoomScaleNormal="100" workbookViewId="0">
      <selection activeCell="B19" sqref="B19:C19"/>
    </sheetView>
  </sheetViews>
  <sheetFormatPr defaultColWidth="9" defaultRowHeight="14.4"/>
  <cols>
    <col min="1" max="1" width="25.88671875" style="1" customWidth="1"/>
    <col min="2" max="2" width="10.33203125" style="1" customWidth="1"/>
    <col min="3" max="3" width="8.109375" style="1" customWidth="1"/>
    <col min="4" max="4" width="8.6640625" style="1" customWidth="1"/>
    <col min="5" max="14" width="8.109375" style="1" customWidth="1"/>
    <col min="15" max="16" width="9.109375" style="1" customWidth="1"/>
    <col min="17" max="25" width="8.109375" style="1" customWidth="1"/>
    <col min="26" max="16384" width="9" style="1"/>
  </cols>
  <sheetData>
    <row r="1" spans="1:16" s="6" customFormat="1" ht="20.95" customHeight="1">
      <c r="A1" s="662" t="s">
        <v>103</v>
      </c>
      <c r="B1" s="662"/>
      <c r="C1" s="662"/>
      <c r="D1" s="662"/>
      <c r="E1" s="663" t="s">
        <v>1226</v>
      </c>
      <c r="F1" s="663"/>
      <c r="G1" s="663"/>
      <c r="H1" s="663"/>
      <c r="I1" s="663"/>
      <c r="J1" s="663"/>
      <c r="K1" s="663"/>
      <c r="L1" s="663"/>
      <c r="M1" s="663"/>
      <c r="N1" s="664" t="s">
        <v>1224</v>
      </c>
      <c r="O1" s="664"/>
      <c r="P1" s="664"/>
    </row>
    <row r="2" spans="1:16" ht="20.3" customHeight="1">
      <c r="A2" s="665" t="s">
        <v>102</v>
      </c>
      <c r="B2" s="666" t="s">
        <v>757</v>
      </c>
      <c r="C2" s="667" t="s">
        <v>101</v>
      </c>
      <c r="D2" s="666" t="s">
        <v>100</v>
      </c>
      <c r="E2" s="666" t="s">
        <v>99</v>
      </c>
      <c r="F2" s="666"/>
      <c r="G2" s="666"/>
      <c r="H2" s="666"/>
      <c r="I2" s="666"/>
      <c r="J2" s="666"/>
      <c r="K2" s="666"/>
      <c r="L2" s="666"/>
      <c r="M2" s="666"/>
      <c r="N2" s="666"/>
      <c r="O2" s="666" t="s">
        <v>98</v>
      </c>
      <c r="P2" s="668" t="s">
        <v>97</v>
      </c>
    </row>
    <row r="3" spans="1:16" ht="40.75" customHeight="1">
      <c r="A3" s="665"/>
      <c r="B3" s="666"/>
      <c r="C3" s="666"/>
      <c r="D3" s="666"/>
      <c r="E3" s="22" t="s">
        <v>96</v>
      </c>
      <c r="F3" s="22" t="s">
        <v>95</v>
      </c>
      <c r="G3" s="22" t="s">
        <v>94</v>
      </c>
      <c r="H3" s="22" t="s">
        <v>93</v>
      </c>
      <c r="I3" s="22" t="s">
        <v>92</v>
      </c>
      <c r="J3" s="22" t="s">
        <v>91</v>
      </c>
      <c r="K3" s="22" t="s">
        <v>90</v>
      </c>
      <c r="L3" s="22" t="s">
        <v>89</v>
      </c>
      <c r="M3" s="15" t="s">
        <v>88</v>
      </c>
      <c r="N3" s="22" t="s">
        <v>87</v>
      </c>
      <c r="O3" s="666"/>
      <c r="P3" s="668"/>
    </row>
    <row r="4" spans="1:16" ht="21.95" customHeight="1">
      <c r="A4" s="21" t="s">
        <v>86</v>
      </c>
      <c r="B4" s="20">
        <f>SUM(C4:P4)</f>
        <v>416</v>
      </c>
      <c r="C4" s="20">
        <v>16</v>
      </c>
      <c r="D4" s="20" t="s">
        <v>78</v>
      </c>
      <c r="E4" s="20">
        <v>146</v>
      </c>
      <c r="F4" s="20">
        <v>125</v>
      </c>
      <c r="G4" s="20">
        <v>74</v>
      </c>
      <c r="H4" s="20">
        <v>20</v>
      </c>
      <c r="I4" s="20">
        <v>23</v>
      </c>
      <c r="J4" s="20">
        <v>1</v>
      </c>
      <c r="K4" s="20" t="s">
        <v>78</v>
      </c>
      <c r="L4" s="20" t="s">
        <v>78</v>
      </c>
      <c r="M4" s="20">
        <v>4</v>
      </c>
      <c r="N4" s="20" t="s">
        <v>78</v>
      </c>
      <c r="O4" s="20">
        <v>5</v>
      </c>
      <c r="P4" s="19">
        <v>2</v>
      </c>
    </row>
    <row r="5" spans="1:16" ht="21.95" customHeight="1">
      <c r="A5" s="21" t="s">
        <v>85</v>
      </c>
      <c r="B5" s="20">
        <f t="shared" ref="B5:B12" si="0">SUM(C5:P5)</f>
        <v>45</v>
      </c>
      <c r="C5" s="20">
        <v>16</v>
      </c>
      <c r="D5" s="20" t="s">
        <v>78</v>
      </c>
      <c r="E5" s="20">
        <v>6</v>
      </c>
      <c r="F5" s="20">
        <v>13</v>
      </c>
      <c r="G5" s="20">
        <v>6</v>
      </c>
      <c r="H5" s="20">
        <v>1</v>
      </c>
      <c r="I5" s="20">
        <v>3</v>
      </c>
      <c r="J5" s="20" t="s">
        <v>78</v>
      </c>
      <c r="K5" s="20" t="s">
        <v>78</v>
      </c>
      <c r="L5" s="20" t="s">
        <v>78</v>
      </c>
      <c r="M5" s="20" t="s">
        <v>78</v>
      </c>
      <c r="N5" s="20" t="s">
        <v>78</v>
      </c>
      <c r="O5" s="20" t="s">
        <v>78</v>
      </c>
      <c r="P5" s="19" t="s">
        <v>78</v>
      </c>
    </row>
    <row r="6" spans="1:16" ht="21.95" customHeight="1">
      <c r="A6" s="21" t="s">
        <v>758</v>
      </c>
      <c r="B6" s="20">
        <f t="shared" si="0"/>
        <v>69</v>
      </c>
      <c r="C6" s="20" t="s">
        <v>78</v>
      </c>
      <c r="D6" s="20" t="s">
        <v>78</v>
      </c>
      <c r="E6" s="20">
        <v>12</v>
      </c>
      <c r="F6" s="20">
        <v>29</v>
      </c>
      <c r="G6" s="20">
        <v>21</v>
      </c>
      <c r="H6" s="20">
        <v>3</v>
      </c>
      <c r="I6" s="20">
        <v>2</v>
      </c>
      <c r="J6" s="20" t="s">
        <v>78</v>
      </c>
      <c r="K6" s="20" t="s">
        <v>78</v>
      </c>
      <c r="L6" s="20" t="s">
        <v>78</v>
      </c>
      <c r="M6" s="20">
        <v>2</v>
      </c>
      <c r="N6" s="20" t="s">
        <v>78</v>
      </c>
      <c r="O6" s="20" t="s">
        <v>78</v>
      </c>
      <c r="P6" s="19" t="s">
        <v>78</v>
      </c>
    </row>
    <row r="7" spans="1:16" ht="21.95" customHeight="1">
      <c r="A7" s="21" t="s">
        <v>84</v>
      </c>
      <c r="B7" s="20">
        <f t="shared" si="0"/>
        <v>76</v>
      </c>
      <c r="C7" s="20" t="s">
        <v>78</v>
      </c>
      <c r="D7" s="20" t="s">
        <v>78</v>
      </c>
      <c r="E7" s="20">
        <v>16</v>
      </c>
      <c r="F7" s="20">
        <v>25</v>
      </c>
      <c r="G7" s="20">
        <v>26</v>
      </c>
      <c r="H7" s="20">
        <v>7</v>
      </c>
      <c r="I7" s="20" t="s">
        <v>78</v>
      </c>
      <c r="J7" s="20">
        <v>1</v>
      </c>
      <c r="K7" s="20" t="s">
        <v>78</v>
      </c>
      <c r="L7" s="20" t="s">
        <v>78</v>
      </c>
      <c r="M7" s="20" t="s">
        <v>78</v>
      </c>
      <c r="N7" s="20" t="s">
        <v>78</v>
      </c>
      <c r="O7" s="20">
        <v>1</v>
      </c>
      <c r="P7" s="19" t="s">
        <v>78</v>
      </c>
    </row>
    <row r="8" spans="1:16" ht="21.95" customHeight="1">
      <c r="A8" s="21" t="s">
        <v>83</v>
      </c>
      <c r="B8" s="20">
        <f t="shared" si="0"/>
        <v>50</v>
      </c>
      <c r="C8" s="20" t="s">
        <v>78</v>
      </c>
      <c r="D8" s="20" t="s">
        <v>78</v>
      </c>
      <c r="E8" s="20">
        <v>28</v>
      </c>
      <c r="F8" s="20">
        <v>17</v>
      </c>
      <c r="G8" s="20">
        <v>4</v>
      </c>
      <c r="H8" s="20" t="s">
        <v>78</v>
      </c>
      <c r="I8" s="20" t="s">
        <v>78</v>
      </c>
      <c r="J8" s="20" t="s">
        <v>78</v>
      </c>
      <c r="K8" s="20" t="s">
        <v>78</v>
      </c>
      <c r="L8" s="20" t="s">
        <v>78</v>
      </c>
      <c r="M8" s="20">
        <v>1</v>
      </c>
      <c r="N8" s="20" t="s">
        <v>78</v>
      </c>
      <c r="O8" s="20" t="s">
        <v>78</v>
      </c>
      <c r="P8" s="19" t="s">
        <v>78</v>
      </c>
    </row>
    <row r="9" spans="1:16" ht="21.95" customHeight="1">
      <c r="A9" s="21" t="s">
        <v>82</v>
      </c>
      <c r="B9" s="20">
        <f t="shared" si="0"/>
        <v>26</v>
      </c>
      <c r="C9" s="20" t="s">
        <v>78</v>
      </c>
      <c r="D9" s="20" t="s">
        <v>78</v>
      </c>
      <c r="E9" s="20">
        <v>12</v>
      </c>
      <c r="F9" s="20">
        <v>4</v>
      </c>
      <c r="G9" s="20">
        <v>1</v>
      </c>
      <c r="H9" s="20">
        <v>4</v>
      </c>
      <c r="I9" s="20">
        <v>4</v>
      </c>
      <c r="J9" s="20" t="s">
        <v>78</v>
      </c>
      <c r="K9" s="20" t="s">
        <v>78</v>
      </c>
      <c r="L9" s="20" t="s">
        <v>78</v>
      </c>
      <c r="M9" s="20" t="s">
        <v>78</v>
      </c>
      <c r="N9" s="20" t="s">
        <v>78</v>
      </c>
      <c r="O9" s="20">
        <v>1</v>
      </c>
      <c r="P9" s="19" t="s">
        <v>78</v>
      </c>
    </row>
    <row r="10" spans="1:16" ht="21.95" customHeight="1">
      <c r="A10" s="21" t="s">
        <v>81</v>
      </c>
      <c r="B10" s="20">
        <f t="shared" si="0"/>
        <v>47</v>
      </c>
      <c r="C10" s="20" t="s">
        <v>78</v>
      </c>
      <c r="D10" s="20" t="s">
        <v>78</v>
      </c>
      <c r="E10" s="20">
        <v>19</v>
      </c>
      <c r="F10" s="20">
        <v>16</v>
      </c>
      <c r="G10" s="20">
        <v>6</v>
      </c>
      <c r="H10" s="20">
        <v>1</v>
      </c>
      <c r="I10" s="20">
        <v>2</v>
      </c>
      <c r="J10" s="20" t="s">
        <v>78</v>
      </c>
      <c r="K10" s="20" t="s">
        <v>78</v>
      </c>
      <c r="L10" s="20" t="s">
        <v>78</v>
      </c>
      <c r="M10" s="20">
        <v>1</v>
      </c>
      <c r="N10" s="20" t="s">
        <v>78</v>
      </c>
      <c r="O10" s="20">
        <v>1</v>
      </c>
      <c r="P10" s="19">
        <v>1</v>
      </c>
    </row>
    <row r="11" spans="1:16" ht="21.95" customHeight="1">
      <c r="A11" s="21" t="s">
        <v>80</v>
      </c>
      <c r="B11" s="20">
        <f t="shared" si="0"/>
        <v>38</v>
      </c>
      <c r="C11" s="20" t="s">
        <v>78</v>
      </c>
      <c r="D11" s="20" t="s">
        <v>78</v>
      </c>
      <c r="E11" s="20">
        <v>21</v>
      </c>
      <c r="F11" s="20">
        <v>15</v>
      </c>
      <c r="G11" s="20">
        <v>1</v>
      </c>
      <c r="H11" s="20" t="s">
        <v>78</v>
      </c>
      <c r="I11" s="20" t="s">
        <v>78</v>
      </c>
      <c r="J11" s="20" t="s">
        <v>78</v>
      </c>
      <c r="K11" s="20" t="s">
        <v>78</v>
      </c>
      <c r="L11" s="20" t="s">
        <v>78</v>
      </c>
      <c r="M11" s="20" t="s">
        <v>78</v>
      </c>
      <c r="N11" s="20" t="s">
        <v>78</v>
      </c>
      <c r="O11" s="20" t="s">
        <v>78</v>
      </c>
      <c r="P11" s="19">
        <v>1</v>
      </c>
    </row>
    <row r="12" spans="1:16" ht="21.95" customHeight="1">
      <c r="A12" s="18" t="s">
        <v>79</v>
      </c>
      <c r="B12" s="17">
        <f t="shared" si="0"/>
        <v>65</v>
      </c>
      <c r="C12" s="17" t="s">
        <v>78</v>
      </c>
      <c r="D12" s="17" t="s">
        <v>78</v>
      </c>
      <c r="E12" s="17">
        <v>32</v>
      </c>
      <c r="F12" s="17">
        <v>6</v>
      </c>
      <c r="G12" s="17">
        <v>9</v>
      </c>
      <c r="H12" s="17">
        <v>4</v>
      </c>
      <c r="I12" s="17">
        <v>12</v>
      </c>
      <c r="J12" s="17" t="s">
        <v>78</v>
      </c>
      <c r="K12" s="17" t="s">
        <v>78</v>
      </c>
      <c r="L12" s="17" t="s">
        <v>78</v>
      </c>
      <c r="M12" s="17" t="s">
        <v>78</v>
      </c>
      <c r="N12" s="17" t="s">
        <v>78</v>
      </c>
      <c r="O12" s="17">
        <v>2</v>
      </c>
      <c r="P12" s="16" t="s">
        <v>78</v>
      </c>
    </row>
    <row r="13" spans="1:16" ht="20.95" customHeight="1">
      <c r="A13" s="12"/>
      <c r="B13" s="12"/>
      <c r="C13" s="12"/>
      <c r="D13" s="12"/>
      <c r="E13" s="12"/>
      <c r="F13" s="12"/>
      <c r="G13" s="12"/>
      <c r="H13" s="12"/>
      <c r="I13" s="12"/>
      <c r="J13" s="12"/>
      <c r="K13" s="12"/>
      <c r="L13" s="664" t="s">
        <v>1225</v>
      </c>
      <c r="M13" s="664"/>
      <c r="N13" s="664"/>
      <c r="O13" s="664"/>
      <c r="P13" s="664"/>
    </row>
    <row r="14" spans="1:16" ht="15.05" customHeight="1">
      <c r="A14" s="12"/>
      <c r="B14" s="12"/>
      <c r="C14" s="12"/>
      <c r="D14" s="12"/>
      <c r="E14" s="12"/>
      <c r="F14" s="12"/>
      <c r="G14" s="12"/>
      <c r="H14" s="12"/>
      <c r="I14" s="12"/>
      <c r="J14" s="12"/>
      <c r="K14" s="12"/>
      <c r="L14" s="12"/>
      <c r="M14" s="12"/>
      <c r="N14" s="12"/>
      <c r="O14" s="12"/>
      <c r="P14" s="12"/>
    </row>
    <row r="15" spans="1:16" ht="20.95" customHeight="1">
      <c r="A15" s="662" t="s">
        <v>77</v>
      </c>
      <c r="B15" s="662"/>
      <c r="C15" s="662"/>
      <c r="D15" s="12"/>
      <c r="E15" s="12"/>
      <c r="F15" s="12"/>
      <c r="G15" s="671" t="s">
        <v>1225</v>
      </c>
      <c r="H15" s="671"/>
      <c r="I15" s="671"/>
      <c r="J15" s="12"/>
      <c r="K15" s="12"/>
      <c r="L15" s="12"/>
      <c r="M15" s="12"/>
      <c r="N15" s="12"/>
      <c r="O15" s="12"/>
      <c r="P15" s="12"/>
    </row>
    <row r="16" spans="1:16" ht="20.95" customHeight="1">
      <c r="A16" s="665" t="s">
        <v>76</v>
      </c>
      <c r="B16" s="666" t="s">
        <v>75</v>
      </c>
      <c r="C16" s="666"/>
      <c r="D16" s="668" t="s">
        <v>74</v>
      </c>
      <c r="E16" s="668"/>
      <c r="F16" s="668"/>
      <c r="G16" s="668"/>
      <c r="H16" s="668"/>
      <c r="I16" s="668"/>
      <c r="J16" s="12"/>
      <c r="K16" s="12"/>
      <c r="L16" s="12"/>
      <c r="M16" s="12"/>
      <c r="N16" s="12"/>
      <c r="O16" s="12"/>
      <c r="P16" s="12"/>
    </row>
    <row r="17" spans="1:16" ht="23.25" customHeight="1">
      <c r="A17" s="665"/>
      <c r="B17" s="666"/>
      <c r="C17" s="666"/>
      <c r="D17" s="672" t="s">
        <v>73</v>
      </c>
      <c r="E17" s="672"/>
      <c r="F17" s="672"/>
      <c r="G17" s="672"/>
      <c r="H17" s="672"/>
      <c r="I17" s="673" t="s">
        <v>72</v>
      </c>
      <c r="J17" s="12"/>
      <c r="K17" s="12"/>
      <c r="L17" s="12"/>
      <c r="M17" s="12"/>
      <c r="N17" s="12"/>
      <c r="O17" s="12"/>
      <c r="P17" s="12"/>
    </row>
    <row r="18" spans="1:16" ht="27" customHeight="1">
      <c r="A18" s="665"/>
      <c r="B18" s="666"/>
      <c r="C18" s="666"/>
      <c r="D18" s="15" t="s">
        <v>71</v>
      </c>
      <c r="E18" s="15" t="s">
        <v>70</v>
      </c>
      <c r="F18" s="15" t="s">
        <v>69</v>
      </c>
      <c r="G18" s="15" t="s">
        <v>68</v>
      </c>
      <c r="H18" s="15" t="s">
        <v>67</v>
      </c>
      <c r="I18" s="673"/>
      <c r="J18" s="12"/>
      <c r="K18" s="12"/>
      <c r="L18" s="12"/>
      <c r="M18" s="12"/>
      <c r="N18" s="12"/>
      <c r="O18" s="12"/>
      <c r="P18" s="12"/>
    </row>
    <row r="19" spans="1:16" ht="42.75" customHeight="1">
      <c r="A19" s="174" t="s">
        <v>759</v>
      </c>
      <c r="B19" s="669">
        <f>SUM(D19,I19)</f>
        <v>600</v>
      </c>
      <c r="C19" s="669"/>
      <c r="D19" s="14">
        <f>SUM(E19,F19,G19,H19)</f>
        <v>563</v>
      </c>
      <c r="E19" s="14">
        <v>15</v>
      </c>
      <c r="F19" s="14">
        <v>52</v>
      </c>
      <c r="G19" s="14">
        <v>120</v>
      </c>
      <c r="H19" s="14">
        <v>376</v>
      </c>
      <c r="I19" s="13">
        <v>37</v>
      </c>
      <c r="J19" s="12"/>
      <c r="K19" s="12"/>
      <c r="L19" s="12"/>
      <c r="M19" s="12"/>
      <c r="N19" s="12"/>
      <c r="O19" s="12"/>
      <c r="P19" s="12"/>
    </row>
    <row r="20" spans="1:16" ht="20.95" customHeight="1">
      <c r="A20" s="127" t="s">
        <v>1432</v>
      </c>
      <c r="B20" s="12"/>
      <c r="C20" s="12"/>
      <c r="D20" s="12"/>
      <c r="E20" s="12"/>
      <c r="F20" s="12"/>
      <c r="G20" s="12"/>
      <c r="H20" s="670" t="s">
        <v>66</v>
      </c>
      <c r="I20" s="670"/>
      <c r="J20" s="12"/>
      <c r="K20" s="12"/>
      <c r="L20" s="12"/>
      <c r="M20" s="12"/>
      <c r="N20" s="12"/>
      <c r="O20" s="12"/>
      <c r="P20" s="12"/>
    </row>
    <row r="21" spans="1:16" ht="20.95" customHeight="1">
      <c r="A21" s="12"/>
      <c r="B21" s="12"/>
      <c r="C21" s="12"/>
      <c r="D21" s="12"/>
      <c r="E21" s="12"/>
      <c r="F21" s="12"/>
      <c r="G21" s="12"/>
    </row>
    <row r="22" spans="1:16" ht="20.95" customHeight="1"/>
    <row r="23" spans="1:16" ht="20.95" customHeight="1"/>
    <row r="24" spans="1:16" ht="20.95" customHeight="1"/>
    <row r="25" spans="1:16" ht="20.95" customHeight="1"/>
    <row r="26" spans="1:16" ht="20.95" customHeight="1"/>
    <row r="27" spans="1:16" ht="20.95" customHeight="1"/>
    <row r="28" spans="1:16" ht="20.95" customHeight="1"/>
  </sheetData>
  <sheetProtection selectLockedCells="1" selectUnlockedCells="1"/>
  <mergeCells count="20">
    <mergeCell ref="B19:C19"/>
    <mergeCell ref="H20:I20"/>
    <mergeCell ref="L13:P13"/>
    <mergeCell ref="A15:C15"/>
    <mergeCell ref="G15:I15"/>
    <mergeCell ref="A16:A18"/>
    <mergeCell ref="B16:C18"/>
    <mergeCell ref="D16:I16"/>
    <mergeCell ref="D17:H17"/>
    <mergeCell ref="I17:I18"/>
    <mergeCell ref="A1:D1"/>
    <mergeCell ref="E1:M1"/>
    <mergeCell ref="N1:P1"/>
    <mergeCell ref="A2:A3"/>
    <mergeCell ref="B2:B3"/>
    <mergeCell ref="C2:C3"/>
    <mergeCell ref="D2:D3"/>
    <mergeCell ref="E2:N2"/>
    <mergeCell ref="O2:O3"/>
    <mergeCell ref="P2:P3"/>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V27"/>
  <sheetViews>
    <sheetView view="pageLayout" zoomScaleNormal="71" workbookViewId="0">
      <selection activeCell="A17" sqref="A17:C19"/>
    </sheetView>
  </sheetViews>
  <sheetFormatPr defaultColWidth="9" defaultRowHeight="14.4"/>
  <cols>
    <col min="1" max="1" width="2.6640625" style="12" customWidth="1"/>
    <col min="2" max="2" width="2.21875" style="12" customWidth="1"/>
    <col min="3" max="3" width="7.6640625" style="12" customWidth="1"/>
    <col min="4" max="7" width="8.88671875" style="12" customWidth="1"/>
    <col min="8" max="8" width="9.44140625" style="12" customWidth="1"/>
    <col min="9" max="15" width="8.88671875" style="12" customWidth="1"/>
    <col min="16" max="17" width="9.44140625" style="12" customWidth="1"/>
    <col min="18" max="19" width="8.88671875" style="12" customWidth="1"/>
    <col min="20" max="16384" width="9" style="12"/>
  </cols>
  <sheetData>
    <row r="1" spans="1:22" ht="20.95" customHeight="1">
      <c r="A1" s="682" t="s">
        <v>104</v>
      </c>
      <c r="B1" s="682"/>
      <c r="C1" s="682"/>
      <c r="D1" s="682"/>
      <c r="E1" s="682"/>
      <c r="F1" s="1"/>
      <c r="G1" s="1"/>
      <c r="H1" s="1"/>
      <c r="I1" s="1"/>
      <c r="J1" s="1"/>
      <c r="K1" s="1"/>
      <c r="L1" s="1"/>
      <c r="M1" s="1"/>
      <c r="N1" s="1"/>
      <c r="O1" s="1"/>
      <c r="P1" s="1"/>
      <c r="Q1" s="1"/>
      <c r="R1" s="1"/>
      <c r="S1" s="1"/>
      <c r="T1" s="1"/>
      <c r="U1" s="1"/>
      <c r="V1" s="1"/>
    </row>
    <row r="2" spans="1:22" ht="20.149999999999999" customHeight="1">
      <c r="A2" s="1" t="s">
        <v>105</v>
      </c>
      <c r="B2" s="1"/>
      <c r="C2" s="1"/>
      <c r="D2" s="1"/>
      <c r="E2" s="1"/>
      <c r="F2" s="1"/>
      <c r="G2" s="1"/>
      <c r="H2" s="1"/>
      <c r="I2" s="1"/>
      <c r="J2" s="1"/>
      <c r="K2" s="1"/>
      <c r="L2" s="1"/>
      <c r="M2" s="1"/>
      <c r="N2" s="1"/>
      <c r="O2" s="1"/>
      <c r="P2" s="1"/>
      <c r="Q2" s="1"/>
      <c r="R2" s="1"/>
      <c r="S2" s="1"/>
      <c r="T2" s="1"/>
      <c r="U2" s="1"/>
    </row>
    <row r="3" spans="1:22" ht="20.149999999999999" customHeight="1">
      <c r="A3" s="581" t="s">
        <v>1479</v>
      </c>
      <c r="B3" s="581"/>
      <c r="C3" s="581"/>
      <c r="D3" s="581"/>
      <c r="E3" s="581"/>
      <c r="F3" s="581"/>
      <c r="G3" s="581"/>
      <c r="H3" s="581"/>
      <c r="I3" s="581"/>
      <c r="J3" s="581"/>
      <c r="K3" s="581"/>
      <c r="L3" s="581"/>
      <c r="M3" s="581"/>
      <c r="N3" s="581"/>
      <c r="O3" s="581"/>
      <c r="P3" s="581"/>
      <c r="Q3" s="581"/>
      <c r="R3" s="581"/>
      <c r="S3" s="581"/>
      <c r="T3" s="1"/>
      <c r="U3" s="1"/>
    </row>
    <row r="4" spans="1:22" ht="20.149999999999999" customHeight="1">
      <c r="A4" s="581" t="s">
        <v>1480</v>
      </c>
      <c r="B4" s="581"/>
      <c r="C4" s="581"/>
      <c r="D4" s="581"/>
      <c r="E4" s="581"/>
      <c r="F4" s="581"/>
      <c r="G4" s="581"/>
      <c r="H4" s="581"/>
      <c r="I4" s="581"/>
      <c r="J4" s="581"/>
      <c r="K4" s="581"/>
      <c r="L4" s="581"/>
      <c r="M4" s="581"/>
      <c r="N4" s="581"/>
      <c r="O4" s="581"/>
      <c r="P4" s="581"/>
      <c r="Q4" s="581"/>
      <c r="R4" s="581"/>
      <c r="S4" s="581"/>
      <c r="T4" s="1"/>
      <c r="U4" s="1"/>
    </row>
    <row r="5" spans="1:22" ht="20.149999999999999" customHeight="1">
      <c r="A5" s="581" t="s">
        <v>106</v>
      </c>
      <c r="B5" s="581"/>
      <c r="C5" s="581"/>
      <c r="D5" s="581"/>
      <c r="E5" s="581"/>
      <c r="F5" s="581"/>
      <c r="G5" s="581"/>
      <c r="H5" s="581"/>
      <c r="I5" s="581"/>
      <c r="J5" s="581"/>
      <c r="K5" s="581"/>
      <c r="L5" s="581"/>
      <c r="M5" s="581"/>
      <c r="N5" s="581"/>
      <c r="O5" s="581"/>
      <c r="P5" s="581"/>
      <c r="Q5" s="581"/>
      <c r="R5" s="581"/>
      <c r="S5" s="581"/>
      <c r="T5" s="1"/>
      <c r="U5" s="1"/>
    </row>
    <row r="6" spans="1:22" ht="20.149999999999999" customHeight="1">
      <c r="A6" s="581" t="s">
        <v>1481</v>
      </c>
      <c r="B6" s="581"/>
      <c r="C6" s="581"/>
      <c r="D6" s="581"/>
      <c r="E6" s="581"/>
      <c r="F6" s="581"/>
      <c r="G6" s="581"/>
      <c r="H6" s="581"/>
      <c r="I6" s="581"/>
      <c r="J6" s="581"/>
      <c r="K6" s="581"/>
      <c r="L6" s="581"/>
      <c r="M6" s="581"/>
      <c r="N6" s="581"/>
      <c r="O6" s="581"/>
      <c r="P6" s="581"/>
      <c r="Q6" s="581"/>
      <c r="R6" s="581"/>
      <c r="S6" s="581"/>
      <c r="T6" s="1"/>
      <c r="U6" s="1"/>
    </row>
    <row r="7" spans="1:22" ht="20.149999999999999" customHeight="1">
      <c r="A7" s="581" t="s">
        <v>1482</v>
      </c>
      <c r="B7" s="581"/>
      <c r="C7" s="581"/>
      <c r="D7" s="581"/>
      <c r="E7" s="581"/>
      <c r="F7" s="581"/>
      <c r="G7" s="581"/>
      <c r="H7" s="581"/>
      <c r="I7" s="581"/>
      <c r="J7" s="581"/>
      <c r="K7" s="581"/>
      <c r="L7" s="581"/>
      <c r="M7" s="581"/>
      <c r="N7" s="581"/>
      <c r="O7" s="581"/>
      <c r="P7" s="581"/>
      <c r="Q7" s="581"/>
      <c r="R7" s="581"/>
      <c r="S7" s="581"/>
      <c r="T7" s="1"/>
      <c r="U7" s="1"/>
    </row>
    <row r="8" spans="1:22" ht="20.95" customHeight="1">
      <c r="A8" s="1"/>
      <c r="B8" s="1"/>
      <c r="C8" s="1"/>
      <c r="D8" s="1"/>
      <c r="E8" s="1"/>
      <c r="F8" s="1"/>
      <c r="G8" s="1"/>
      <c r="H8" s="1"/>
      <c r="I8" s="1"/>
      <c r="J8" s="1"/>
      <c r="K8" s="1"/>
      <c r="L8" s="1"/>
      <c r="M8" s="1"/>
      <c r="N8" s="1"/>
      <c r="O8" s="1"/>
      <c r="P8" s="1"/>
      <c r="Q8" s="575" t="s">
        <v>1483</v>
      </c>
      <c r="R8" s="575"/>
      <c r="S8" s="575"/>
      <c r="T8" s="1"/>
      <c r="U8" s="1"/>
      <c r="V8" s="1"/>
    </row>
    <row r="9" spans="1:22" ht="24.75" customHeight="1">
      <c r="A9" s="676" t="s">
        <v>107</v>
      </c>
      <c r="B9" s="676"/>
      <c r="C9" s="677" t="s">
        <v>108</v>
      </c>
      <c r="D9" s="678" t="s">
        <v>109</v>
      </c>
      <c r="E9" s="679"/>
      <c r="F9" s="679"/>
      <c r="G9" s="679"/>
      <c r="H9" s="679"/>
      <c r="I9" s="679"/>
      <c r="J9" s="679"/>
      <c r="K9" s="679"/>
      <c r="L9" s="679"/>
      <c r="M9" s="679"/>
      <c r="N9" s="679"/>
      <c r="O9" s="679"/>
      <c r="P9" s="679"/>
      <c r="Q9" s="680"/>
      <c r="R9" s="678" t="s">
        <v>110</v>
      </c>
      <c r="S9" s="681"/>
      <c r="T9" s="1"/>
      <c r="U9" s="1"/>
      <c r="V9" s="1"/>
    </row>
    <row r="10" spans="1:22" ht="45" customHeight="1">
      <c r="A10" s="676"/>
      <c r="B10" s="676"/>
      <c r="C10" s="677"/>
      <c r="D10" s="25" t="s">
        <v>111</v>
      </c>
      <c r="E10" s="26" t="s">
        <v>112</v>
      </c>
      <c r="F10" s="25" t="s">
        <v>1478</v>
      </c>
      <c r="G10" s="25" t="s">
        <v>113</v>
      </c>
      <c r="H10" s="26" t="s">
        <v>114</v>
      </c>
      <c r="I10" s="25" t="s">
        <v>115</v>
      </c>
      <c r="J10" s="25" t="s">
        <v>116</v>
      </c>
      <c r="K10" s="25" t="s">
        <v>117</v>
      </c>
      <c r="L10" s="25" t="s">
        <v>118</v>
      </c>
      <c r="M10" s="25" t="s">
        <v>119</v>
      </c>
      <c r="N10" s="25" t="s">
        <v>120</v>
      </c>
      <c r="O10" s="26" t="s">
        <v>121</v>
      </c>
      <c r="P10" s="26" t="s">
        <v>122</v>
      </c>
      <c r="Q10" s="25" t="s">
        <v>123</v>
      </c>
      <c r="R10" s="25" t="s">
        <v>111</v>
      </c>
      <c r="S10" s="27" t="s">
        <v>124</v>
      </c>
      <c r="T10" s="1"/>
      <c r="U10" s="1"/>
      <c r="V10" s="1"/>
    </row>
    <row r="11" spans="1:22" ht="27" customHeight="1">
      <c r="A11" s="674" t="s">
        <v>125</v>
      </c>
      <c r="B11" s="674"/>
      <c r="C11" s="25" t="s">
        <v>126</v>
      </c>
      <c r="D11" s="28"/>
      <c r="E11" s="28">
        <v>9</v>
      </c>
      <c r="F11" s="28">
        <v>1</v>
      </c>
      <c r="G11" s="28"/>
      <c r="H11" s="28">
        <f>SUM(D11:G11)</f>
        <v>10</v>
      </c>
      <c r="I11" s="28"/>
      <c r="J11" s="28"/>
      <c r="K11" s="28"/>
      <c r="L11" s="28"/>
      <c r="M11" s="28"/>
      <c r="N11" s="28"/>
      <c r="O11" s="28"/>
      <c r="P11" s="28">
        <f>SUM(I11:O11)</f>
        <v>0</v>
      </c>
      <c r="Q11" s="28">
        <f t="shared" ref="Q11:Q19" si="0">SUM(H11+P11)</f>
        <v>10</v>
      </c>
      <c r="R11" s="28">
        <v>17</v>
      </c>
      <c r="S11" s="29">
        <v>12</v>
      </c>
      <c r="T11" s="1"/>
      <c r="U11" s="1"/>
      <c r="V11" s="1"/>
    </row>
    <row r="12" spans="1:22" ht="27" customHeight="1">
      <c r="A12" s="674"/>
      <c r="B12" s="674"/>
      <c r="C12" s="25" t="s">
        <v>127</v>
      </c>
      <c r="D12" s="30"/>
      <c r="E12" s="30">
        <v>5.96</v>
      </c>
      <c r="F12" s="30">
        <v>2.06</v>
      </c>
      <c r="G12" s="30"/>
      <c r="H12" s="30">
        <f t="shared" ref="H12:H19" si="1">SUM(D12:G12)</f>
        <v>8.02</v>
      </c>
      <c r="I12" s="30"/>
      <c r="J12" s="30"/>
      <c r="K12" s="30"/>
      <c r="L12" s="30"/>
      <c r="M12" s="30"/>
      <c r="N12" s="30"/>
      <c r="O12" s="30"/>
      <c r="P12" s="30">
        <f t="shared" ref="P12:P19" si="2">SUM(I12:O12)</f>
        <v>0</v>
      </c>
      <c r="Q12" s="30">
        <f t="shared" si="0"/>
        <v>8.02</v>
      </c>
      <c r="R12" s="30">
        <v>11.9</v>
      </c>
      <c r="S12" s="31">
        <v>5.42</v>
      </c>
      <c r="T12" s="1"/>
      <c r="U12" s="1"/>
      <c r="V12" s="1"/>
    </row>
    <row r="13" spans="1:22" ht="27" customHeight="1">
      <c r="A13" s="674"/>
      <c r="B13" s="674"/>
      <c r="C13" s="25" t="s">
        <v>128</v>
      </c>
      <c r="D13" s="28"/>
      <c r="E13" s="28">
        <v>270</v>
      </c>
      <c r="F13" s="28">
        <v>5</v>
      </c>
      <c r="G13" s="28"/>
      <c r="H13" s="28">
        <f t="shared" si="1"/>
        <v>275</v>
      </c>
      <c r="I13" s="28"/>
      <c r="J13" s="28"/>
      <c r="K13" s="28"/>
      <c r="L13" s="28"/>
      <c r="M13" s="28"/>
      <c r="N13" s="28"/>
      <c r="O13" s="28"/>
      <c r="P13" s="28">
        <f t="shared" si="2"/>
        <v>0</v>
      </c>
      <c r="Q13" s="28">
        <f t="shared" si="0"/>
        <v>275</v>
      </c>
      <c r="R13" s="28">
        <v>0</v>
      </c>
      <c r="S13" s="29">
        <v>360</v>
      </c>
      <c r="T13" s="1"/>
      <c r="U13" s="1"/>
      <c r="V13" s="1"/>
    </row>
    <row r="14" spans="1:22" ht="27" customHeight="1">
      <c r="A14" s="674" t="s">
        <v>129</v>
      </c>
      <c r="B14" s="674"/>
      <c r="C14" s="25" t="s">
        <v>126</v>
      </c>
      <c r="D14" s="28"/>
      <c r="E14" s="28"/>
      <c r="F14" s="28"/>
      <c r="G14" s="28">
        <v>2</v>
      </c>
      <c r="H14" s="28">
        <f t="shared" si="1"/>
        <v>2</v>
      </c>
      <c r="I14" s="28"/>
      <c r="J14" s="28">
        <v>1</v>
      </c>
      <c r="K14" s="28"/>
      <c r="L14" s="28"/>
      <c r="M14" s="28">
        <v>2</v>
      </c>
      <c r="N14" s="28">
        <v>4</v>
      </c>
      <c r="O14" s="28">
        <v>1</v>
      </c>
      <c r="P14" s="28">
        <f t="shared" si="2"/>
        <v>8</v>
      </c>
      <c r="Q14" s="28">
        <f t="shared" si="0"/>
        <v>10</v>
      </c>
      <c r="R14" s="28"/>
      <c r="S14" s="29"/>
      <c r="T14" s="1"/>
      <c r="U14" s="1"/>
      <c r="V14" s="1"/>
    </row>
    <row r="15" spans="1:22" ht="27" customHeight="1">
      <c r="A15" s="674"/>
      <c r="B15" s="674"/>
      <c r="C15" s="25" t="s">
        <v>127</v>
      </c>
      <c r="D15" s="30"/>
      <c r="E15" s="30"/>
      <c r="F15" s="30"/>
      <c r="G15" s="30">
        <v>9.8000000000000007</v>
      </c>
      <c r="H15" s="30">
        <f t="shared" si="1"/>
        <v>9.8000000000000007</v>
      </c>
      <c r="I15" s="30"/>
      <c r="J15" s="30">
        <v>14</v>
      </c>
      <c r="K15" s="30"/>
      <c r="L15" s="30"/>
      <c r="M15" s="30">
        <v>150</v>
      </c>
      <c r="N15" s="30">
        <v>570</v>
      </c>
      <c r="O15" s="30">
        <v>233</v>
      </c>
      <c r="P15" s="30">
        <f t="shared" si="2"/>
        <v>967</v>
      </c>
      <c r="Q15" s="30">
        <f t="shared" si="0"/>
        <v>976.8</v>
      </c>
      <c r="R15" s="30"/>
      <c r="S15" s="31"/>
      <c r="T15" s="1"/>
      <c r="U15" s="1"/>
      <c r="V15" s="1"/>
    </row>
    <row r="16" spans="1:22" ht="27" customHeight="1">
      <c r="A16" s="674"/>
      <c r="B16" s="674"/>
      <c r="C16" s="25" t="s">
        <v>128</v>
      </c>
      <c r="D16" s="28"/>
      <c r="E16" s="28"/>
      <c r="F16" s="28"/>
      <c r="G16" s="28">
        <v>542</v>
      </c>
      <c r="H16" s="28">
        <f t="shared" si="1"/>
        <v>542</v>
      </c>
      <c r="I16" s="28"/>
      <c r="J16" s="28">
        <v>150</v>
      </c>
      <c r="K16" s="28"/>
      <c r="L16" s="28"/>
      <c r="M16" s="28">
        <v>3878</v>
      </c>
      <c r="N16" s="28">
        <v>1620</v>
      </c>
      <c r="O16" s="28">
        <v>1044</v>
      </c>
      <c r="P16" s="28">
        <f t="shared" si="2"/>
        <v>6692</v>
      </c>
      <c r="Q16" s="28">
        <f t="shared" si="0"/>
        <v>7234</v>
      </c>
      <c r="R16" s="28"/>
      <c r="S16" s="29"/>
      <c r="T16" s="1"/>
      <c r="U16" s="1"/>
      <c r="V16" s="1"/>
    </row>
    <row r="17" spans="1:22" ht="27" customHeight="1">
      <c r="A17" s="674" t="s">
        <v>130</v>
      </c>
      <c r="B17" s="674"/>
      <c r="C17" s="25" t="s">
        <v>126</v>
      </c>
      <c r="D17" s="28">
        <v>8</v>
      </c>
      <c r="E17" s="28">
        <v>478</v>
      </c>
      <c r="F17" s="28">
        <v>271</v>
      </c>
      <c r="G17" s="28">
        <v>65</v>
      </c>
      <c r="H17" s="28">
        <f t="shared" si="1"/>
        <v>822</v>
      </c>
      <c r="I17" s="28">
        <v>15</v>
      </c>
      <c r="J17" s="28">
        <v>25</v>
      </c>
      <c r="K17" s="28"/>
      <c r="L17" s="28"/>
      <c r="M17" s="28"/>
      <c r="N17" s="28"/>
      <c r="O17" s="28"/>
      <c r="P17" s="28">
        <f t="shared" si="2"/>
        <v>40</v>
      </c>
      <c r="Q17" s="28">
        <f t="shared" si="0"/>
        <v>862</v>
      </c>
      <c r="R17" s="28">
        <v>5</v>
      </c>
      <c r="S17" s="29">
        <v>32</v>
      </c>
      <c r="T17" s="1"/>
      <c r="U17" s="1"/>
      <c r="V17" s="1"/>
    </row>
    <row r="18" spans="1:22" ht="27" customHeight="1">
      <c r="A18" s="674"/>
      <c r="B18" s="674"/>
      <c r="C18" s="25" t="s">
        <v>127</v>
      </c>
      <c r="D18" s="30">
        <v>4</v>
      </c>
      <c r="E18" s="30">
        <v>279.88</v>
      </c>
      <c r="F18" s="30">
        <v>577.55999999999995</v>
      </c>
      <c r="G18" s="30">
        <v>295.66000000000003</v>
      </c>
      <c r="H18" s="30">
        <f t="shared" si="1"/>
        <v>1157.0999999999999</v>
      </c>
      <c r="I18" s="30">
        <v>135.58000000000001</v>
      </c>
      <c r="J18" s="30">
        <v>370.75</v>
      </c>
      <c r="K18" s="30"/>
      <c r="L18" s="30"/>
      <c r="M18" s="30"/>
      <c r="N18" s="30"/>
      <c r="O18" s="30"/>
      <c r="P18" s="30">
        <f t="shared" si="2"/>
        <v>506.33000000000004</v>
      </c>
      <c r="Q18" s="30">
        <f t="shared" si="0"/>
        <v>1663.4299999999998</v>
      </c>
      <c r="R18" s="30">
        <v>3.5</v>
      </c>
      <c r="S18" s="31">
        <v>27.4</v>
      </c>
      <c r="T18" s="1"/>
      <c r="U18" s="1"/>
      <c r="V18" s="1"/>
    </row>
    <row r="19" spans="1:22" ht="27" customHeight="1">
      <c r="A19" s="674"/>
      <c r="B19" s="674"/>
      <c r="C19" s="25" t="s">
        <v>128</v>
      </c>
      <c r="D19" s="361">
        <v>0</v>
      </c>
      <c r="E19" s="361">
        <v>14101</v>
      </c>
      <c r="F19" s="434">
        <v>14460</v>
      </c>
      <c r="G19" s="361">
        <v>10242</v>
      </c>
      <c r="H19" s="361">
        <f t="shared" si="1"/>
        <v>38803</v>
      </c>
      <c r="I19" s="361">
        <v>3621</v>
      </c>
      <c r="J19" s="361">
        <v>6801</v>
      </c>
      <c r="K19" s="361"/>
      <c r="L19" s="361"/>
      <c r="M19" s="361"/>
      <c r="N19" s="361"/>
      <c r="O19" s="361"/>
      <c r="P19" s="361">
        <f t="shared" si="2"/>
        <v>10422</v>
      </c>
      <c r="Q19" s="28">
        <f t="shared" si="0"/>
        <v>49225</v>
      </c>
      <c r="R19" s="28">
        <v>0</v>
      </c>
      <c r="S19" s="29">
        <v>938</v>
      </c>
      <c r="T19" s="1"/>
      <c r="U19" s="1"/>
      <c r="V19" s="1"/>
    </row>
    <row r="20" spans="1:22" ht="27" customHeight="1">
      <c r="A20" s="675" t="s">
        <v>123</v>
      </c>
      <c r="B20" s="675"/>
      <c r="C20" s="25" t="s">
        <v>126</v>
      </c>
      <c r="D20" s="183">
        <f t="shared" ref="D20:R20" si="3">SUM(D11+D14+D17)</f>
        <v>8</v>
      </c>
      <c r="E20" s="183">
        <f>SUM(E11+E14+E17)</f>
        <v>487</v>
      </c>
      <c r="F20" s="183">
        <f t="shared" si="3"/>
        <v>272</v>
      </c>
      <c r="G20" s="183">
        <f t="shared" si="3"/>
        <v>67</v>
      </c>
      <c r="H20" s="183">
        <f t="shared" si="3"/>
        <v>834</v>
      </c>
      <c r="I20" s="183">
        <f t="shared" si="3"/>
        <v>15</v>
      </c>
      <c r="J20" s="183">
        <f t="shared" si="3"/>
        <v>26</v>
      </c>
      <c r="K20" s="183">
        <f t="shared" si="3"/>
        <v>0</v>
      </c>
      <c r="L20" s="183">
        <f t="shared" si="3"/>
        <v>0</v>
      </c>
      <c r="M20" s="183">
        <f t="shared" si="3"/>
        <v>2</v>
      </c>
      <c r="N20" s="183">
        <f t="shared" si="3"/>
        <v>4</v>
      </c>
      <c r="O20" s="183">
        <f t="shared" si="3"/>
        <v>1</v>
      </c>
      <c r="P20" s="183">
        <f t="shared" si="3"/>
        <v>48</v>
      </c>
      <c r="Q20" s="183">
        <f t="shared" si="3"/>
        <v>882</v>
      </c>
      <c r="R20" s="183">
        <f t="shared" si="3"/>
        <v>22</v>
      </c>
      <c r="S20" s="184">
        <v>44</v>
      </c>
      <c r="T20" s="1"/>
      <c r="U20" s="1"/>
      <c r="V20" s="1"/>
    </row>
    <row r="21" spans="1:22" ht="27" customHeight="1">
      <c r="A21" s="675"/>
      <c r="B21" s="675"/>
      <c r="C21" s="25" t="s">
        <v>127</v>
      </c>
      <c r="D21" s="30">
        <f t="shared" ref="D21:R22" si="4">SUM(D12+D15+D18)</f>
        <v>4</v>
      </c>
      <c r="E21" s="30">
        <f>SUM(E12+E15+E18)</f>
        <v>285.83999999999997</v>
      </c>
      <c r="F21" s="30">
        <f t="shared" si="4"/>
        <v>579.61999999999989</v>
      </c>
      <c r="G21" s="30">
        <f t="shared" si="4"/>
        <v>305.46000000000004</v>
      </c>
      <c r="H21" s="30">
        <f t="shared" si="4"/>
        <v>1174.9199999999998</v>
      </c>
      <c r="I21" s="30">
        <f t="shared" si="4"/>
        <v>135.58000000000001</v>
      </c>
      <c r="J21" s="30">
        <f t="shared" si="4"/>
        <v>384.75</v>
      </c>
      <c r="K21" s="30">
        <f t="shared" si="4"/>
        <v>0</v>
      </c>
      <c r="L21" s="30">
        <f t="shared" si="4"/>
        <v>0</v>
      </c>
      <c r="M21" s="30">
        <f t="shared" si="4"/>
        <v>150</v>
      </c>
      <c r="N21" s="30">
        <f t="shared" si="4"/>
        <v>570</v>
      </c>
      <c r="O21" s="30">
        <f t="shared" si="4"/>
        <v>233</v>
      </c>
      <c r="P21" s="30">
        <f t="shared" si="4"/>
        <v>1473.33</v>
      </c>
      <c r="Q21" s="30">
        <f t="shared" si="4"/>
        <v>2648.25</v>
      </c>
      <c r="R21" s="30">
        <f t="shared" si="4"/>
        <v>15.4</v>
      </c>
      <c r="S21" s="31">
        <v>32.82</v>
      </c>
      <c r="T21" s="1"/>
      <c r="U21" s="1"/>
      <c r="V21" s="1"/>
    </row>
    <row r="22" spans="1:22" ht="27" customHeight="1">
      <c r="A22" s="675"/>
      <c r="B22" s="675"/>
      <c r="C22" s="32" t="s">
        <v>128</v>
      </c>
      <c r="D22" s="33">
        <f t="shared" si="4"/>
        <v>0</v>
      </c>
      <c r="E22" s="33">
        <f>SUM(E13+E16+E19)</f>
        <v>14371</v>
      </c>
      <c r="F22" s="33">
        <f t="shared" si="4"/>
        <v>14465</v>
      </c>
      <c r="G22" s="33">
        <f t="shared" si="4"/>
        <v>10784</v>
      </c>
      <c r="H22" s="33">
        <f t="shared" si="4"/>
        <v>39620</v>
      </c>
      <c r="I22" s="33">
        <f t="shared" si="4"/>
        <v>3621</v>
      </c>
      <c r="J22" s="33">
        <f t="shared" si="4"/>
        <v>6951</v>
      </c>
      <c r="K22" s="33">
        <f t="shared" si="4"/>
        <v>0</v>
      </c>
      <c r="L22" s="33">
        <f t="shared" si="4"/>
        <v>0</v>
      </c>
      <c r="M22" s="33">
        <f t="shared" si="4"/>
        <v>3878</v>
      </c>
      <c r="N22" s="33">
        <f t="shared" si="4"/>
        <v>1620</v>
      </c>
      <c r="O22" s="33">
        <f t="shared" si="4"/>
        <v>1044</v>
      </c>
      <c r="P22" s="33">
        <f t="shared" si="4"/>
        <v>17114</v>
      </c>
      <c r="Q22" s="33">
        <f t="shared" si="4"/>
        <v>56734</v>
      </c>
      <c r="R22" s="33">
        <f t="shared" si="4"/>
        <v>0</v>
      </c>
      <c r="S22" s="34">
        <v>1298</v>
      </c>
      <c r="T22" s="1"/>
      <c r="U22" s="1"/>
      <c r="V22" s="1"/>
    </row>
    <row r="23" spans="1:22">
      <c r="A23" s="1"/>
      <c r="B23" s="1"/>
      <c r="C23" s="1"/>
      <c r="D23" s="1"/>
      <c r="E23" s="1"/>
      <c r="F23" s="1"/>
      <c r="G23" s="1"/>
      <c r="H23" s="1"/>
      <c r="I23" s="1"/>
      <c r="J23" s="1"/>
      <c r="K23" s="1"/>
      <c r="L23" s="1"/>
      <c r="M23" s="1"/>
      <c r="N23" s="1"/>
      <c r="O23" s="1"/>
      <c r="P23" s="1"/>
      <c r="Q23" s="1"/>
      <c r="R23" s="1"/>
      <c r="S23" s="1"/>
      <c r="T23" s="1"/>
      <c r="U23" s="1"/>
      <c r="V23" s="1"/>
    </row>
    <row r="24" spans="1:22">
      <c r="A24" s="1"/>
      <c r="B24" s="1"/>
      <c r="C24" s="1"/>
      <c r="D24" s="1"/>
      <c r="E24" s="1"/>
      <c r="F24" s="1"/>
      <c r="G24" s="1"/>
      <c r="H24" s="1"/>
      <c r="I24" s="1"/>
      <c r="J24" s="1"/>
      <c r="K24" s="1"/>
      <c r="L24" s="1"/>
      <c r="M24" s="1"/>
      <c r="N24" s="1"/>
      <c r="O24" s="1"/>
      <c r="P24" s="1"/>
      <c r="Q24" s="1"/>
      <c r="R24" s="1"/>
      <c r="S24" s="165"/>
      <c r="T24" s="1"/>
      <c r="U24" s="1"/>
      <c r="V24" s="1"/>
    </row>
    <row r="25" spans="1:22">
      <c r="A25" s="1"/>
      <c r="B25" s="1"/>
      <c r="C25" s="1"/>
      <c r="D25" s="1"/>
      <c r="E25" s="1"/>
      <c r="F25" s="1"/>
      <c r="G25" s="1"/>
      <c r="H25" s="1"/>
      <c r="I25" s="1"/>
      <c r="J25" s="1"/>
      <c r="K25" s="1"/>
      <c r="L25" s="1"/>
      <c r="M25" s="1"/>
      <c r="N25" s="1"/>
      <c r="O25" s="1"/>
      <c r="P25" s="1"/>
      <c r="Q25" s="1"/>
      <c r="R25" s="1"/>
      <c r="S25" s="1"/>
      <c r="T25" s="1"/>
      <c r="U25" s="1"/>
      <c r="V25" s="1"/>
    </row>
    <row r="26" spans="1:22">
      <c r="A26" s="1"/>
      <c r="B26" s="1"/>
      <c r="C26" s="35"/>
      <c r="D26" s="35"/>
      <c r="E26" s="35"/>
      <c r="F26" s="35"/>
      <c r="G26" s="35"/>
      <c r="H26" s="35"/>
      <c r="I26" s="35"/>
      <c r="J26" s="35"/>
      <c r="K26" s="35"/>
      <c r="L26" s="35"/>
      <c r="M26" s="35"/>
      <c r="N26" s="35"/>
      <c r="O26" s="35"/>
      <c r="P26" s="35"/>
      <c r="Q26" s="35"/>
      <c r="R26" s="35"/>
      <c r="S26" s="35"/>
      <c r="T26" s="1"/>
      <c r="U26" s="1"/>
      <c r="V26" s="1"/>
    </row>
    <row r="27" spans="1:22">
      <c r="A27" s="1"/>
      <c r="B27" s="1"/>
      <c r="C27" s="1"/>
      <c r="D27" s="1"/>
      <c r="E27" s="1"/>
      <c r="F27" s="1"/>
      <c r="G27" s="1"/>
      <c r="H27" s="1"/>
      <c r="I27" s="1"/>
      <c r="J27" s="1"/>
      <c r="K27" s="1"/>
      <c r="L27" s="1"/>
      <c r="M27" s="1"/>
      <c r="N27" s="1"/>
      <c r="O27" s="1"/>
      <c r="P27" s="1"/>
      <c r="Q27" s="1"/>
      <c r="R27" s="1"/>
      <c r="S27" s="1"/>
      <c r="T27" s="1"/>
      <c r="U27" s="1"/>
      <c r="V27" s="1"/>
    </row>
  </sheetData>
  <sheetProtection selectLockedCells="1" selectUnlockedCells="1"/>
  <mergeCells count="15">
    <mergeCell ref="A1:E1"/>
    <mergeCell ref="A3:S3"/>
    <mergeCell ref="A4:S4"/>
    <mergeCell ref="A6:S6"/>
    <mergeCell ref="A5:S5"/>
    <mergeCell ref="A7:S7"/>
    <mergeCell ref="A11:B13"/>
    <mergeCell ref="A14:B16"/>
    <mergeCell ref="A17:B19"/>
    <mergeCell ref="A20:B22"/>
    <mergeCell ref="Q8:S8"/>
    <mergeCell ref="A9:B10"/>
    <mergeCell ref="C9:C10"/>
    <mergeCell ref="D9:Q9"/>
    <mergeCell ref="R9:S9"/>
  </mergeCells>
  <phoneticPr fontId="4"/>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7295C-84F2-4461-A788-4ADC06773ED3}">
  <sheetPr>
    <pageSetUpPr fitToPage="1"/>
  </sheetPr>
  <dimension ref="A1:Q25"/>
  <sheetViews>
    <sheetView view="pageLayout" topLeftCell="A10" zoomScaleNormal="100" workbookViewId="0">
      <selection activeCell="J16" sqref="J16"/>
    </sheetView>
  </sheetViews>
  <sheetFormatPr defaultColWidth="9" defaultRowHeight="14.4"/>
  <cols>
    <col min="1" max="1" width="3.109375" style="37" customWidth="1"/>
    <col min="2" max="2" width="18" style="12" customWidth="1"/>
    <col min="3" max="14" width="9.21875" style="12" customWidth="1"/>
    <col min="15" max="16" width="9.44140625" style="12" customWidth="1"/>
    <col min="17" max="17" width="9.21875" style="12" customWidth="1"/>
    <col min="18" max="16384" width="9" style="12"/>
  </cols>
  <sheetData>
    <row r="1" spans="1:17" s="36" customFormat="1" ht="20.95" customHeight="1">
      <c r="A1" s="683" t="s">
        <v>131</v>
      </c>
      <c r="B1" s="683"/>
      <c r="C1" s="683"/>
      <c r="D1" s="6"/>
      <c r="E1" s="6"/>
      <c r="F1" s="6"/>
      <c r="G1" s="6"/>
      <c r="H1" s="6"/>
      <c r="I1" s="6"/>
      <c r="J1" s="6"/>
      <c r="K1" s="6"/>
      <c r="L1" s="6"/>
      <c r="M1" s="6"/>
      <c r="N1" s="6"/>
      <c r="O1" s="6"/>
      <c r="P1" s="6"/>
      <c r="Q1" s="6"/>
    </row>
    <row r="2" spans="1:17" ht="17.2" customHeight="1">
      <c r="A2" s="684" t="s">
        <v>132</v>
      </c>
      <c r="B2" s="684"/>
      <c r="C2" s="684"/>
      <c r="D2" s="684"/>
      <c r="E2" s="684"/>
      <c r="F2" s="684"/>
      <c r="G2" s="684"/>
      <c r="H2" s="684"/>
      <c r="I2" s="684"/>
      <c r="J2" s="684"/>
      <c r="K2" s="684"/>
      <c r="L2" s="684"/>
      <c r="M2" s="684"/>
      <c r="N2" s="684"/>
      <c r="O2" s="684"/>
      <c r="P2" s="684"/>
      <c r="Q2" s="684"/>
    </row>
    <row r="3" spans="1:17" s="36" customFormat="1" ht="20.95" customHeight="1">
      <c r="A3" s="684" t="s">
        <v>133</v>
      </c>
      <c r="B3" s="684"/>
      <c r="C3" s="684"/>
      <c r="D3" s="684"/>
      <c r="E3" s="684"/>
      <c r="F3" s="684"/>
      <c r="G3" s="684"/>
      <c r="H3" s="684"/>
      <c r="I3" s="684"/>
      <c r="J3" s="684"/>
      <c r="K3" s="684"/>
      <c r="L3" s="684"/>
      <c r="M3" s="684"/>
      <c r="N3" s="684"/>
      <c r="O3" s="684"/>
      <c r="P3" s="684"/>
      <c r="Q3" s="684"/>
    </row>
    <row r="4" spans="1:17" ht="24.05" customHeight="1">
      <c r="A4" s="1" t="s">
        <v>1485</v>
      </c>
      <c r="B4" s="1"/>
      <c r="C4" s="1"/>
      <c r="D4" s="1"/>
      <c r="E4" s="1"/>
      <c r="F4" s="1"/>
      <c r="G4" s="1"/>
      <c r="H4" s="1"/>
      <c r="I4" s="1"/>
      <c r="J4" s="1"/>
      <c r="K4" s="1"/>
      <c r="L4" s="1"/>
      <c r="M4" s="1"/>
      <c r="N4" s="1"/>
      <c r="O4" s="1"/>
      <c r="P4" s="1"/>
      <c r="Q4" s="1"/>
    </row>
    <row r="5" spans="1:17" ht="24.05" customHeight="1">
      <c r="A5" s="503" t="s">
        <v>1843</v>
      </c>
      <c r="B5" s="1"/>
      <c r="C5" s="1"/>
      <c r="D5" s="1"/>
      <c r="E5" s="1"/>
      <c r="F5" s="1"/>
      <c r="G5" s="1"/>
      <c r="H5" s="1"/>
      <c r="I5" s="1"/>
      <c r="J5" s="1"/>
      <c r="K5" s="1"/>
      <c r="L5" s="1"/>
      <c r="M5" s="1"/>
      <c r="N5" s="1"/>
      <c r="O5" s="1"/>
      <c r="P5" s="1"/>
      <c r="Q5" s="1"/>
    </row>
    <row r="6" spans="1:17" ht="24.05" customHeight="1">
      <c r="A6" s="1" t="s">
        <v>1484</v>
      </c>
      <c r="B6" s="1"/>
      <c r="C6" s="1"/>
      <c r="D6" s="1"/>
      <c r="E6" s="1"/>
      <c r="F6" s="1"/>
      <c r="G6" s="1"/>
      <c r="H6" s="1"/>
      <c r="I6" s="1"/>
      <c r="J6" s="1"/>
      <c r="K6" s="1"/>
      <c r="L6" s="1"/>
      <c r="M6" s="1"/>
      <c r="N6" s="1"/>
      <c r="O6" s="1"/>
      <c r="P6" s="1"/>
      <c r="Q6" s="1"/>
    </row>
    <row r="7" spans="1:17" ht="19.5" customHeight="1">
      <c r="O7" s="685" t="s">
        <v>1486</v>
      </c>
      <c r="P7" s="575"/>
      <c r="Q7" s="575"/>
    </row>
    <row r="8" spans="1:17" s="40" customFormat="1" ht="29.95" customHeight="1">
      <c r="A8" s="686" t="s">
        <v>1127</v>
      </c>
      <c r="B8" s="686"/>
      <c r="C8" s="43" t="s">
        <v>134</v>
      </c>
      <c r="D8" s="43" t="s">
        <v>135</v>
      </c>
      <c r="E8" s="43" t="s">
        <v>136</v>
      </c>
      <c r="F8" s="43" t="s">
        <v>137</v>
      </c>
      <c r="G8" s="43" t="s">
        <v>138</v>
      </c>
      <c r="H8" s="43" t="s">
        <v>139</v>
      </c>
      <c r="I8" s="43" t="s">
        <v>140</v>
      </c>
      <c r="J8" s="43" t="s">
        <v>141</v>
      </c>
      <c r="K8" s="43" t="s">
        <v>142</v>
      </c>
      <c r="L8" s="43" t="s">
        <v>143</v>
      </c>
      <c r="M8" s="43" t="s">
        <v>144</v>
      </c>
      <c r="N8" s="43" t="s">
        <v>145</v>
      </c>
      <c r="O8" s="366" t="s">
        <v>146</v>
      </c>
      <c r="P8" s="362" t="s">
        <v>1491</v>
      </c>
      <c r="Q8" s="45" t="s">
        <v>147</v>
      </c>
    </row>
    <row r="9" spans="1:17" ht="26.2" customHeight="1">
      <c r="A9" s="46" t="s">
        <v>148</v>
      </c>
      <c r="B9" s="363" t="s">
        <v>149</v>
      </c>
      <c r="C9" s="364">
        <v>0</v>
      </c>
      <c r="D9" s="365">
        <v>0</v>
      </c>
      <c r="E9" s="365">
        <v>0</v>
      </c>
      <c r="F9" s="364">
        <v>0</v>
      </c>
      <c r="G9" s="364">
        <v>0</v>
      </c>
      <c r="H9" s="364">
        <v>0</v>
      </c>
      <c r="I9" s="364">
        <v>0</v>
      </c>
      <c r="J9" s="364">
        <v>0</v>
      </c>
      <c r="K9" s="364">
        <v>1696</v>
      </c>
      <c r="L9" s="364">
        <v>63098</v>
      </c>
      <c r="M9" s="364">
        <v>125589</v>
      </c>
      <c r="N9" s="364">
        <v>26289</v>
      </c>
      <c r="O9" s="367">
        <f t="shared" ref="O9:O25" si="0">SUM(C9:N9)</f>
        <v>216672</v>
      </c>
      <c r="P9" s="368">
        <v>225283</v>
      </c>
      <c r="Q9" s="60">
        <f t="shared" ref="Q9:Q25" si="1">O9/P9</f>
        <v>0.96177696497294518</v>
      </c>
    </row>
    <row r="10" spans="1:17" ht="26.2" customHeight="1">
      <c r="A10" s="505" t="s">
        <v>150</v>
      </c>
      <c r="B10" s="506" t="s">
        <v>151</v>
      </c>
      <c r="C10" s="507">
        <v>1</v>
      </c>
      <c r="D10" s="508">
        <v>133</v>
      </c>
      <c r="E10" s="508">
        <v>1149</v>
      </c>
      <c r="F10" s="507">
        <v>4390</v>
      </c>
      <c r="G10" s="507">
        <v>1348</v>
      </c>
      <c r="H10" s="507">
        <v>291</v>
      </c>
      <c r="I10" s="507">
        <v>9</v>
      </c>
      <c r="J10" s="507">
        <v>0</v>
      </c>
      <c r="K10" s="507">
        <v>1</v>
      </c>
      <c r="L10" s="507">
        <v>3</v>
      </c>
      <c r="M10" s="507">
        <v>0</v>
      </c>
      <c r="N10" s="507">
        <v>7</v>
      </c>
      <c r="O10" s="509">
        <f t="shared" si="0"/>
        <v>7332</v>
      </c>
      <c r="P10" s="510">
        <v>60577</v>
      </c>
      <c r="Q10" s="511">
        <f t="shared" si="1"/>
        <v>0.12103603677963584</v>
      </c>
    </row>
    <row r="11" spans="1:17" ht="26.2" customHeight="1">
      <c r="A11" s="505" t="s">
        <v>152</v>
      </c>
      <c r="B11" s="506" t="s">
        <v>153</v>
      </c>
      <c r="C11" s="507">
        <v>6127</v>
      </c>
      <c r="D11" s="508">
        <v>7651</v>
      </c>
      <c r="E11" s="508">
        <v>6078</v>
      </c>
      <c r="F11" s="507">
        <v>20426</v>
      </c>
      <c r="G11" s="507">
        <v>72098</v>
      </c>
      <c r="H11" s="507">
        <v>47869</v>
      </c>
      <c r="I11" s="507">
        <v>41591</v>
      </c>
      <c r="J11" s="507">
        <v>29601</v>
      </c>
      <c r="K11" s="507">
        <v>22033</v>
      </c>
      <c r="L11" s="507">
        <v>43441</v>
      </c>
      <c r="M11" s="507">
        <v>34496</v>
      </c>
      <c r="N11" s="507">
        <v>28818</v>
      </c>
      <c r="O11" s="509">
        <f t="shared" si="0"/>
        <v>360229</v>
      </c>
      <c r="P11" s="510">
        <v>404860</v>
      </c>
      <c r="Q11" s="511">
        <f t="shared" si="1"/>
        <v>0.88976189300004938</v>
      </c>
    </row>
    <row r="12" spans="1:17" ht="26.2" customHeight="1">
      <c r="A12" s="505" t="s">
        <v>154</v>
      </c>
      <c r="B12" s="506" t="s">
        <v>155</v>
      </c>
      <c r="C12" s="507">
        <v>256</v>
      </c>
      <c r="D12" s="508">
        <v>7043</v>
      </c>
      <c r="E12" s="508">
        <v>7474</v>
      </c>
      <c r="F12" s="507">
        <v>6676</v>
      </c>
      <c r="G12" s="507">
        <v>3368</v>
      </c>
      <c r="H12" s="507">
        <v>10005</v>
      </c>
      <c r="I12" s="507">
        <v>865</v>
      </c>
      <c r="J12" s="507">
        <v>112</v>
      </c>
      <c r="K12" s="507">
        <v>13383</v>
      </c>
      <c r="L12" s="507">
        <v>4785</v>
      </c>
      <c r="M12" s="507">
        <v>3882</v>
      </c>
      <c r="N12" s="507">
        <v>2637</v>
      </c>
      <c r="O12" s="509">
        <f t="shared" si="0"/>
        <v>60486</v>
      </c>
      <c r="P12" s="510">
        <v>36933</v>
      </c>
      <c r="Q12" s="511">
        <f t="shared" si="1"/>
        <v>1.6377223621151815</v>
      </c>
    </row>
    <row r="13" spans="1:17" ht="26.2" customHeight="1">
      <c r="A13" s="505" t="s">
        <v>156</v>
      </c>
      <c r="B13" s="506" t="s">
        <v>157</v>
      </c>
      <c r="C13" s="507">
        <v>3926</v>
      </c>
      <c r="D13" s="508">
        <v>13713</v>
      </c>
      <c r="E13" s="508">
        <v>12216</v>
      </c>
      <c r="F13" s="507">
        <v>20246</v>
      </c>
      <c r="G13" s="507">
        <v>32842</v>
      </c>
      <c r="H13" s="507">
        <v>29431</v>
      </c>
      <c r="I13" s="507">
        <v>6758</v>
      </c>
      <c r="J13" s="507">
        <v>2935</v>
      </c>
      <c r="K13" s="507">
        <v>28922</v>
      </c>
      <c r="L13" s="507">
        <v>16717</v>
      </c>
      <c r="M13" s="507">
        <v>9917</v>
      </c>
      <c r="N13" s="507">
        <v>5614</v>
      </c>
      <c r="O13" s="509">
        <f t="shared" si="0"/>
        <v>183237</v>
      </c>
      <c r="P13" s="510">
        <v>165944</v>
      </c>
      <c r="Q13" s="511">
        <f t="shared" si="1"/>
        <v>1.1042098539266259</v>
      </c>
    </row>
    <row r="14" spans="1:17" ht="26.2" customHeight="1">
      <c r="A14" s="505" t="s">
        <v>158</v>
      </c>
      <c r="B14" s="506" t="s">
        <v>159</v>
      </c>
      <c r="C14" s="507">
        <v>1275</v>
      </c>
      <c r="D14" s="508">
        <v>4943</v>
      </c>
      <c r="E14" s="508">
        <v>4379</v>
      </c>
      <c r="F14" s="507">
        <v>5584</v>
      </c>
      <c r="G14" s="507">
        <v>17858</v>
      </c>
      <c r="H14" s="507">
        <v>10152</v>
      </c>
      <c r="I14" s="507">
        <v>1317</v>
      </c>
      <c r="J14" s="507">
        <v>395</v>
      </c>
      <c r="K14" s="507">
        <v>1972</v>
      </c>
      <c r="L14" s="507">
        <v>3422</v>
      </c>
      <c r="M14" s="507">
        <v>2691</v>
      </c>
      <c r="N14" s="507">
        <v>2894</v>
      </c>
      <c r="O14" s="509">
        <f t="shared" si="0"/>
        <v>56882</v>
      </c>
      <c r="P14" s="510">
        <v>72927</v>
      </c>
      <c r="Q14" s="511">
        <f t="shared" si="1"/>
        <v>0.77998546491697174</v>
      </c>
    </row>
    <row r="15" spans="1:17" ht="26.2" customHeight="1">
      <c r="A15" s="505" t="s">
        <v>160</v>
      </c>
      <c r="B15" s="506" t="s">
        <v>161</v>
      </c>
      <c r="C15" s="507">
        <v>8</v>
      </c>
      <c r="D15" s="508">
        <v>766</v>
      </c>
      <c r="E15" s="508">
        <v>402</v>
      </c>
      <c r="F15" s="507">
        <v>78</v>
      </c>
      <c r="G15" s="507">
        <v>9</v>
      </c>
      <c r="H15" s="507">
        <v>891</v>
      </c>
      <c r="I15" s="507">
        <v>0</v>
      </c>
      <c r="J15" s="507">
        <v>0</v>
      </c>
      <c r="K15" s="507">
        <v>631</v>
      </c>
      <c r="L15" s="507">
        <v>710</v>
      </c>
      <c r="M15" s="507">
        <v>196</v>
      </c>
      <c r="N15" s="507">
        <v>76</v>
      </c>
      <c r="O15" s="509">
        <f t="shared" si="0"/>
        <v>3767</v>
      </c>
      <c r="P15" s="510">
        <v>4874</v>
      </c>
      <c r="Q15" s="511">
        <f t="shared" si="1"/>
        <v>0.77287648748461224</v>
      </c>
    </row>
    <row r="16" spans="1:17" ht="26.2" customHeight="1">
      <c r="A16" s="505" t="s">
        <v>162</v>
      </c>
      <c r="B16" s="506" t="s">
        <v>163</v>
      </c>
      <c r="C16" s="507">
        <v>86172</v>
      </c>
      <c r="D16" s="508">
        <v>257565</v>
      </c>
      <c r="E16" s="508">
        <v>13245</v>
      </c>
      <c r="F16" s="507">
        <v>4586</v>
      </c>
      <c r="G16" s="507">
        <v>3896</v>
      </c>
      <c r="H16" s="507">
        <v>7628</v>
      </c>
      <c r="I16" s="507">
        <v>85</v>
      </c>
      <c r="J16" s="507">
        <v>618</v>
      </c>
      <c r="K16" s="507">
        <v>14228</v>
      </c>
      <c r="L16" s="507">
        <v>26264</v>
      </c>
      <c r="M16" s="507">
        <v>34613</v>
      </c>
      <c r="N16" s="507">
        <v>20439</v>
      </c>
      <c r="O16" s="509">
        <f t="shared" si="0"/>
        <v>469339</v>
      </c>
      <c r="P16" s="510">
        <v>394281</v>
      </c>
      <c r="Q16" s="511">
        <f t="shared" si="1"/>
        <v>1.1903667688780337</v>
      </c>
    </row>
    <row r="17" spans="1:17" ht="26.2" customHeight="1">
      <c r="A17" s="505" t="s">
        <v>164</v>
      </c>
      <c r="B17" s="506" t="s">
        <v>165</v>
      </c>
      <c r="C17" s="507">
        <v>14862</v>
      </c>
      <c r="D17" s="508">
        <v>19891</v>
      </c>
      <c r="E17" s="508">
        <v>1506</v>
      </c>
      <c r="F17" s="507">
        <v>856</v>
      </c>
      <c r="G17" s="507">
        <v>8992</v>
      </c>
      <c r="H17" s="507">
        <v>3987</v>
      </c>
      <c r="I17" s="507">
        <v>0</v>
      </c>
      <c r="J17" s="507">
        <v>296</v>
      </c>
      <c r="K17" s="507">
        <v>32638</v>
      </c>
      <c r="L17" s="507">
        <v>26366</v>
      </c>
      <c r="M17" s="507">
        <v>23408</v>
      </c>
      <c r="N17" s="507">
        <v>3148</v>
      </c>
      <c r="O17" s="509">
        <f t="shared" si="0"/>
        <v>135950</v>
      </c>
      <c r="P17" s="510">
        <v>154753</v>
      </c>
      <c r="Q17" s="511">
        <f t="shared" si="1"/>
        <v>0.87849670119480716</v>
      </c>
    </row>
    <row r="18" spans="1:17" ht="26.2" customHeight="1">
      <c r="A18" s="505" t="s">
        <v>166</v>
      </c>
      <c r="B18" s="506" t="s">
        <v>167</v>
      </c>
      <c r="C18" s="507">
        <v>732</v>
      </c>
      <c r="D18" s="508">
        <v>4201</v>
      </c>
      <c r="E18" s="508">
        <v>192</v>
      </c>
      <c r="F18" s="507">
        <v>492</v>
      </c>
      <c r="G18" s="507">
        <v>4764</v>
      </c>
      <c r="H18" s="507">
        <v>45190</v>
      </c>
      <c r="I18" s="507">
        <v>6977</v>
      </c>
      <c r="J18" s="507">
        <v>331</v>
      </c>
      <c r="K18" s="507">
        <v>128808</v>
      </c>
      <c r="L18" s="507">
        <v>103936</v>
      </c>
      <c r="M18" s="507">
        <v>6605</v>
      </c>
      <c r="N18" s="507">
        <v>659</v>
      </c>
      <c r="O18" s="509">
        <f t="shared" si="0"/>
        <v>302887</v>
      </c>
      <c r="P18" s="510">
        <v>260628</v>
      </c>
      <c r="Q18" s="511">
        <f t="shared" si="1"/>
        <v>1.162142977730712</v>
      </c>
    </row>
    <row r="19" spans="1:17" ht="26.2" customHeight="1">
      <c r="A19" s="505" t="s">
        <v>168</v>
      </c>
      <c r="B19" s="506" t="s">
        <v>169</v>
      </c>
      <c r="C19" s="507">
        <v>4883</v>
      </c>
      <c r="D19" s="508">
        <v>15378</v>
      </c>
      <c r="E19" s="508">
        <v>1779</v>
      </c>
      <c r="F19" s="507">
        <v>1076</v>
      </c>
      <c r="G19" s="507">
        <v>161</v>
      </c>
      <c r="H19" s="507">
        <v>11</v>
      </c>
      <c r="I19" s="507">
        <v>5</v>
      </c>
      <c r="J19" s="507">
        <v>0</v>
      </c>
      <c r="K19" s="507">
        <v>8</v>
      </c>
      <c r="L19" s="507">
        <v>7</v>
      </c>
      <c r="M19" s="507">
        <v>47</v>
      </c>
      <c r="N19" s="507">
        <v>330</v>
      </c>
      <c r="O19" s="509">
        <f t="shared" si="0"/>
        <v>23685</v>
      </c>
      <c r="P19" s="510">
        <v>36137</v>
      </c>
      <c r="Q19" s="511">
        <f t="shared" si="1"/>
        <v>0.65542242023410913</v>
      </c>
    </row>
    <row r="20" spans="1:17" ht="26.2" customHeight="1">
      <c r="A20" s="505" t="s">
        <v>170</v>
      </c>
      <c r="B20" s="506" t="s">
        <v>171</v>
      </c>
      <c r="C20" s="507">
        <v>31873</v>
      </c>
      <c r="D20" s="508">
        <v>106237</v>
      </c>
      <c r="E20" s="508">
        <v>55672</v>
      </c>
      <c r="F20" s="507">
        <v>52733</v>
      </c>
      <c r="G20" s="507">
        <v>56597</v>
      </c>
      <c r="H20" s="507">
        <v>16860</v>
      </c>
      <c r="I20" s="507">
        <v>0</v>
      </c>
      <c r="J20" s="507">
        <v>2</v>
      </c>
      <c r="K20" s="507">
        <v>3259</v>
      </c>
      <c r="L20" s="507">
        <v>6450</v>
      </c>
      <c r="M20" s="507">
        <v>151321</v>
      </c>
      <c r="N20" s="507">
        <v>108853</v>
      </c>
      <c r="O20" s="509">
        <f t="shared" si="0"/>
        <v>589857</v>
      </c>
      <c r="P20" s="510">
        <v>410050</v>
      </c>
      <c r="Q20" s="511">
        <f t="shared" si="1"/>
        <v>1.4385001829045239</v>
      </c>
    </row>
    <row r="21" spans="1:17" ht="26.2" customHeight="1">
      <c r="A21" s="505" t="s">
        <v>172</v>
      </c>
      <c r="B21" s="506" t="s">
        <v>173</v>
      </c>
      <c r="C21" s="507">
        <v>3509</v>
      </c>
      <c r="D21" s="508">
        <v>11974</v>
      </c>
      <c r="E21" s="508">
        <v>10203</v>
      </c>
      <c r="F21" s="507">
        <v>14418</v>
      </c>
      <c r="G21" s="507">
        <v>9729</v>
      </c>
      <c r="H21" s="507">
        <v>6988</v>
      </c>
      <c r="I21" s="507">
        <v>262</v>
      </c>
      <c r="J21" s="507">
        <v>66</v>
      </c>
      <c r="K21" s="507">
        <v>12387</v>
      </c>
      <c r="L21" s="507">
        <v>8909</v>
      </c>
      <c r="M21" s="507">
        <v>6953</v>
      </c>
      <c r="N21" s="507">
        <v>7593</v>
      </c>
      <c r="O21" s="509">
        <f t="shared" si="0"/>
        <v>92991</v>
      </c>
      <c r="P21" s="510">
        <v>81461</v>
      </c>
      <c r="Q21" s="511">
        <f t="shared" si="1"/>
        <v>1.1415401234946785</v>
      </c>
    </row>
    <row r="22" spans="1:17" ht="26.2" customHeight="1">
      <c r="A22" s="505" t="s">
        <v>174</v>
      </c>
      <c r="B22" s="506" t="s">
        <v>175</v>
      </c>
      <c r="C22" s="507">
        <v>0</v>
      </c>
      <c r="D22" s="508">
        <v>0</v>
      </c>
      <c r="E22" s="508">
        <v>162</v>
      </c>
      <c r="F22" s="507">
        <v>157</v>
      </c>
      <c r="G22" s="507">
        <v>99</v>
      </c>
      <c r="H22" s="507">
        <v>0</v>
      </c>
      <c r="I22" s="507">
        <v>0</v>
      </c>
      <c r="J22" s="507">
        <v>0</v>
      </c>
      <c r="K22" s="507">
        <v>14</v>
      </c>
      <c r="L22" s="507">
        <v>121</v>
      </c>
      <c r="M22" s="507">
        <v>0</v>
      </c>
      <c r="N22" s="507">
        <v>0</v>
      </c>
      <c r="O22" s="509">
        <f t="shared" si="0"/>
        <v>553</v>
      </c>
      <c r="P22" s="510">
        <v>464</v>
      </c>
      <c r="Q22" s="511">
        <f t="shared" si="1"/>
        <v>1.1918103448275863</v>
      </c>
    </row>
    <row r="23" spans="1:17" ht="26.2" customHeight="1">
      <c r="A23" s="505" t="s">
        <v>176</v>
      </c>
      <c r="B23" s="506" t="s">
        <v>177</v>
      </c>
      <c r="C23" s="507">
        <v>630</v>
      </c>
      <c r="D23" s="508">
        <v>692</v>
      </c>
      <c r="E23" s="508">
        <v>136</v>
      </c>
      <c r="F23" s="507">
        <v>455</v>
      </c>
      <c r="G23" s="507">
        <v>16297</v>
      </c>
      <c r="H23" s="507">
        <v>59024</v>
      </c>
      <c r="I23" s="507">
        <v>18397</v>
      </c>
      <c r="J23" s="507">
        <v>8881</v>
      </c>
      <c r="K23" s="507">
        <v>9644</v>
      </c>
      <c r="L23" s="507">
        <v>32303</v>
      </c>
      <c r="M23" s="507">
        <v>36913</v>
      </c>
      <c r="N23" s="507">
        <v>41401</v>
      </c>
      <c r="O23" s="509">
        <f t="shared" si="0"/>
        <v>224773</v>
      </c>
      <c r="P23" s="510">
        <v>210498</v>
      </c>
      <c r="Q23" s="511">
        <f t="shared" si="1"/>
        <v>1.0678153711674221</v>
      </c>
    </row>
    <row r="24" spans="1:17" ht="26.2" customHeight="1">
      <c r="A24" s="505" t="s">
        <v>178</v>
      </c>
      <c r="B24" s="506" t="s">
        <v>179</v>
      </c>
      <c r="C24" s="507">
        <v>1729</v>
      </c>
      <c r="D24" s="508">
        <v>6180</v>
      </c>
      <c r="E24" s="508">
        <v>5486</v>
      </c>
      <c r="F24" s="507">
        <v>10482</v>
      </c>
      <c r="G24" s="507">
        <v>10066</v>
      </c>
      <c r="H24" s="507">
        <v>9873</v>
      </c>
      <c r="I24" s="507">
        <v>3188</v>
      </c>
      <c r="J24" s="507">
        <v>3778</v>
      </c>
      <c r="K24" s="507">
        <v>10353</v>
      </c>
      <c r="L24" s="507">
        <v>10804</v>
      </c>
      <c r="M24" s="507">
        <v>12677</v>
      </c>
      <c r="N24" s="507">
        <v>2155</v>
      </c>
      <c r="O24" s="509">
        <f t="shared" si="0"/>
        <v>86771</v>
      </c>
      <c r="P24" s="510">
        <v>79953</v>
      </c>
      <c r="Q24" s="511">
        <f t="shared" si="1"/>
        <v>1.0852750991207334</v>
      </c>
    </row>
    <row r="25" spans="1:17" ht="26.2" customHeight="1">
      <c r="A25" s="512" t="s">
        <v>180</v>
      </c>
      <c r="B25" s="513" t="s">
        <v>181</v>
      </c>
      <c r="C25" s="514">
        <v>0</v>
      </c>
      <c r="D25" s="515">
        <v>53</v>
      </c>
      <c r="E25" s="515">
        <v>21</v>
      </c>
      <c r="F25" s="514">
        <v>7</v>
      </c>
      <c r="G25" s="514">
        <v>209</v>
      </c>
      <c r="H25" s="514">
        <v>723</v>
      </c>
      <c r="I25" s="514">
        <v>1461</v>
      </c>
      <c r="J25" s="514">
        <v>1866</v>
      </c>
      <c r="K25" s="514">
        <v>1269</v>
      </c>
      <c r="L25" s="514">
        <v>828</v>
      </c>
      <c r="M25" s="514">
        <v>1901</v>
      </c>
      <c r="N25" s="514">
        <v>99</v>
      </c>
      <c r="O25" s="516">
        <f t="shared" si="0"/>
        <v>8437</v>
      </c>
      <c r="P25" s="517">
        <v>5154</v>
      </c>
      <c r="Q25" s="518">
        <f t="shared" si="1"/>
        <v>1.6369809856422197</v>
      </c>
    </row>
  </sheetData>
  <sheetProtection selectLockedCells="1" selectUnlockedCells="1"/>
  <mergeCells count="5">
    <mergeCell ref="A1:C1"/>
    <mergeCell ref="A2:Q2"/>
    <mergeCell ref="A3:Q3"/>
    <mergeCell ref="O7:Q7"/>
    <mergeCell ref="A8:B8"/>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B7B2-2233-4B22-9B8D-890AA570CF7A}">
  <sheetPr>
    <pageSetUpPr fitToPage="1"/>
  </sheetPr>
  <dimension ref="A1:Q29"/>
  <sheetViews>
    <sheetView view="pageLayout" topLeftCell="A3" zoomScaleNormal="100" workbookViewId="0">
      <selection activeCell="J16" sqref="J16"/>
    </sheetView>
  </sheetViews>
  <sheetFormatPr defaultColWidth="9" defaultRowHeight="14.4"/>
  <cols>
    <col min="1" max="1" width="4.77734375" style="12" customWidth="1"/>
    <col min="2" max="2" width="19.88671875" style="12" customWidth="1"/>
    <col min="3" max="7" width="9.21875" style="12" customWidth="1"/>
    <col min="8" max="8" width="10.44140625" style="12" customWidth="1"/>
    <col min="9" max="12" width="9.21875" style="12" customWidth="1"/>
    <col min="13" max="16" width="10.44140625" style="12" customWidth="1"/>
    <col min="17" max="17" width="9.21875" style="12" customWidth="1"/>
    <col min="18" max="16384" width="9" style="12"/>
  </cols>
  <sheetData>
    <row r="1" spans="1:17" ht="28.5" customHeight="1">
      <c r="O1" s="688" t="s">
        <v>1487</v>
      </c>
      <c r="P1" s="688"/>
      <c r="Q1" s="688"/>
    </row>
    <row r="2" spans="1:17" s="40" customFormat="1" ht="24.75" customHeight="1">
      <c r="A2" s="689" t="s">
        <v>1228</v>
      </c>
      <c r="B2" s="690"/>
      <c r="C2" s="43" t="s">
        <v>134</v>
      </c>
      <c r="D2" s="43" t="s">
        <v>135</v>
      </c>
      <c r="E2" s="43" t="s">
        <v>136</v>
      </c>
      <c r="F2" s="43" t="s">
        <v>137</v>
      </c>
      <c r="G2" s="43" t="s">
        <v>138</v>
      </c>
      <c r="H2" s="43" t="s">
        <v>139</v>
      </c>
      <c r="I2" s="43" t="s">
        <v>140</v>
      </c>
      <c r="J2" s="43" t="s">
        <v>141</v>
      </c>
      <c r="K2" s="43" t="s">
        <v>142</v>
      </c>
      <c r="L2" s="43" t="s">
        <v>143</v>
      </c>
      <c r="M2" s="43" t="s">
        <v>144</v>
      </c>
      <c r="N2" s="43" t="s">
        <v>145</v>
      </c>
      <c r="O2" s="43" t="s">
        <v>146</v>
      </c>
      <c r="P2" s="44" t="s">
        <v>1488</v>
      </c>
      <c r="Q2" s="45" t="s">
        <v>147</v>
      </c>
    </row>
    <row r="3" spans="1:17" ht="24.75" customHeight="1">
      <c r="A3" s="46" t="s">
        <v>182</v>
      </c>
      <c r="B3" s="363" t="s">
        <v>183</v>
      </c>
      <c r="C3" s="364">
        <v>546</v>
      </c>
      <c r="D3" s="365">
        <v>1690</v>
      </c>
      <c r="E3" s="365">
        <v>1746</v>
      </c>
      <c r="F3" s="364">
        <v>7107</v>
      </c>
      <c r="G3" s="364">
        <v>5529</v>
      </c>
      <c r="H3" s="364">
        <v>4802</v>
      </c>
      <c r="I3" s="364">
        <v>1609</v>
      </c>
      <c r="J3" s="364">
        <v>934</v>
      </c>
      <c r="K3" s="364">
        <v>2922</v>
      </c>
      <c r="L3" s="364">
        <v>3296</v>
      </c>
      <c r="M3" s="364">
        <v>1926</v>
      </c>
      <c r="N3" s="364">
        <v>2202</v>
      </c>
      <c r="O3" s="364">
        <f>SUM(C3:N3)</f>
        <v>34309</v>
      </c>
      <c r="P3" s="47">
        <v>28379</v>
      </c>
      <c r="Q3" s="60">
        <f>O3/P3</f>
        <v>1.2089573276013954</v>
      </c>
    </row>
    <row r="4" spans="1:17" ht="24.75" customHeight="1">
      <c r="A4" s="505" t="s">
        <v>184</v>
      </c>
      <c r="B4" s="506" t="s">
        <v>185</v>
      </c>
      <c r="C4" s="507">
        <v>198</v>
      </c>
      <c r="D4" s="508">
        <v>1598</v>
      </c>
      <c r="E4" s="508">
        <v>6720</v>
      </c>
      <c r="F4" s="507">
        <v>6577</v>
      </c>
      <c r="G4" s="507">
        <v>13213</v>
      </c>
      <c r="H4" s="507">
        <v>54847</v>
      </c>
      <c r="I4" s="507">
        <v>23861</v>
      </c>
      <c r="J4" s="507">
        <v>6388</v>
      </c>
      <c r="K4" s="507">
        <v>2751</v>
      </c>
      <c r="L4" s="507">
        <v>4161</v>
      </c>
      <c r="M4" s="507">
        <v>1458</v>
      </c>
      <c r="N4" s="507">
        <v>5378</v>
      </c>
      <c r="O4" s="507">
        <f t="shared" ref="O4:O25" si="0">SUM(C4:N4)</f>
        <v>127150</v>
      </c>
      <c r="P4" s="519">
        <v>96264</v>
      </c>
      <c r="Q4" s="511">
        <f t="shared" ref="Q4:Q26" si="1">O4/P4</f>
        <v>1.3208468378625446</v>
      </c>
    </row>
    <row r="5" spans="1:17" ht="24.75" customHeight="1">
      <c r="A5" s="505" t="s">
        <v>186</v>
      </c>
      <c r="B5" s="506" t="s">
        <v>187</v>
      </c>
      <c r="C5" s="507">
        <v>0</v>
      </c>
      <c r="D5" s="508">
        <v>0</v>
      </c>
      <c r="E5" s="508">
        <v>0</v>
      </c>
      <c r="F5" s="507">
        <v>0</v>
      </c>
      <c r="G5" s="507">
        <v>1268</v>
      </c>
      <c r="H5" s="507">
        <v>69</v>
      </c>
      <c r="I5" s="507">
        <v>5202</v>
      </c>
      <c r="J5" s="507">
        <v>2260</v>
      </c>
      <c r="K5" s="507">
        <v>422</v>
      </c>
      <c r="L5" s="507">
        <v>3361</v>
      </c>
      <c r="M5" s="507">
        <v>7395</v>
      </c>
      <c r="N5" s="507">
        <v>872</v>
      </c>
      <c r="O5" s="507">
        <f t="shared" si="0"/>
        <v>20849</v>
      </c>
      <c r="P5" s="519">
        <v>10369</v>
      </c>
      <c r="Q5" s="511">
        <f t="shared" si="1"/>
        <v>2.0107049860160093</v>
      </c>
    </row>
    <row r="6" spans="1:17" ht="24.75" customHeight="1">
      <c r="A6" s="505" t="s">
        <v>188</v>
      </c>
      <c r="B6" s="506" t="s">
        <v>189</v>
      </c>
      <c r="C6" s="507">
        <v>2101</v>
      </c>
      <c r="D6" s="508">
        <v>0</v>
      </c>
      <c r="E6" s="508">
        <v>46</v>
      </c>
      <c r="F6" s="507">
        <v>224</v>
      </c>
      <c r="G6" s="507">
        <v>132</v>
      </c>
      <c r="H6" s="507">
        <v>281</v>
      </c>
      <c r="I6" s="507">
        <v>2378</v>
      </c>
      <c r="J6" s="507">
        <v>67</v>
      </c>
      <c r="K6" s="507">
        <v>474</v>
      </c>
      <c r="L6" s="507">
        <v>7725</v>
      </c>
      <c r="M6" s="507">
        <v>8029</v>
      </c>
      <c r="N6" s="507">
        <v>9909</v>
      </c>
      <c r="O6" s="507">
        <f t="shared" si="0"/>
        <v>31366</v>
      </c>
      <c r="P6" s="519">
        <v>90984</v>
      </c>
      <c r="Q6" s="511">
        <f t="shared" si="1"/>
        <v>0.34474193264749847</v>
      </c>
    </row>
    <row r="7" spans="1:17" ht="24.75" customHeight="1">
      <c r="A7" s="505" t="s">
        <v>190</v>
      </c>
      <c r="B7" s="506" t="s">
        <v>191</v>
      </c>
      <c r="C7" s="507">
        <f>5190-(C5+C6)</f>
        <v>3089</v>
      </c>
      <c r="D7" s="508">
        <f>10537-D5-D6</f>
        <v>10537</v>
      </c>
      <c r="E7" s="508">
        <f>15280-E5-E6</f>
        <v>15234</v>
      </c>
      <c r="F7" s="507">
        <f>44341-F5-F6</f>
        <v>44117</v>
      </c>
      <c r="G7" s="507">
        <f>49490-G5-G6</f>
        <v>48090</v>
      </c>
      <c r="H7" s="507">
        <f>82470-H5-H6</f>
        <v>82120</v>
      </c>
      <c r="I7" s="507">
        <f>28781-(I5+I6)</f>
        <v>21201</v>
      </c>
      <c r="J7" s="507">
        <f>19234-J5-J6</f>
        <v>16907</v>
      </c>
      <c r="K7" s="507">
        <f>19790-K5-K6</f>
        <v>18894</v>
      </c>
      <c r="L7" s="507">
        <f>29177-L5-L6</f>
        <v>18091</v>
      </c>
      <c r="M7" s="507">
        <f>32838-M5-M6</f>
        <v>17414</v>
      </c>
      <c r="N7" s="507">
        <f>24904-N5-N6</f>
        <v>14123</v>
      </c>
      <c r="O7" s="507">
        <f t="shared" si="0"/>
        <v>309817</v>
      </c>
      <c r="P7" s="519">
        <v>274122</v>
      </c>
      <c r="Q7" s="511">
        <f t="shared" si="1"/>
        <v>1.1302157433551485</v>
      </c>
    </row>
    <row r="8" spans="1:17" ht="24.75" customHeight="1">
      <c r="A8" s="505" t="s">
        <v>192</v>
      </c>
      <c r="B8" s="506" t="s">
        <v>193</v>
      </c>
      <c r="C8" s="507">
        <v>291401</v>
      </c>
      <c r="D8" s="508">
        <v>136</v>
      </c>
      <c r="E8" s="508">
        <v>16</v>
      </c>
      <c r="F8" s="507">
        <v>234</v>
      </c>
      <c r="G8" s="507">
        <v>24446</v>
      </c>
      <c r="H8" s="507">
        <v>456572</v>
      </c>
      <c r="I8" s="507">
        <v>281589</v>
      </c>
      <c r="J8" s="507">
        <v>26058</v>
      </c>
      <c r="K8" s="507">
        <v>190246</v>
      </c>
      <c r="L8" s="507">
        <v>129130</v>
      </c>
      <c r="M8" s="507">
        <v>526061</v>
      </c>
      <c r="N8" s="507">
        <v>599727</v>
      </c>
      <c r="O8" s="507">
        <f t="shared" si="0"/>
        <v>2525616</v>
      </c>
      <c r="P8" s="519">
        <v>2521570</v>
      </c>
      <c r="Q8" s="511">
        <f t="shared" si="1"/>
        <v>1.0016045558917659</v>
      </c>
    </row>
    <row r="9" spans="1:17" ht="24.75" customHeight="1">
      <c r="A9" s="505" t="s">
        <v>194</v>
      </c>
      <c r="B9" s="506" t="s">
        <v>195</v>
      </c>
      <c r="C9" s="507">
        <v>3103</v>
      </c>
      <c r="D9" s="508">
        <v>9395</v>
      </c>
      <c r="E9" s="508">
        <v>9233</v>
      </c>
      <c r="F9" s="507">
        <v>4218</v>
      </c>
      <c r="G9" s="507">
        <v>176</v>
      </c>
      <c r="H9" s="507">
        <v>42</v>
      </c>
      <c r="I9" s="507">
        <v>0</v>
      </c>
      <c r="J9" s="507">
        <v>3</v>
      </c>
      <c r="K9" s="507">
        <v>116</v>
      </c>
      <c r="L9" s="507">
        <v>1369</v>
      </c>
      <c r="M9" s="507">
        <v>1955</v>
      </c>
      <c r="N9" s="507">
        <v>5488</v>
      </c>
      <c r="O9" s="507">
        <f t="shared" si="0"/>
        <v>35098</v>
      </c>
      <c r="P9" s="519">
        <v>33716</v>
      </c>
      <c r="Q9" s="511">
        <f t="shared" si="1"/>
        <v>1.0409894412148535</v>
      </c>
    </row>
    <row r="10" spans="1:17" ht="24.75" customHeight="1">
      <c r="A10" s="505" t="s">
        <v>196</v>
      </c>
      <c r="B10" s="506" t="s">
        <v>197</v>
      </c>
      <c r="C10" s="507">
        <v>1</v>
      </c>
      <c r="D10" s="508">
        <v>6</v>
      </c>
      <c r="E10" s="508">
        <v>13</v>
      </c>
      <c r="F10" s="507">
        <v>121</v>
      </c>
      <c r="G10" s="507">
        <v>170</v>
      </c>
      <c r="H10" s="507">
        <v>130</v>
      </c>
      <c r="I10" s="507">
        <v>91</v>
      </c>
      <c r="J10" s="507">
        <v>102</v>
      </c>
      <c r="K10" s="507">
        <v>226</v>
      </c>
      <c r="L10" s="507">
        <v>2166</v>
      </c>
      <c r="M10" s="507">
        <v>1504</v>
      </c>
      <c r="N10" s="507">
        <v>262</v>
      </c>
      <c r="O10" s="507">
        <f t="shared" si="0"/>
        <v>4792</v>
      </c>
      <c r="P10" s="519">
        <v>7809</v>
      </c>
      <c r="Q10" s="511">
        <f t="shared" si="1"/>
        <v>0.61365091561019336</v>
      </c>
    </row>
    <row r="11" spans="1:17" ht="24.75" customHeight="1">
      <c r="A11" s="505" t="s">
        <v>198</v>
      </c>
      <c r="B11" s="506" t="s">
        <v>199</v>
      </c>
      <c r="C11" s="507">
        <v>0</v>
      </c>
      <c r="D11" s="508">
        <v>2</v>
      </c>
      <c r="E11" s="508">
        <v>1</v>
      </c>
      <c r="F11" s="507">
        <v>1</v>
      </c>
      <c r="G11" s="507">
        <v>4</v>
      </c>
      <c r="H11" s="507">
        <v>3</v>
      </c>
      <c r="I11" s="507">
        <v>225</v>
      </c>
      <c r="J11" s="507">
        <v>265</v>
      </c>
      <c r="K11" s="507">
        <v>16</v>
      </c>
      <c r="L11" s="507">
        <v>6</v>
      </c>
      <c r="M11" s="507">
        <v>0</v>
      </c>
      <c r="N11" s="507">
        <v>0</v>
      </c>
      <c r="O11" s="507">
        <f t="shared" si="0"/>
        <v>523</v>
      </c>
      <c r="P11" s="519">
        <v>562</v>
      </c>
      <c r="Q11" s="511">
        <f t="shared" si="1"/>
        <v>0.93060498220640564</v>
      </c>
    </row>
    <row r="12" spans="1:17" ht="24.75" customHeight="1">
      <c r="A12" s="505" t="s">
        <v>200</v>
      </c>
      <c r="B12" s="506" t="s">
        <v>201</v>
      </c>
      <c r="C12" s="507">
        <v>6796</v>
      </c>
      <c r="D12" s="508">
        <v>18272</v>
      </c>
      <c r="E12" s="508">
        <v>11296</v>
      </c>
      <c r="F12" s="507">
        <v>9945</v>
      </c>
      <c r="G12" s="507">
        <v>17775</v>
      </c>
      <c r="H12" s="507">
        <v>17968</v>
      </c>
      <c r="I12" s="507">
        <v>0</v>
      </c>
      <c r="J12" s="507">
        <v>0</v>
      </c>
      <c r="K12" s="507">
        <v>19230</v>
      </c>
      <c r="L12" s="507">
        <v>23871</v>
      </c>
      <c r="M12" s="507">
        <v>21116</v>
      </c>
      <c r="N12" s="507">
        <v>17047</v>
      </c>
      <c r="O12" s="507">
        <f t="shared" si="0"/>
        <v>163316</v>
      </c>
      <c r="P12" s="519">
        <v>207050</v>
      </c>
      <c r="Q12" s="511">
        <f t="shared" si="1"/>
        <v>0.78877565805361027</v>
      </c>
    </row>
    <row r="13" spans="1:17" ht="24.75" customHeight="1">
      <c r="A13" s="505" t="s">
        <v>202</v>
      </c>
      <c r="B13" s="506" t="s">
        <v>203</v>
      </c>
      <c r="C13" s="507">
        <v>559</v>
      </c>
      <c r="D13" s="508">
        <v>2218</v>
      </c>
      <c r="E13" s="508">
        <v>1798</v>
      </c>
      <c r="F13" s="507">
        <v>1680</v>
      </c>
      <c r="G13" s="507">
        <v>3205</v>
      </c>
      <c r="H13" s="507">
        <v>4855</v>
      </c>
      <c r="I13" s="507">
        <v>0</v>
      </c>
      <c r="J13" s="507">
        <v>0</v>
      </c>
      <c r="K13" s="507">
        <v>2778</v>
      </c>
      <c r="L13" s="507">
        <v>3712</v>
      </c>
      <c r="M13" s="507">
        <v>2409</v>
      </c>
      <c r="N13" s="507">
        <v>1605</v>
      </c>
      <c r="O13" s="507">
        <f t="shared" si="0"/>
        <v>24819</v>
      </c>
      <c r="P13" s="519">
        <v>35063</v>
      </c>
      <c r="Q13" s="511">
        <f t="shared" si="1"/>
        <v>0.70784017340216188</v>
      </c>
    </row>
    <row r="14" spans="1:17" ht="24.75" customHeight="1">
      <c r="A14" s="505" t="s">
        <v>204</v>
      </c>
      <c r="B14" s="506" t="s">
        <v>205</v>
      </c>
      <c r="C14" s="507">
        <v>7804</v>
      </c>
      <c r="D14" s="508">
        <v>4177</v>
      </c>
      <c r="E14" s="508">
        <v>7669</v>
      </c>
      <c r="F14" s="507">
        <v>3956</v>
      </c>
      <c r="G14" s="507">
        <v>0</v>
      </c>
      <c r="H14" s="507">
        <v>0</v>
      </c>
      <c r="I14" s="507">
        <v>0</v>
      </c>
      <c r="J14" s="507">
        <v>0</v>
      </c>
      <c r="K14" s="507">
        <v>0</v>
      </c>
      <c r="L14" s="507">
        <v>22510</v>
      </c>
      <c r="M14" s="507">
        <v>7716</v>
      </c>
      <c r="N14" s="507">
        <v>4714</v>
      </c>
      <c r="O14" s="507">
        <f t="shared" si="0"/>
        <v>58546</v>
      </c>
      <c r="P14" s="519">
        <v>53798</v>
      </c>
      <c r="Q14" s="511">
        <f t="shared" si="1"/>
        <v>1.0882560689988476</v>
      </c>
    </row>
    <row r="15" spans="1:17" ht="24.75" customHeight="1">
      <c r="A15" s="505" t="s">
        <v>206</v>
      </c>
      <c r="B15" s="506" t="s">
        <v>207</v>
      </c>
      <c r="C15" s="507">
        <v>8190</v>
      </c>
      <c r="D15" s="508">
        <v>36010</v>
      </c>
      <c r="E15" s="508">
        <v>0</v>
      </c>
      <c r="F15" s="507">
        <v>0</v>
      </c>
      <c r="G15" s="507">
        <v>59310</v>
      </c>
      <c r="H15" s="507">
        <v>77370</v>
      </c>
      <c r="I15" s="507">
        <v>78890</v>
      </c>
      <c r="J15" s="507">
        <v>55380</v>
      </c>
      <c r="K15" s="507">
        <v>47610</v>
      </c>
      <c r="L15" s="507">
        <v>38481</v>
      </c>
      <c r="M15" s="507">
        <v>34340</v>
      </c>
      <c r="N15" s="507">
        <v>16650</v>
      </c>
      <c r="O15" s="507">
        <f t="shared" si="0"/>
        <v>452231</v>
      </c>
      <c r="P15" s="519">
        <v>456413</v>
      </c>
      <c r="Q15" s="511">
        <f t="shared" si="1"/>
        <v>0.99083724609071167</v>
      </c>
    </row>
    <row r="16" spans="1:17" ht="24.75" customHeight="1">
      <c r="A16" s="505" t="s">
        <v>208</v>
      </c>
      <c r="B16" s="506" t="s">
        <v>209</v>
      </c>
      <c r="C16" s="507">
        <v>0</v>
      </c>
      <c r="D16" s="508">
        <v>7</v>
      </c>
      <c r="E16" s="508">
        <v>16</v>
      </c>
      <c r="F16" s="507">
        <v>375</v>
      </c>
      <c r="G16" s="507">
        <v>2145</v>
      </c>
      <c r="H16" s="507">
        <v>99</v>
      </c>
      <c r="I16" s="507">
        <v>541</v>
      </c>
      <c r="J16" s="507">
        <v>742</v>
      </c>
      <c r="K16" s="507">
        <v>1878</v>
      </c>
      <c r="L16" s="507">
        <v>1813</v>
      </c>
      <c r="M16" s="507">
        <v>429</v>
      </c>
      <c r="N16" s="507">
        <v>205</v>
      </c>
      <c r="O16" s="507">
        <f t="shared" si="0"/>
        <v>8250</v>
      </c>
      <c r="P16" s="519">
        <v>19123</v>
      </c>
      <c r="Q16" s="511">
        <f t="shared" si="1"/>
        <v>0.43141766459237568</v>
      </c>
    </row>
    <row r="17" spans="1:17" ht="24.75" customHeight="1">
      <c r="A17" s="505" t="s">
        <v>210</v>
      </c>
      <c r="B17" s="506" t="s">
        <v>211</v>
      </c>
      <c r="C17" s="507">
        <v>8866</v>
      </c>
      <c r="D17" s="508">
        <v>21816</v>
      </c>
      <c r="E17" s="508">
        <v>11646</v>
      </c>
      <c r="F17" s="507">
        <v>17891</v>
      </c>
      <c r="G17" s="507">
        <v>24386</v>
      </c>
      <c r="H17" s="507">
        <v>19167</v>
      </c>
      <c r="I17" s="507">
        <v>290</v>
      </c>
      <c r="J17" s="507">
        <v>203</v>
      </c>
      <c r="K17" s="507">
        <v>13105</v>
      </c>
      <c r="L17" s="507">
        <v>9088</v>
      </c>
      <c r="M17" s="507">
        <v>10538</v>
      </c>
      <c r="N17" s="507">
        <v>4315</v>
      </c>
      <c r="O17" s="507">
        <f t="shared" si="0"/>
        <v>141311</v>
      </c>
      <c r="P17" s="519">
        <v>149330</v>
      </c>
      <c r="Q17" s="511">
        <f t="shared" si="1"/>
        <v>0.94630014062813905</v>
      </c>
    </row>
    <row r="18" spans="1:17" ht="24.75" customHeight="1">
      <c r="A18" s="505" t="s">
        <v>212</v>
      </c>
      <c r="B18" s="506" t="s">
        <v>213</v>
      </c>
      <c r="C18" s="507">
        <v>240</v>
      </c>
      <c r="D18" s="508">
        <v>1805</v>
      </c>
      <c r="E18" s="508">
        <v>546</v>
      </c>
      <c r="F18" s="507">
        <v>965</v>
      </c>
      <c r="G18" s="507">
        <v>842</v>
      </c>
      <c r="H18" s="507">
        <v>347</v>
      </c>
      <c r="I18" s="507">
        <v>700</v>
      </c>
      <c r="J18" s="507">
        <v>866</v>
      </c>
      <c r="K18" s="507">
        <v>502</v>
      </c>
      <c r="L18" s="507">
        <v>62</v>
      </c>
      <c r="M18" s="507">
        <v>0</v>
      </c>
      <c r="N18" s="507">
        <v>1028</v>
      </c>
      <c r="O18" s="507">
        <f t="shared" si="0"/>
        <v>7903</v>
      </c>
      <c r="P18" s="519">
        <v>9327</v>
      </c>
      <c r="Q18" s="511">
        <f t="shared" si="1"/>
        <v>0.8473249705157071</v>
      </c>
    </row>
    <row r="19" spans="1:17" ht="24.75" customHeight="1">
      <c r="A19" s="505" t="s">
        <v>214</v>
      </c>
      <c r="B19" s="506" t="s">
        <v>215</v>
      </c>
      <c r="C19" s="507">
        <v>730</v>
      </c>
      <c r="D19" s="508">
        <v>2488</v>
      </c>
      <c r="E19" s="508">
        <v>336</v>
      </c>
      <c r="F19" s="507">
        <v>878</v>
      </c>
      <c r="G19" s="507">
        <v>2551</v>
      </c>
      <c r="H19" s="507">
        <v>3975</v>
      </c>
      <c r="I19" s="507">
        <v>16104</v>
      </c>
      <c r="J19" s="507">
        <v>21300</v>
      </c>
      <c r="K19" s="507">
        <v>13492</v>
      </c>
      <c r="L19" s="507">
        <v>7168</v>
      </c>
      <c r="M19" s="507">
        <v>9150</v>
      </c>
      <c r="N19" s="507">
        <v>1959</v>
      </c>
      <c r="O19" s="507">
        <f t="shared" si="0"/>
        <v>80131</v>
      </c>
      <c r="P19" s="519">
        <v>89559</v>
      </c>
      <c r="Q19" s="511">
        <f t="shared" si="1"/>
        <v>0.89472861465626008</v>
      </c>
    </row>
    <row r="20" spans="1:17" ht="24.75" customHeight="1">
      <c r="A20" s="505" t="s">
        <v>216</v>
      </c>
      <c r="B20" s="506" t="s">
        <v>217</v>
      </c>
      <c r="C20" s="507">
        <v>0</v>
      </c>
      <c r="D20" s="508">
        <v>0</v>
      </c>
      <c r="E20" s="508">
        <v>0</v>
      </c>
      <c r="F20" s="507">
        <v>0</v>
      </c>
      <c r="G20" s="507">
        <v>5027</v>
      </c>
      <c r="H20" s="507">
        <v>34433</v>
      </c>
      <c r="I20" s="507">
        <v>87109</v>
      </c>
      <c r="J20" s="507">
        <v>85944</v>
      </c>
      <c r="K20" s="507">
        <v>718</v>
      </c>
      <c r="L20" s="507">
        <v>0</v>
      </c>
      <c r="M20" s="507">
        <v>0</v>
      </c>
      <c r="N20" s="507">
        <v>0</v>
      </c>
      <c r="O20" s="507">
        <f t="shared" si="0"/>
        <v>213231</v>
      </c>
      <c r="P20" s="519">
        <v>261315</v>
      </c>
      <c r="Q20" s="511">
        <f t="shared" si="1"/>
        <v>0.81599219332988926</v>
      </c>
    </row>
    <row r="21" spans="1:17" ht="24.75" customHeight="1">
      <c r="A21" s="505" t="s">
        <v>218</v>
      </c>
      <c r="B21" s="506" t="s">
        <v>219</v>
      </c>
      <c r="C21" s="507">
        <v>0</v>
      </c>
      <c r="D21" s="508">
        <v>0</v>
      </c>
      <c r="E21" s="508">
        <v>0</v>
      </c>
      <c r="F21" s="507">
        <v>2438</v>
      </c>
      <c r="G21" s="507">
        <v>6830</v>
      </c>
      <c r="H21" s="507">
        <v>5858</v>
      </c>
      <c r="I21" s="507">
        <v>245</v>
      </c>
      <c r="J21" s="507">
        <v>220</v>
      </c>
      <c r="K21" s="507">
        <v>2282</v>
      </c>
      <c r="L21" s="507">
        <v>25</v>
      </c>
      <c r="M21" s="507">
        <v>25</v>
      </c>
      <c r="N21" s="507">
        <v>0</v>
      </c>
      <c r="O21" s="507">
        <f t="shared" si="0"/>
        <v>17923</v>
      </c>
      <c r="P21" s="519">
        <v>2422</v>
      </c>
      <c r="Q21" s="511">
        <f t="shared" si="1"/>
        <v>7.4000825763831548</v>
      </c>
    </row>
    <row r="22" spans="1:17" ht="24.75" customHeight="1">
      <c r="A22" s="505" t="s">
        <v>220</v>
      </c>
      <c r="B22" s="506" t="s">
        <v>221</v>
      </c>
      <c r="C22" s="507">
        <v>82</v>
      </c>
      <c r="D22" s="508">
        <v>148</v>
      </c>
      <c r="E22" s="508">
        <v>151</v>
      </c>
      <c r="F22" s="507">
        <v>639</v>
      </c>
      <c r="G22" s="507">
        <v>2078</v>
      </c>
      <c r="H22" s="507">
        <v>18740</v>
      </c>
      <c r="I22" s="507">
        <v>26008</v>
      </c>
      <c r="J22" s="507">
        <v>23219</v>
      </c>
      <c r="K22" s="507">
        <v>1533</v>
      </c>
      <c r="L22" s="507">
        <v>1602</v>
      </c>
      <c r="M22" s="507">
        <v>1069</v>
      </c>
      <c r="N22" s="507">
        <v>170</v>
      </c>
      <c r="O22" s="507">
        <f t="shared" si="0"/>
        <v>75439</v>
      </c>
      <c r="P22" s="519">
        <v>64566</v>
      </c>
      <c r="Q22" s="511">
        <f t="shared" si="1"/>
        <v>1.1684013257751757</v>
      </c>
    </row>
    <row r="23" spans="1:17" ht="24.75" customHeight="1">
      <c r="A23" s="505" t="s">
        <v>222</v>
      </c>
      <c r="B23" s="506" t="s">
        <v>223</v>
      </c>
      <c r="C23" s="507">
        <v>0</v>
      </c>
      <c r="D23" s="508">
        <v>0</v>
      </c>
      <c r="E23" s="508">
        <v>0</v>
      </c>
      <c r="F23" s="507">
        <v>40</v>
      </c>
      <c r="G23" s="507">
        <v>1352</v>
      </c>
      <c r="H23" s="507">
        <v>420</v>
      </c>
      <c r="I23" s="507">
        <v>0</v>
      </c>
      <c r="J23" s="507">
        <v>0</v>
      </c>
      <c r="K23" s="507">
        <v>0</v>
      </c>
      <c r="L23" s="507">
        <v>3</v>
      </c>
      <c r="M23" s="507">
        <v>0</v>
      </c>
      <c r="N23" s="507">
        <v>0</v>
      </c>
      <c r="O23" s="507">
        <f t="shared" si="0"/>
        <v>1815</v>
      </c>
      <c r="P23" s="519">
        <v>1187</v>
      </c>
      <c r="Q23" s="511">
        <f t="shared" si="1"/>
        <v>1.5290648694187026</v>
      </c>
    </row>
    <row r="24" spans="1:17" ht="24.75" customHeight="1">
      <c r="A24" s="505" t="s">
        <v>224</v>
      </c>
      <c r="B24" s="506" t="s">
        <v>225</v>
      </c>
      <c r="C24" s="507">
        <v>82</v>
      </c>
      <c r="D24" s="508">
        <v>122</v>
      </c>
      <c r="E24" s="508">
        <v>0</v>
      </c>
      <c r="F24" s="507">
        <v>0</v>
      </c>
      <c r="G24" s="507">
        <v>372</v>
      </c>
      <c r="H24" s="507">
        <v>0</v>
      </c>
      <c r="I24" s="507">
        <v>0</v>
      </c>
      <c r="J24" s="507">
        <v>0</v>
      </c>
      <c r="K24" s="507">
        <v>372</v>
      </c>
      <c r="L24" s="507">
        <v>0</v>
      </c>
      <c r="M24" s="507">
        <v>0</v>
      </c>
      <c r="N24" s="507">
        <v>25</v>
      </c>
      <c r="O24" s="507">
        <f t="shared" si="0"/>
        <v>973</v>
      </c>
      <c r="P24" s="519">
        <v>175</v>
      </c>
      <c r="Q24" s="511">
        <f t="shared" si="1"/>
        <v>5.56</v>
      </c>
    </row>
    <row r="25" spans="1:17" ht="24.75" customHeight="1">
      <c r="A25" s="520" t="s">
        <v>226</v>
      </c>
      <c r="B25" s="521" t="s">
        <v>227</v>
      </c>
      <c r="C25" s="522">
        <v>165</v>
      </c>
      <c r="D25" s="523">
        <v>378</v>
      </c>
      <c r="E25" s="523">
        <v>724</v>
      </c>
      <c r="F25" s="522">
        <v>1505</v>
      </c>
      <c r="G25" s="522">
        <v>3384</v>
      </c>
      <c r="H25" s="522">
        <v>2161</v>
      </c>
      <c r="I25" s="522">
        <v>1811</v>
      </c>
      <c r="J25" s="522">
        <v>1364</v>
      </c>
      <c r="K25" s="522">
        <v>244</v>
      </c>
      <c r="L25" s="522">
        <v>155</v>
      </c>
      <c r="M25" s="522">
        <v>194</v>
      </c>
      <c r="N25" s="522">
        <v>210</v>
      </c>
      <c r="O25" s="522">
        <f t="shared" si="0"/>
        <v>12295</v>
      </c>
      <c r="P25" s="524">
        <v>14729</v>
      </c>
      <c r="Q25" s="525">
        <f t="shared" si="1"/>
        <v>0.83474777649534926</v>
      </c>
    </row>
    <row r="26" spans="1:17" ht="24.75" customHeight="1">
      <c r="A26" s="691" t="s">
        <v>228</v>
      </c>
      <c r="B26" s="691"/>
      <c r="C26" s="48">
        <f>SUM('P7'!C9:C25)+SUM('P8'!C3:C25)</f>
        <v>489936</v>
      </c>
      <c r="D26" s="49">
        <f>SUM('P7'!D9:D25)+SUM('P8'!D3:D25)</f>
        <v>567225</v>
      </c>
      <c r="E26" s="49">
        <f>SUM('P7'!E9:E25)+SUM('P8'!E3:E25)</f>
        <v>187291</v>
      </c>
      <c r="F26" s="48">
        <f>SUM('P7'!F9:F25)+SUM('P8'!F3:F25)</f>
        <v>245573</v>
      </c>
      <c r="G26" s="48">
        <f>SUM('P7'!G9:G25)+SUM('P8'!G3:G25)</f>
        <v>460618</v>
      </c>
      <c r="H26" s="48">
        <f>SUM('P7'!H9:H25)+SUM('P8'!H3:H25)</f>
        <v>1033182</v>
      </c>
      <c r="I26" s="48">
        <f>SUM('P7'!I9:I25)+SUM('P8'!I3:I25)</f>
        <v>628769</v>
      </c>
      <c r="J26" s="48">
        <f>SUM('P7'!J9:J25)+SUM('P8'!J3:J25)</f>
        <v>291103</v>
      </c>
      <c r="K26" s="48">
        <f>SUM('P7'!K9:K25)+SUM('P8'!K3:K25)</f>
        <v>601057</v>
      </c>
      <c r="L26" s="48">
        <f>SUM('P7'!L9:L25)+SUM('P8'!L3:L25)</f>
        <v>625959</v>
      </c>
      <c r="M26" s="48">
        <f>SUM('P7'!M9:M25)+SUM('P8'!M3:M25)</f>
        <v>1103937</v>
      </c>
      <c r="N26" s="48">
        <f>SUM('P7'!N9:N25)+SUM('P8'!N3:N25)</f>
        <v>936901</v>
      </c>
      <c r="O26" s="50">
        <f>SUM('P7'!O9:O25)+SUM('P8'!O3:O25)</f>
        <v>7171551</v>
      </c>
      <c r="P26" s="51">
        <f>SUM('P7'!P9:P25)+SUM('P8'!P3:P25)</f>
        <v>7032609</v>
      </c>
      <c r="Q26" s="55">
        <f t="shared" si="1"/>
        <v>1.0197568214015595</v>
      </c>
    </row>
    <row r="27" spans="1:17" ht="24.75" customHeight="1">
      <c r="A27" s="692" t="s">
        <v>1488</v>
      </c>
      <c r="B27" s="692"/>
      <c r="C27" s="507">
        <v>319651</v>
      </c>
      <c r="D27" s="508">
        <v>446135</v>
      </c>
      <c r="E27" s="508">
        <v>211819</v>
      </c>
      <c r="F27" s="507">
        <v>243792</v>
      </c>
      <c r="G27" s="507">
        <v>646528</v>
      </c>
      <c r="H27" s="507">
        <v>1370697</v>
      </c>
      <c r="I27" s="507">
        <v>660434</v>
      </c>
      <c r="J27" s="507">
        <v>532796</v>
      </c>
      <c r="K27" s="507">
        <v>657381</v>
      </c>
      <c r="L27" s="507">
        <v>586305</v>
      </c>
      <c r="M27" s="507">
        <v>743668</v>
      </c>
      <c r="N27" s="507">
        <v>613403</v>
      </c>
      <c r="O27" s="507">
        <f>SUM(C27:N27)</f>
        <v>7032609</v>
      </c>
      <c r="P27" s="435"/>
      <c r="Q27" s="436"/>
    </row>
    <row r="28" spans="1:17" ht="24.75" customHeight="1">
      <c r="A28" s="693" t="s">
        <v>229</v>
      </c>
      <c r="B28" s="693"/>
      <c r="C28" s="526">
        <f>C26/C27</f>
        <v>1.5327216245217441</v>
      </c>
      <c r="D28" s="527">
        <f t="shared" ref="D28:O28" si="2">D26/D27</f>
        <v>1.2714200858484539</v>
      </c>
      <c r="E28" s="527">
        <f t="shared" si="2"/>
        <v>0.88420302239175896</v>
      </c>
      <c r="F28" s="526">
        <f t="shared" si="2"/>
        <v>1.0073054078886921</v>
      </c>
      <c r="G28" s="526">
        <f t="shared" si="2"/>
        <v>0.71244864878241931</v>
      </c>
      <c r="H28" s="526">
        <f t="shared" si="2"/>
        <v>0.75376396096292619</v>
      </c>
      <c r="I28" s="526">
        <f t="shared" si="2"/>
        <v>0.95205425523216547</v>
      </c>
      <c r="J28" s="526">
        <f t="shared" si="2"/>
        <v>0.54636859135579097</v>
      </c>
      <c r="K28" s="526">
        <f t="shared" si="2"/>
        <v>0.91432061468159254</v>
      </c>
      <c r="L28" s="526">
        <f t="shared" si="2"/>
        <v>1.0676337401181979</v>
      </c>
      <c r="M28" s="526">
        <f t="shared" si="2"/>
        <v>1.4844487056051894</v>
      </c>
      <c r="N28" s="526">
        <f t="shared" si="2"/>
        <v>1.527382487532666</v>
      </c>
      <c r="O28" s="526">
        <f t="shared" si="2"/>
        <v>1.0197568214015595</v>
      </c>
      <c r="P28" s="437"/>
      <c r="Q28" s="438"/>
    </row>
    <row r="29" spans="1:17" ht="24.75" customHeight="1">
      <c r="P29" s="687" t="s">
        <v>230</v>
      </c>
      <c r="Q29" s="687"/>
    </row>
  </sheetData>
  <sheetProtection selectLockedCells="1" selectUnlockedCells="1"/>
  <mergeCells count="6">
    <mergeCell ref="P29:Q29"/>
    <mergeCell ref="O1:Q1"/>
    <mergeCell ref="A2:B2"/>
    <mergeCell ref="A26:B26"/>
    <mergeCell ref="A27:B27"/>
    <mergeCell ref="A28:B28"/>
  </mergeCells>
  <phoneticPr fontId="4"/>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228A-B590-4765-8958-B971C33C79BD}">
  <sheetPr>
    <pageSetUpPr fitToPage="1"/>
  </sheetPr>
  <dimension ref="A1:Q26"/>
  <sheetViews>
    <sheetView view="pageLayout" topLeftCell="A4" zoomScaleNormal="100" workbookViewId="0">
      <selection activeCell="D8" sqref="D8"/>
    </sheetView>
  </sheetViews>
  <sheetFormatPr defaultColWidth="9" defaultRowHeight="14.4"/>
  <cols>
    <col min="1" max="1" width="4.33203125" style="37" customWidth="1"/>
    <col min="2" max="2" width="18.33203125" style="12" customWidth="1"/>
    <col min="3" max="14" width="8.77734375" style="12" customWidth="1"/>
    <col min="15" max="16" width="9.6640625" style="12" customWidth="1"/>
    <col min="17" max="17" width="8.77734375" style="12" customWidth="1"/>
    <col min="18" max="18" width="13.6640625" style="12" customWidth="1"/>
    <col min="19" max="16384" width="9" style="12"/>
  </cols>
  <sheetData>
    <row r="1" spans="1:17" ht="29.95" customHeight="1"/>
    <row r="2" spans="1:17" s="36" customFormat="1" ht="28" customHeight="1">
      <c r="A2" s="694" t="s">
        <v>231</v>
      </c>
      <c r="B2" s="694"/>
      <c r="C2" s="694"/>
    </row>
    <row r="3" spans="1:17" ht="24.9" customHeight="1">
      <c r="A3" s="194" t="s">
        <v>1499</v>
      </c>
      <c r="B3" s="194"/>
      <c r="C3" s="194"/>
      <c r="D3" s="194"/>
      <c r="E3" s="194"/>
      <c r="F3" s="194"/>
      <c r="G3" s="194"/>
      <c r="H3" s="194"/>
      <c r="I3" s="194"/>
      <c r="J3" s="194"/>
      <c r="K3" s="194"/>
      <c r="L3" s="194"/>
      <c r="M3" s="194"/>
      <c r="N3" s="194"/>
      <c r="O3" s="194"/>
      <c r="P3" s="194"/>
      <c r="Q3" s="194"/>
    </row>
    <row r="4" spans="1:17" ht="24.9" customHeight="1">
      <c r="A4" s="504" t="s">
        <v>1844</v>
      </c>
      <c r="B4" s="194"/>
      <c r="C4" s="194"/>
      <c r="D4" s="194"/>
      <c r="E4" s="194"/>
      <c r="F4" s="194"/>
      <c r="G4" s="194"/>
      <c r="H4" s="194"/>
      <c r="I4" s="194"/>
      <c r="J4" s="194"/>
      <c r="K4" s="194"/>
      <c r="L4" s="194"/>
      <c r="M4" s="194"/>
      <c r="N4" s="194"/>
      <c r="O4" s="194"/>
      <c r="P4" s="194"/>
      <c r="Q4" s="194"/>
    </row>
    <row r="5" spans="1:17" ht="24.55" customHeight="1">
      <c r="A5" s="194" t="s">
        <v>1500</v>
      </c>
      <c r="B5" s="194"/>
      <c r="C5" s="194"/>
      <c r="D5" s="194"/>
      <c r="E5" s="194"/>
      <c r="F5" s="194"/>
      <c r="G5" s="194"/>
      <c r="H5" s="194"/>
      <c r="I5" s="194"/>
      <c r="J5" s="194"/>
      <c r="K5" s="194"/>
      <c r="L5" s="194"/>
      <c r="M5" s="194"/>
      <c r="N5" s="194"/>
      <c r="O5" s="194"/>
      <c r="P5" s="194"/>
      <c r="Q5" s="194"/>
    </row>
    <row r="6" spans="1:17" ht="19.5" customHeight="1">
      <c r="O6" s="688" t="s">
        <v>1494</v>
      </c>
      <c r="P6" s="688"/>
      <c r="Q6" s="688"/>
    </row>
    <row r="7" spans="1:17" s="40" customFormat="1" ht="29.95" customHeight="1">
      <c r="A7" s="686" t="s">
        <v>1128</v>
      </c>
      <c r="B7" s="686"/>
      <c r="C7" s="43" t="s">
        <v>232</v>
      </c>
      <c r="D7" s="43" t="s">
        <v>233</v>
      </c>
      <c r="E7" s="43" t="s">
        <v>234</v>
      </c>
      <c r="F7" s="43" t="s">
        <v>235</v>
      </c>
      <c r="G7" s="43" t="s">
        <v>236</v>
      </c>
      <c r="H7" s="43" t="s">
        <v>237</v>
      </c>
      <c r="I7" s="43" t="s">
        <v>238</v>
      </c>
      <c r="J7" s="43" t="s">
        <v>239</v>
      </c>
      <c r="K7" s="43" t="s">
        <v>240</v>
      </c>
      <c r="L7" s="43" t="s">
        <v>241</v>
      </c>
      <c r="M7" s="43" t="s">
        <v>242</v>
      </c>
      <c r="N7" s="43" t="s">
        <v>243</v>
      </c>
      <c r="O7" s="43" t="s">
        <v>146</v>
      </c>
      <c r="P7" s="44" t="s">
        <v>1488</v>
      </c>
      <c r="Q7" s="45" t="s">
        <v>147</v>
      </c>
    </row>
    <row r="8" spans="1:17" ht="24.9" customHeight="1">
      <c r="A8" s="46" t="s">
        <v>148</v>
      </c>
      <c r="B8" s="363" t="s">
        <v>149</v>
      </c>
      <c r="C8" s="364">
        <v>0</v>
      </c>
      <c r="D8" s="365">
        <v>0</v>
      </c>
      <c r="E8" s="365">
        <v>0</v>
      </c>
      <c r="F8" s="364">
        <v>0</v>
      </c>
      <c r="G8" s="364">
        <v>0</v>
      </c>
      <c r="H8" s="364">
        <v>0</v>
      </c>
      <c r="I8" s="364">
        <v>0</v>
      </c>
      <c r="J8" s="364">
        <v>0</v>
      </c>
      <c r="K8" s="364">
        <v>635</v>
      </c>
      <c r="L8" s="364">
        <v>22654</v>
      </c>
      <c r="M8" s="364">
        <v>47101</v>
      </c>
      <c r="N8" s="364">
        <v>10703</v>
      </c>
      <c r="O8" s="364">
        <v>81093</v>
      </c>
      <c r="P8" s="47">
        <v>72198</v>
      </c>
      <c r="Q8" s="60">
        <f t="shared" ref="Q8:Q24" si="0">O8/P8</f>
        <v>1.123202858804953</v>
      </c>
    </row>
    <row r="9" spans="1:17" ht="24.9" customHeight="1">
      <c r="A9" s="505" t="s">
        <v>150</v>
      </c>
      <c r="B9" s="506" t="s">
        <v>151</v>
      </c>
      <c r="C9" s="507">
        <v>1</v>
      </c>
      <c r="D9" s="508">
        <v>232</v>
      </c>
      <c r="E9" s="508">
        <v>2231</v>
      </c>
      <c r="F9" s="507">
        <v>7298</v>
      </c>
      <c r="G9" s="507">
        <v>2465</v>
      </c>
      <c r="H9" s="507">
        <v>442</v>
      </c>
      <c r="I9" s="507">
        <v>12</v>
      </c>
      <c r="J9" s="507">
        <v>0</v>
      </c>
      <c r="K9" s="507">
        <v>2</v>
      </c>
      <c r="L9" s="507">
        <v>4</v>
      </c>
      <c r="M9" s="507">
        <v>0</v>
      </c>
      <c r="N9" s="507">
        <v>12</v>
      </c>
      <c r="O9" s="507">
        <v>12699</v>
      </c>
      <c r="P9" s="519">
        <v>28560</v>
      </c>
      <c r="Q9" s="511">
        <f t="shared" si="0"/>
        <v>0.44464285714285712</v>
      </c>
    </row>
    <row r="10" spans="1:17" ht="24.9" customHeight="1">
      <c r="A10" s="505" t="s">
        <v>152</v>
      </c>
      <c r="B10" s="506" t="s">
        <v>153</v>
      </c>
      <c r="C10" s="507">
        <v>4213</v>
      </c>
      <c r="D10" s="508">
        <v>6361</v>
      </c>
      <c r="E10" s="508">
        <v>7174</v>
      </c>
      <c r="F10" s="507">
        <v>22041</v>
      </c>
      <c r="G10" s="507">
        <v>41063</v>
      </c>
      <c r="H10" s="507">
        <v>26532</v>
      </c>
      <c r="I10" s="507">
        <v>26116</v>
      </c>
      <c r="J10" s="507">
        <v>20555</v>
      </c>
      <c r="K10" s="507">
        <v>15558</v>
      </c>
      <c r="L10" s="507">
        <v>26006</v>
      </c>
      <c r="M10" s="507">
        <v>22271</v>
      </c>
      <c r="N10" s="507">
        <v>17606</v>
      </c>
      <c r="O10" s="507">
        <v>235496</v>
      </c>
      <c r="P10" s="519">
        <v>265820</v>
      </c>
      <c r="Q10" s="511">
        <f t="shared" si="0"/>
        <v>0.88592280490557518</v>
      </c>
    </row>
    <row r="11" spans="1:17" ht="24.9" customHeight="1">
      <c r="A11" s="505" t="s">
        <v>154</v>
      </c>
      <c r="B11" s="506" t="s">
        <v>155</v>
      </c>
      <c r="C11" s="507">
        <v>217</v>
      </c>
      <c r="D11" s="508">
        <v>2800</v>
      </c>
      <c r="E11" s="508">
        <v>4737</v>
      </c>
      <c r="F11" s="507">
        <v>3233</v>
      </c>
      <c r="G11" s="507">
        <v>2792</v>
      </c>
      <c r="H11" s="507">
        <v>8827</v>
      </c>
      <c r="I11" s="507">
        <v>920</v>
      </c>
      <c r="J11" s="507">
        <v>114</v>
      </c>
      <c r="K11" s="507">
        <v>9696</v>
      </c>
      <c r="L11" s="507">
        <v>4269</v>
      </c>
      <c r="M11" s="507">
        <v>2859</v>
      </c>
      <c r="N11" s="507">
        <v>2570</v>
      </c>
      <c r="O11" s="507">
        <v>43034</v>
      </c>
      <c r="P11" s="519">
        <v>27650</v>
      </c>
      <c r="Q11" s="511">
        <f t="shared" si="0"/>
        <v>1.556383363471971</v>
      </c>
    </row>
    <row r="12" spans="1:17" ht="24.9" customHeight="1">
      <c r="A12" s="505" t="s">
        <v>156</v>
      </c>
      <c r="B12" s="506" t="s">
        <v>157</v>
      </c>
      <c r="C12" s="507">
        <v>1989</v>
      </c>
      <c r="D12" s="508">
        <v>5009</v>
      </c>
      <c r="E12" s="508">
        <v>6075</v>
      </c>
      <c r="F12" s="507">
        <v>9491</v>
      </c>
      <c r="G12" s="507">
        <v>13405</v>
      </c>
      <c r="H12" s="507">
        <v>13472</v>
      </c>
      <c r="I12" s="507">
        <v>4415</v>
      </c>
      <c r="J12" s="507">
        <v>1900</v>
      </c>
      <c r="K12" s="507">
        <v>15155</v>
      </c>
      <c r="L12" s="507">
        <v>7445</v>
      </c>
      <c r="M12" s="507">
        <v>3960</v>
      </c>
      <c r="N12" s="507">
        <v>2956</v>
      </c>
      <c r="O12" s="507">
        <v>85272</v>
      </c>
      <c r="P12" s="519">
        <v>81124</v>
      </c>
      <c r="Q12" s="511">
        <f t="shared" si="0"/>
        <v>1.0511316010058676</v>
      </c>
    </row>
    <row r="13" spans="1:17" ht="24.9" customHeight="1">
      <c r="A13" s="505" t="s">
        <v>158</v>
      </c>
      <c r="B13" s="506" t="s">
        <v>159</v>
      </c>
      <c r="C13" s="507">
        <v>1859</v>
      </c>
      <c r="D13" s="508">
        <v>5977</v>
      </c>
      <c r="E13" s="508">
        <v>6251</v>
      </c>
      <c r="F13" s="507">
        <v>7255</v>
      </c>
      <c r="G13" s="507">
        <v>17598</v>
      </c>
      <c r="H13" s="507">
        <v>8488</v>
      </c>
      <c r="I13" s="507">
        <v>1502</v>
      </c>
      <c r="J13" s="507">
        <v>572</v>
      </c>
      <c r="K13" s="507">
        <v>3328</v>
      </c>
      <c r="L13" s="507">
        <v>4030</v>
      </c>
      <c r="M13" s="507">
        <v>3132</v>
      </c>
      <c r="N13" s="507">
        <v>4201</v>
      </c>
      <c r="O13" s="507">
        <v>64193</v>
      </c>
      <c r="P13" s="519">
        <v>73154</v>
      </c>
      <c r="Q13" s="511">
        <f t="shared" si="0"/>
        <v>0.87750498947425981</v>
      </c>
    </row>
    <row r="14" spans="1:17" ht="24.9" customHeight="1">
      <c r="A14" s="505" t="s">
        <v>160</v>
      </c>
      <c r="B14" s="506" t="s">
        <v>161</v>
      </c>
      <c r="C14" s="507">
        <v>1</v>
      </c>
      <c r="D14" s="508">
        <v>213</v>
      </c>
      <c r="E14" s="508">
        <v>192</v>
      </c>
      <c r="F14" s="507">
        <v>25</v>
      </c>
      <c r="G14" s="507">
        <v>3</v>
      </c>
      <c r="H14" s="507">
        <v>291</v>
      </c>
      <c r="I14" s="507">
        <v>0</v>
      </c>
      <c r="J14" s="507">
        <v>0</v>
      </c>
      <c r="K14" s="507">
        <v>149</v>
      </c>
      <c r="L14" s="507">
        <v>199</v>
      </c>
      <c r="M14" s="507">
        <v>34</v>
      </c>
      <c r="N14" s="507">
        <v>32</v>
      </c>
      <c r="O14" s="507">
        <v>1139</v>
      </c>
      <c r="P14" s="519">
        <v>1331</v>
      </c>
      <c r="Q14" s="511">
        <f t="shared" si="0"/>
        <v>0.85574755822689708</v>
      </c>
    </row>
    <row r="15" spans="1:17" ht="24.9" customHeight="1">
      <c r="A15" s="505" t="s">
        <v>162</v>
      </c>
      <c r="B15" s="506" t="s">
        <v>163</v>
      </c>
      <c r="C15" s="507">
        <v>39817</v>
      </c>
      <c r="D15" s="508">
        <v>58643</v>
      </c>
      <c r="E15" s="508">
        <v>3954</v>
      </c>
      <c r="F15" s="507">
        <v>1237</v>
      </c>
      <c r="G15" s="507">
        <v>814</v>
      </c>
      <c r="H15" s="507">
        <v>1161</v>
      </c>
      <c r="I15" s="507">
        <v>17</v>
      </c>
      <c r="J15" s="507">
        <v>119</v>
      </c>
      <c r="K15" s="507">
        <v>4168</v>
      </c>
      <c r="L15" s="507">
        <v>8865</v>
      </c>
      <c r="M15" s="507">
        <v>11475</v>
      </c>
      <c r="N15" s="507">
        <v>11626</v>
      </c>
      <c r="O15" s="507">
        <v>141896</v>
      </c>
      <c r="P15" s="519">
        <v>144518</v>
      </c>
      <c r="Q15" s="511">
        <f t="shared" si="0"/>
        <v>0.98185693131651419</v>
      </c>
    </row>
    <row r="16" spans="1:17" ht="24.9" customHeight="1">
      <c r="A16" s="505" t="s">
        <v>164</v>
      </c>
      <c r="B16" s="506" t="s">
        <v>165</v>
      </c>
      <c r="C16" s="507">
        <v>3874</v>
      </c>
      <c r="D16" s="508">
        <v>3914</v>
      </c>
      <c r="E16" s="508">
        <v>392</v>
      </c>
      <c r="F16" s="507">
        <v>168</v>
      </c>
      <c r="G16" s="507">
        <v>881</v>
      </c>
      <c r="H16" s="507">
        <v>423</v>
      </c>
      <c r="I16" s="507">
        <v>0</v>
      </c>
      <c r="J16" s="507">
        <v>34</v>
      </c>
      <c r="K16" s="507">
        <v>7561</v>
      </c>
      <c r="L16" s="507">
        <v>8243</v>
      </c>
      <c r="M16" s="507">
        <v>5521</v>
      </c>
      <c r="N16" s="507">
        <v>719</v>
      </c>
      <c r="O16" s="507">
        <v>31730</v>
      </c>
      <c r="P16" s="519">
        <v>34732</v>
      </c>
      <c r="Q16" s="511">
        <f t="shared" si="0"/>
        <v>0.91356673960612689</v>
      </c>
    </row>
    <row r="17" spans="1:17" ht="24.9" customHeight="1">
      <c r="A17" s="505" t="s">
        <v>166</v>
      </c>
      <c r="B17" s="506" t="s">
        <v>167</v>
      </c>
      <c r="C17" s="507">
        <v>77</v>
      </c>
      <c r="D17" s="508">
        <v>348</v>
      </c>
      <c r="E17" s="508">
        <v>38</v>
      </c>
      <c r="F17" s="507">
        <v>104</v>
      </c>
      <c r="G17" s="507">
        <v>717</v>
      </c>
      <c r="H17" s="507">
        <v>7851</v>
      </c>
      <c r="I17" s="507">
        <v>1322</v>
      </c>
      <c r="J17" s="507">
        <v>66</v>
      </c>
      <c r="K17" s="507">
        <v>18241</v>
      </c>
      <c r="L17" s="507">
        <v>14538</v>
      </c>
      <c r="M17" s="507">
        <v>982</v>
      </c>
      <c r="N17" s="507">
        <v>117</v>
      </c>
      <c r="O17" s="507">
        <v>44401</v>
      </c>
      <c r="P17" s="519">
        <v>27918</v>
      </c>
      <c r="Q17" s="511">
        <f t="shared" si="0"/>
        <v>1.5904076223225159</v>
      </c>
    </row>
    <row r="18" spans="1:17" ht="24.9" customHeight="1">
      <c r="A18" s="505" t="s">
        <v>168</v>
      </c>
      <c r="B18" s="506" t="s">
        <v>169</v>
      </c>
      <c r="C18" s="507">
        <v>767</v>
      </c>
      <c r="D18" s="508">
        <v>920</v>
      </c>
      <c r="E18" s="508">
        <v>216</v>
      </c>
      <c r="F18" s="507">
        <v>84</v>
      </c>
      <c r="G18" s="507">
        <v>6</v>
      </c>
      <c r="H18" s="507">
        <v>0</v>
      </c>
      <c r="I18" s="507">
        <v>0</v>
      </c>
      <c r="J18" s="507">
        <v>0</v>
      </c>
      <c r="K18" s="507">
        <v>1</v>
      </c>
      <c r="L18" s="507">
        <v>0</v>
      </c>
      <c r="M18" s="507">
        <v>4</v>
      </c>
      <c r="N18" s="507">
        <v>76</v>
      </c>
      <c r="O18" s="507">
        <v>2074</v>
      </c>
      <c r="P18" s="519">
        <v>4114</v>
      </c>
      <c r="Q18" s="511">
        <f t="shared" si="0"/>
        <v>0.50413223140495866</v>
      </c>
    </row>
    <row r="19" spans="1:17" ht="24.9" customHeight="1">
      <c r="A19" s="505" t="s">
        <v>170</v>
      </c>
      <c r="B19" s="506" t="s">
        <v>171</v>
      </c>
      <c r="C19" s="507">
        <v>8865</v>
      </c>
      <c r="D19" s="508">
        <v>20787</v>
      </c>
      <c r="E19" s="508">
        <v>12706</v>
      </c>
      <c r="F19" s="507">
        <v>9177</v>
      </c>
      <c r="G19" s="507">
        <v>10288</v>
      </c>
      <c r="H19" s="507">
        <v>3640</v>
      </c>
      <c r="I19" s="507">
        <v>0</v>
      </c>
      <c r="J19" s="507">
        <v>2</v>
      </c>
      <c r="K19" s="507">
        <v>2645</v>
      </c>
      <c r="L19" s="507">
        <v>6726</v>
      </c>
      <c r="M19" s="507">
        <v>75228</v>
      </c>
      <c r="N19" s="507">
        <v>34807</v>
      </c>
      <c r="O19" s="507">
        <v>184871</v>
      </c>
      <c r="P19" s="519">
        <v>118611</v>
      </c>
      <c r="Q19" s="511">
        <f t="shared" si="0"/>
        <v>1.5586328418106246</v>
      </c>
    </row>
    <row r="20" spans="1:17" ht="24.9" customHeight="1">
      <c r="A20" s="505" t="s">
        <v>172</v>
      </c>
      <c r="B20" s="506" t="s">
        <v>173</v>
      </c>
      <c r="C20" s="507">
        <v>3755</v>
      </c>
      <c r="D20" s="508">
        <v>8070</v>
      </c>
      <c r="E20" s="508">
        <v>3896</v>
      </c>
      <c r="F20" s="507">
        <v>3166</v>
      </c>
      <c r="G20" s="507">
        <v>1915</v>
      </c>
      <c r="H20" s="507">
        <v>1058</v>
      </c>
      <c r="I20" s="507">
        <v>33</v>
      </c>
      <c r="J20" s="507">
        <v>10</v>
      </c>
      <c r="K20" s="507">
        <v>4577</v>
      </c>
      <c r="L20" s="507">
        <v>5488</v>
      </c>
      <c r="M20" s="507">
        <v>5298</v>
      </c>
      <c r="N20" s="507">
        <v>8311</v>
      </c>
      <c r="O20" s="507">
        <v>45577</v>
      </c>
      <c r="P20" s="519">
        <v>42562</v>
      </c>
      <c r="Q20" s="511">
        <f t="shared" si="0"/>
        <v>1.0708378365678304</v>
      </c>
    </row>
    <row r="21" spans="1:17" ht="24.9" customHeight="1">
      <c r="A21" s="505" t="s">
        <v>174</v>
      </c>
      <c r="B21" s="506" t="s">
        <v>175</v>
      </c>
      <c r="C21" s="507">
        <v>0</v>
      </c>
      <c r="D21" s="508">
        <v>0</v>
      </c>
      <c r="E21" s="508">
        <v>35</v>
      </c>
      <c r="F21" s="507">
        <v>27</v>
      </c>
      <c r="G21" s="507">
        <v>37</v>
      </c>
      <c r="H21" s="507">
        <v>0</v>
      </c>
      <c r="I21" s="507">
        <v>0</v>
      </c>
      <c r="J21" s="507">
        <v>0</v>
      </c>
      <c r="K21" s="507">
        <v>5</v>
      </c>
      <c r="L21" s="507">
        <v>14</v>
      </c>
      <c r="M21" s="507">
        <v>0</v>
      </c>
      <c r="N21" s="507">
        <v>0</v>
      </c>
      <c r="O21" s="507">
        <v>118</v>
      </c>
      <c r="P21" s="519">
        <v>258</v>
      </c>
      <c r="Q21" s="511">
        <f t="shared" si="0"/>
        <v>0.4573643410852713</v>
      </c>
    </row>
    <row r="22" spans="1:17" ht="24.9" customHeight="1">
      <c r="A22" s="505" t="s">
        <v>176</v>
      </c>
      <c r="B22" s="506" t="s">
        <v>177</v>
      </c>
      <c r="C22" s="507">
        <v>301</v>
      </c>
      <c r="D22" s="508">
        <v>371</v>
      </c>
      <c r="E22" s="508">
        <v>90</v>
      </c>
      <c r="F22" s="507">
        <v>248</v>
      </c>
      <c r="G22" s="507">
        <v>3934</v>
      </c>
      <c r="H22" s="507">
        <v>11625</v>
      </c>
      <c r="I22" s="507">
        <v>6209</v>
      </c>
      <c r="J22" s="507">
        <v>2710</v>
      </c>
      <c r="K22" s="507">
        <v>2394</v>
      </c>
      <c r="L22" s="507">
        <v>5093</v>
      </c>
      <c r="M22" s="507">
        <v>6619</v>
      </c>
      <c r="N22" s="507">
        <v>7647</v>
      </c>
      <c r="O22" s="507">
        <v>47241</v>
      </c>
      <c r="P22" s="519">
        <v>51486</v>
      </c>
      <c r="Q22" s="511">
        <f t="shared" si="0"/>
        <v>0.91755040205104299</v>
      </c>
    </row>
    <row r="23" spans="1:17" ht="24.9" customHeight="1">
      <c r="A23" s="505" t="s">
        <v>178</v>
      </c>
      <c r="B23" s="506" t="s">
        <v>179</v>
      </c>
      <c r="C23" s="507">
        <v>1109</v>
      </c>
      <c r="D23" s="508">
        <v>5084</v>
      </c>
      <c r="E23" s="508">
        <v>4999</v>
      </c>
      <c r="F23" s="507">
        <v>8490</v>
      </c>
      <c r="G23" s="507">
        <v>7925</v>
      </c>
      <c r="H23" s="507">
        <v>6576</v>
      </c>
      <c r="I23" s="507">
        <v>3453</v>
      </c>
      <c r="J23" s="507">
        <v>4133</v>
      </c>
      <c r="K23" s="507">
        <v>8989</v>
      </c>
      <c r="L23" s="507">
        <v>6276</v>
      </c>
      <c r="M23" s="507">
        <v>5466</v>
      </c>
      <c r="N23" s="507">
        <v>1440</v>
      </c>
      <c r="O23" s="507">
        <v>63940</v>
      </c>
      <c r="P23" s="519">
        <v>64394</v>
      </c>
      <c r="Q23" s="511">
        <f t="shared" si="0"/>
        <v>0.99294965369444355</v>
      </c>
    </row>
    <row r="24" spans="1:17" ht="24.9" customHeight="1">
      <c r="A24" s="512" t="s">
        <v>180</v>
      </c>
      <c r="B24" s="513" t="s">
        <v>181</v>
      </c>
      <c r="C24" s="514">
        <v>0</v>
      </c>
      <c r="D24" s="515">
        <v>67</v>
      </c>
      <c r="E24" s="515">
        <v>25</v>
      </c>
      <c r="F24" s="514">
        <v>4</v>
      </c>
      <c r="G24" s="514">
        <v>276</v>
      </c>
      <c r="H24" s="514">
        <v>822</v>
      </c>
      <c r="I24" s="514">
        <v>1910</v>
      </c>
      <c r="J24" s="514">
        <v>2406</v>
      </c>
      <c r="K24" s="514">
        <v>1266</v>
      </c>
      <c r="L24" s="514">
        <v>784</v>
      </c>
      <c r="M24" s="514">
        <v>1509</v>
      </c>
      <c r="N24" s="514">
        <v>83</v>
      </c>
      <c r="O24" s="514">
        <v>9152</v>
      </c>
      <c r="P24" s="528">
        <v>5916</v>
      </c>
      <c r="Q24" s="518">
        <f t="shared" si="0"/>
        <v>1.5469912102772143</v>
      </c>
    </row>
    <row r="25" spans="1:17" ht="22.75" customHeight="1"/>
    <row r="26" spans="1:17" ht="22.75" customHeight="1"/>
  </sheetData>
  <sheetProtection selectLockedCells="1" selectUnlockedCells="1"/>
  <mergeCells count="3">
    <mergeCell ref="A2:C2"/>
    <mergeCell ref="O6:Q6"/>
    <mergeCell ref="A7:B7"/>
  </mergeCells>
  <phoneticPr fontId="4"/>
  <pageMargins left="0.78740157480314965" right="0.39370078740157483" top="0.39370078740157483" bottom="0.39370078740157483" header="0" footer="0"/>
  <pageSetup paperSize="9" scale="80"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E46E-9342-4F02-BED3-BC37425AAE52}">
  <sheetPr>
    <pageSetUpPr fitToPage="1"/>
  </sheetPr>
  <dimension ref="A1:Q29"/>
  <sheetViews>
    <sheetView view="pageLayout" zoomScaleNormal="100" workbookViewId="0">
      <selection activeCell="Q26" sqref="Q26"/>
    </sheetView>
  </sheetViews>
  <sheetFormatPr defaultColWidth="9" defaultRowHeight="14.4"/>
  <cols>
    <col min="1" max="1" width="5.33203125" style="12" customWidth="1"/>
    <col min="2" max="2" width="18.33203125" style="12" customWidth="1"/>
    <col min="3" max="14" width="8.77734375" style="12" customWidth="1"/>
    <col min="15" max="16" width="9.88671875" style="12" customWidth="1"/>
    <col min="17" max="17" width="8.77734375" style="12" customWidth="1"/>
    <col min="18" max="16384" width="9" style="12"/>
  </cols>
  <sheetData>
    <row r="1" spans="1:17" ht="15.05" customHeight="1">
      <c r="O1" s="688" t="s">
        <v>1490</v>
      </c>
      <c r="P1" s="688"/>
      <c r="Q1" s="688"/>
    </row>
    <row r="2" spans="1:17" ht="24.05" customHeight="1">
      <c r="A2" s="686" t="s">
        <v>1129</v>
      </c>
      <c r="B2" s="686"/>
      <c r="C2" s="43" t="s">
        <v>232</v>
      </c>
      <c r="D2" s="43" t="s">
        <v>233</v>
      </c>
      <c r="E2" s="43" t="s">
        <v>234</v>
      </c>
      <c r="F2" s="43" t="s">
        <v>235</v>
      </c>
      <c r="G2" s="43" t="s">
        <v>236</v>
      </c>
      <c r="H2" s="43" t="s">
        <v>237</v>
      </c>
      <c r="I2" s="43" t="s">
        <v>238</v>
      </c>
      <c r="J2" s="43" t="s">
        <v>239</v>
      </c>
      <c r="K2" s="43" t="s">
        <v>240</v>
      </c>
      <c r="L2" s="43" t="s">
        <v>241</v>
      </c>
      <c r="M2" s="43" t="s">
        <v>242</v>
      </c>
      <c r="N2" s="43" t="s">
        <v>243</v>
      </c>
      <c r="O2" s="43" t="s">
        <v>146</v>
      </c>
      <c r="P2" s="63" t="s">
        <v>1488</v>
      </c>
      <c r="Q2" s="45" t="s">
        <v>147</v>
      </c>
    </row>
    <row r="3" spans="1:17" ht="24.05" customHeight="1">
      <c r="A3" s="62" t="s">
        <v>244</v>
      </c>
      <c r="B3" s="529" t="s">
        <v>183</v>
      </c>
      <c r="C3" s="530">
        <v>129</v>
      </c>
      <c r="D3" s="530">
        <v>706</v>
      </c>
      <c r="E3" s="530">
        <v>741</v>
      </c>
      <c r="F3" s="530">
        <v>1279</v>
      </c>
      <c r="G3" s="530">
        <v>1674</v>
      </c>
      <c r="H3" s="530">
        <v>1214</v>
      </c>
      <c r="I3" s="530">
        <v>654</v>
      </c>
      <c r="J3" s="530">
        <v>432</v>
      </c>
      <c r="K3" s="530">
        <v>612</v>
      </c>
      <c r="L3" s="530">
        <v>744</v>
      </c>
      <c r="M3" s="530">
        <v>470</v>
      </c>
      <c r="N3" s="530">
        <v>343</v>
      </c>
      <c r="O3" s="531">
        <f t="shared" ref="O3:O4" si="0">SUM(C3:N3)</f>
        <v>8998</v>
      </c>
      <c r="P3" s="61">
        <v>9029</v>
      </c>
      <c r="Q3" s="60">
        <f>O3/P3</f>
        <v>0.99656661867316421</v>
      </c>
    </row>
    <row r="4" spans="1:17" ht="24.05" customHeight="1">
      <c r="A4" s="532" t="s">
        <v>184</v>
      </c>
      <c r="B4" s="533" t="s">
        <v>185</v>
      </c>
      <c r="C4" s="534">
        <v>141</v>
      </c>
      <c r="D4" s="534">
        <v>737</v>
      </c>
      <c r="E4" s="534">
        <v>4018</v>
      </c>
      <c r="F4" s="534">
        <v>3311</v>
      </c>
      <c r="G4" s="534">
        <v>5206</v>
      </c>
      <c r="H4" s="534">
        <v>19548</v>
      </c>
      <c r="I4" s="534">
        <v>11668</v>
      </c>
      <c r="J4" s="534">
        <v>3526</v>
      </c>
      <c r="K4" s="534">
        <v>1503</v>
      </c>
      <c r="L4" s="534">
        <v>1560</v>
      </c>
      <c r="M4" s="534">
        <v>1229</v>
      </c>
      <c r="N4" s="534">
        <v>2955</v>
      </c>
      <c r="O4" s="535">
        <f t="shared" si="0"/>
        <v>55402</v>
      </c>
      <c r="P4" s="536">
        <v>38467</v>
      </c>
      <c r="Q4" s="511">
        <f>O4/P4</f>
        <v>1.4402474848571503</v>
      </c>
    </row>
    <row r="5" spans="1:17" ht="24.05" customHeight="1">
      <c r="A5" s="532" t="s">
        <v>186</v>
      </c>
      <c r="B5" s="533" t="s">
        <v>187</v>
      </c>
      <c r="C5" s="534">
        <v>0</v>
      </c>
      <c r="D5" s="534">
        <v>0</v>
      </c>
      <c r="E5" s="534">
        <v>0</v>
      </c>
      <c r="F5" s="534">
        <v>0</v>
      </c>
      <c r="G5" s="534">
        <v>2785</v>
      </c>
      <c r="H5" s="534">
        <v>122</v>
      </c>
      <c r="I5" s="534">
        <v>7699</v>
      </c>
      <c r="J5" s="534">
        <v>3834</v>
      </c>
      <c r="K5" s="534">
        <v>673</v>
      </c>
      <c r="L5" s="534">
        <v>4108</v>
      </c>
      <c r="M5" s="534">
        <v>8582</v>
      </c>
      <c r="N5" s="534">
        <v>1309</v>
      </c>
      <c r="O5" s="535">
        <f>SUM(C5:N5)</f>
        <v>29112</v>
      </c>
      <c r="P5" s="536">
        <v>15763</v>
      </c>
      <c r="Q5" s="511">
        <f>O5/P5</f>
        <v>1.8468565628370235</v>
      </c>
    </row>
    <row r="6" spans="1:17" ht="24.05" customHeight="1">
      <c r="A6" s="532" t="s">
        <v>188</v>
      </c>
      <c r="B6" s="533" t="s">
        <v>189</v>
      </c>
      <c r="C6" s="534">
        <v>2568</v>
      </c>
      <c r="D6" s="534">
        <v>0</v>
      </c>
      <c r="E6" s="534">
        <v>17</v>
      </c>
      <c r="F6" s="534">
        <v>102</v>
      </c>
      <c r="G6" s="534">
        <v>94</v>
      </c>
      <c r="H6" s="534">
        <v>142</v>
      </c>
      <c r="I6" s="534">
        <v>1641</v>
      </c>
      <c r="J6" s="534">
        <v>67</v>
      </c>
      <c r="K6" s="534">
        <v>598</v>
      </c>
      <c r="L6" s="534">
        <v>9180</v>
      </c>
      <c r="M6" s="534">
        <v>8826</v>
      </c>
      <c r="N6" s="534">
        <v>11411</v>
      </c>
      <c r="O6" s="535">
        <f t="shared" ref="O6:O25" si="1">SUM(C6:N6)</f>
        <v>34646</v>
      </c>
      <c r="P6" s="536">
        <v>60633</v>
      </c>
      <c r="Q6" s="511">
        <f t="shared" ref="Q6:Q25" si="2">O6/P6</f>
        <v>0.57140501047284487</v>
      </c>
    </row>
    <row r="7" spans="1:17" ht="24.05" customHeight="1">
      <c r="A7" s="532" t="s">
        <v>190</v>
      </c>
      <c r="B7" s="533" t="s">
        <v>191</v>
      </c>
      <c r="C7" s="534">
        <f>5736-C5-C6</f>
        <v>3168</v>
      </c>
      <c r="D7" s="534">
        <f>8728-D5-D6</f>
        <v>8728</v>
      </c>
      <c r="E7" s="534">
        <f>8838-E5-E6</f>
        <v>8821</v>
      </c>
      <c r="F7" s="534">
        <f>12877-F5-F6</f>
        <v>12775</v>
      </c>
      <c r="G7" s="534">
        <f>20421-G5-G6</f>
        <v>17542</v>
      </c>
      <c r="H7" s="534">
        <f>18024-H5-H6</f>
        <v>17760</v>
      </c>
      <c r="I7" s="534">
        <f>23880-I5-I6</f>
        <v>14540</v>
      </c>
      <c r="J7" s="534">
        <f>25950-J5-J6</f>
        <v>22049</v>
      </c>
      <c r="K7" s="534">
        <f>19743-K5-K6</f>
        <v>18472</v>
      </c>
      <c r="L7" s="534">
        <f>34753-L5-L6</f>
        <v>21465</v>
      </c>
      <c r="M7" s="534">
        <f>37273-M5-M6</f>
        <v>19865</v>
      </c>
      <c r="N7" s="534">
        <f>23814-N5-N6</f>
        <v>11094</v>
      </c>
      <c r="O7" s="535">
        <f>SUM(C7:N7)</f>
        <v>176279</v>
      </c>
      <c r="P7" s="536">
        <f>234434-P5-P6</f>
        <v>158038</v>
      </c>
      <c r="Q7" s="511">
        <f t="shared" si="2"/>
        <v>1.1154216074614967</v>
      </c>
    </row>
    <row r="8" spans="1:17" ht="24.05" customHeight="1">
      <c r="A8" s="532" t="s">
        <v>192</v>
      </c>
      <c r="B8" s="533" t="s">
        <v>193</v>
      </c>
      <c r="C8" s="534">
        <v>85489</v>
      </c>
      <c r="D8" s="534">
        <v>40</v>
      </c>
      <c r="E8" s="534">
        <v>10</v>
      </c>
      <c r="F8" s="534">
        <v>56</v>
      </c>
      <c r="G8" s="534">
        <v>8437</v>
      </c>
      <c r="H8" s="534">
        <v>130210</v>
      </c>
      <c r="I8" s="534">
        <v>87413</v>
      </c>
      <c r="J8" s="534">
        <v>7098</v>
      </c>
      <c r="K8" s="534">
        <v>53983</v>
      </c>
      <c r="L8" s="534">
        <v>36944</v>
      </c>
      <c r="M8" s="534">
        <v>137460</v>
      </c>
      <c r="N8" s="534">
        <v>148255</v>
      </c>
      <c r="O8" s="535">
        <f t="shared" si="1"/>
        <v>695395</v>
      </c>
      <c r="P8" s="536">
        <v>659866</v>
      </c>
      <c r="Q8" s="511">
        <f t="shared" si="2"/>
        <v>1.0538427498916447</v>
      </c>
    </row>
    <row r="9" spans="1:17" ht="24.05" customHeight="1">
      <c r="A9" s="532" t="s">
        <v>194</v>
      </c>
      <c r="B9" s="533" t="s">
        <v>195</v>
      </c>
      <c r="C9" s="534">
        <v>2338</v>
      </c>
      <c r="D9" s="534">
        <v>7354</v>
      </c>
      <c r="E9" s="534">
        <v>8823</v>
      </c>
      <c r="F9" s="534">
        <v>3581</v>
      </c>
      <c r="G9" s="534">
        <v>191</v>
      </c>
      <c r="H9" s="534">
        <v>13</v>
      </c>
      <c r="I9" s="534">
        <v>0</v>
      </c>
      <c r="J9" s="534">
        <v>4</v>
      </c>
      <c r="K9" s="534">
        <v>54</v>
      </c>
      <c r="L9" s="534">
        <v>800</v>
      </c>
      <c r="M9" s="534">
        <v>1209</v>
      </c>
      <c r="N9" s="534">
        <v>4284</v>
      </c>
      <c r="O9" s="535">
        <f t="shared" si="1"/>
        <v>28651</v>
      </c>
      <c r="P9" s="536">
        <v>27667</v>
      </c>
      <c r="Q9" s="511">
        <f t="shared" si="2"/>
        <v>1.0355658365561862</v>
      </c>
    </row>
    <row r="10" spans="1:17" ht="24.05" customHeight="1">
      <c r="A10" s="532" t="s">
        <v>196</v>
      </c>
      <c r="B10" s="533" t="s">
        <v>197</v>
      </c>
      <c r="C10" s="534">
        <v>0</v>
      </c>
      <c r="D10" s="534">
        <v>2</v>
      </c>
      <c r="E10" s="534">
        <v>10</v>
      </c>
      <c r="F10" s="534">
        <v>27</v>
      </c>
      <c r="G10" s="534">
        <v>41</v>
      </c>
      <c r="H10" s="534">
        <v>36</v>
      </c>
      <c r="I10" s="534">
        <v>133</v>
      </c>
      <c r="J10" s="534">
        <v>169</v>
      </c>
      <c r="K10" s="534">
        <v>152</v>
      </c>
      <c r="L10" s="534">
        <v>1454</v>
      </c>
      <c r="M10" s="534">
        <v>916</v>
      </c>
      <c r="N10" s="534">
        <v>83</v>
      </c>
      <c r="O10" s="535">
        <f t="shared" si="1"/>
        <v>3023</v>
      </c>
      <c r="P10" s="536">
        <v>4515</v>
      </c>
      <c r="Q10" s="511">
        <f t="shared" si="2"/>
        <v>0.66954595791805094</v>
      </c>
    </row>
    <row r="11" spans="1:17" ht="24.05" customHeight="1">
      <c r="A11" s="532" t="s">
        <v>198</v>
      </c>
      <c r="B11" s="533" t="s">
        <v>199</v>
      </c>
      <c r="C11" s="534">
        <v>0</v>
      </c>
      <c r="D11" s="534">
        <v>3</v>
      </c>
      <c r="E11" s="534">
        <v>6</v>
      </c>
      <c r="F11" s="534">
        <v>8</v>
      </c>
      <c r="G11" s="534">
        <v>16</v>
      </c>
      <c r="H11" s="534">
        <v>18</v>
      </c>
      <c r="I11" s="534">
        <v>1296</v>
      </c>
      <c r="J11" s="534">
        <v>1488</v>
      </c>
      <c r="K11" s="534">
        <v>78</v>
      </c>
      <c r="L11" s="534">
        <v>27</v>
      </c>
      <c r="M11" s="534">
        <v>1</v>
      </c>
      <c r="N11" s="534">
        <v>1</v>
      </c>
      <c r="O11" s="535">
        <f t="shared" si="1"/>
        <v>2942</v>
      </c>
      <c r="P11" s="536">
        <v>3571</v>
      </c>
      <c r="Q11" s="511">
        <f t="shared" si="2"/>
        <v>0.82385886306356759</v>
      </c>
    </row>
    <row r="12" spans="1:17" ht="24.05" customHeight="1">
      <c r="A12" s="532" t="s">
        <v>200</v>
      </c>
      <c r="B12" s="533" t="s">
        <v>201</v>
      </c>
      <c r="C12" s="534">
        <v>6980</v>
      </c>
      <c r="D12" s="534">
        <v>17873</v>
      </c>
      <c r="E12" s="534">
        <v>9851</v>
      </c>
      <c r="F12" s="534">
        <v>9819</v>
      </c>
      <c r="G12" s="534">
        <v>14697</v>
      </c>
      <c r="H12" s="534">
        <v>14884</v>
      </c>
      <c r="I12" s="534">
        <v>0</v>
      </c>
      <c r="J12" s="534">
        <v>0</v>
      </c>
      <c r="K12" s="534">
        <v>20193</v>
      </c>
      <c r="L12" s="534">
        <v>24166</v>
      </c>
      <c r="M12" s="534">
        <v>20718</v>
      </c>
      <c r="N12" s="534">
        <v>22311</v>
      </c>
      <c r="O12" s="535">
        <f t="shared" si="1"/>
        <v>161492</v>
      </c>
      <c r="P12" s="536">
        <v>205080</v>
      </c>
      <c r="Q12" s="511">
        <f t="shared" si="2"/>
        <v>0.78745855275989862</v>
      </c>
    </row>
    <row r="13" spans="1:17" ht="24.05" customHeight="1">
      <c r="A13" s="532" t="s">
        <v>202</v>
      </c>
      <c r="B13" s="533" t="s">
        <v>203</v>
      </c>
      <c r="C13" s="534">
        <v>635</v>
      </c>
      <c r="D13" s="534">
        <v>2134</v>
      </c>
      <c r="E13" s="534">
        <v>1647</v>
      </c>
      <c r="F13" s="534">
        <v>1862</v>
      </c>
      <c r="G13" s="534">
        <v>2527</v>
      </c>
      <c r="H13" s="534">
        <v>3070</v>
      </c>
      <c r="I13" s="534">
        <v>0</v>
      </c>
      <c r="J13" s="534">
        <v>0</v>
      </c>
      <c r="K13" s="534">
        <v>2291</v>
      </c>
      <c r="L13" s="534">
        <v>3149</v>
      </c>
      <c r="M13" s="534">
        <v>2546</v>
      </c>
      <c r="N13" s="534">
        <v>1659</v>
      </c>
      <c r="O13" s="535">
        <f t="shared" si="1"/>
        <v>21520</v>
      </c>
      <c r="P13" s="536">
        <v>24687</v>
      </c>
      <c r="Q13" s="511">
        <f t="shared" si="2"/>
        <v>0.87171385749584807</v>
      </c>
    </row>
    <row r="14" spans="1:17" ht="24.05" customHeight="1">
      <c r="A14" s="532" t="s">
        <v>204</v>
      </c>
      <c r="B14" s="533" t="s">
        <v>205</v>
      </c>
      <c r="C14" s="534">
        <v>9582</v>
      </c>
      <c r="D14" s="534">
        <v>4360</v>
      </c>
      <c r="E14" s="534">
        <v>5997</v>
      </c>
      <c r="F14" s="534">
        <v>2233</v>
      </c>
      <c r="G14" s="534">
        <v>0</v>
      </c>
      <c r="H14" s="534">
        <v>0</v>
      </c>
      <c r="I14" s="534">
        <v>0</v>
      </c>
      <c r="J14" s="534">
        <v>0</v>
      </c>
      <c r="K14" s="534">
        <v>0</v>
      </c>
      <c r="L14" s="534">
        <v>23169</v>
      </c>
      <c r="M14" s="534">
        <v>9121</v>
      </c>
      <c r="N14" s="534">
        <v>8328</v>
      </c>
      <c r="O14" s="535">
        <f t="shared" si="1"/>
        <v>62790</v>
      </c>
      <c r="P14" s="536">
        <v>52131</v>
      </c>
      <c r="Q14" s="511">
        <f t="shared" si="2"/>
        <v>1.2044656730160557</v>
      </c>
    </row>
    <row r="15" spans="1:17" ht="24.05" customHeight="1">
      <c r="A15" s="532" t="s">
        <v>206</v>
      </c>
      <c r="B15" s="533" t="s">
        <v>207</v>
      </c>
      <c r="C15" s="534">
        <v>1147</v>
      </c>
      <c r="D15" s="534">
        <v>5041</v>
      </c>
      <c r="E15" s="534">
        <v>0</v>
      </c>
      <c r="F15" s="534">
        <v>0</v>
      </c>
      <c r="G15" s="534">
        <v>8303</v>
      </c>
      <c r="H15" s="534">
        <v>10832</v>
      </c>
      <c r="I15" s="534">
        <v>11045</v>
      </c>
      <c r="J15" s="534">
        <v>7753</v>
      </c>
      <c r="K15" s="534">
        <v>6665</v>
      </c>
      <c r="L15" s="534">
        <v>5388</v>
      </c>
      <c r="M15" s="534">
        <v>4808</v>
      </c>
      <c r="N15" s="534">
        <v>2331</v>
      </c>
      <c r="O15" s="535">
        <f t="shared" si="1"/>
        <v>63313</v>
      </c>
      <c r="P15" s="536">
        <v>63901</v>
      </c>
      <c r="Q15" s="511">
        <f t="shared" si="2"/>
        <v>0.99079826606782362</v>
      </c>
    </row>
    <row r="16" spans="1:17" ht="24.05" customHeight="1">
      <c r="A16" s="532" t="s">
        <v>208</v>
      </c>
      <c r="B16" s="533" t="s">
        <v>209</v>
      </c>
      <c r="C16" s="534">
        <v>0</v>
      </c>
      <c r="D16" s="534">
        <v>6</v>
      </c>
      <c r="E16" s="534">
        <v>19</v>
      </c>
      <c r="F16" s="534">
        <v>544</v>
      </c>
      <c r="G16" s="534">
        <v>2468</v>
      </c>
      <c r="H16" s="534">
        <v>104</v>
      </c>
      <c r="I16" s="534">
        <v>394</v>
      </c>
      <c r="J16" s="534">
        <v>616</v>
      </c>
      <c r="K16" s="534">
        <v>1613</v>
      </c>
      <c r="L16" s="534">
        <v>1585</v>
      </c>
      <c r="M16" s="534">
        <v>369</v>
      </c>
      <c r="N16" s="534">
        <v>187</v>
      </c>
      <c r="O16" s="535">
        <f t="shared" si="1"/>
        <v>7905</v>
      </c>
      <c r="P16" s="536">
        <v>11919</v>
      </c>
      <c r="Q16" s="511">
        <f t="shared" si="2"/>
        <v>0.66322678077019881</v>
      </c>
    </row>
    <row r="17" spans="1:17" ht="24.05" customHeight="1">
      <c r="A17" s="532" t="s">
        <v>210</v>
      </c>
      <c r="B17" s="533" t="s">
        <v>211</v>
      </c>
      <c r="C17" s="534">
        <v>5082</v>
      </c>
      <c r="D17" s="534">
        <v>9946</v>
      </c>
      <c r="E17" s="534">
        <v>9584</v>
      </c>
      <c r="F17" s="534">
        <v>15659</v>
      </c>
      <c r="G17" s="534">
        <v>18735</v>
      </c>
      <c r="H17" s="534">
        <v>11904</v>
      </c>
      <c r="I17" s="534">
        <v>153</v>
      </c>
      <c r="J17" s="534">
        <v>122</v>
      </c>
      <c r="K17" s="534">
        <v>7541</v>
      </c>
      <c r="L17" s="534">
        <v>5019</v>
      </c>
      <c r="M17" s="534">
        <v>5323</v>
      </c>
      <c r="N17" s="534">
        <v>2810</v>
      </c>
      <c r="O17" s="535">
        <f t="shared" si="1"/>
        <v>91878</v>
      </c>
      <c r="P17" s="536">
        <v>80051</v>
      </c>
      <c r="Q17" s="511">
        <f t="shared" si="2"/>
        <v>1.1477433136375561</v>
      </c>
    </row>
    <row r="18" spans="1:17" ht="24.05" customHeight="1">
      <c r="A18" s="532" t="s">
        <v>212</v>
      </c>
      <c r="B18" s="533" t="s">
        <v>213</v>
      </c>
      <c r="C18" s="534">
        <v>1095</v>
      </c>
      <c r="D18" s="534">
        <v>7345</v>
      </c>
      <c r="E18" s="534">
        <v>2673</v>
      </c>
      <c r="F18" s="534">
        <v>6252</v>
      </c>
      <c r="G18" s="534">
        <v>5637</v>
      </c>
      <c r="H18" s="534">
        <v>2371</v>
      </c>
      <c r="I18" s="534">
        <v>4012</v>
      </c>
      <c r="J18" s="534">
        <v>5520</v>
      </c>
      <c r="K18" s="534">
        <v>3199</v>
      </c>
      <c r="L18" s="534">
        <v>470</v>
      </c>
      <c r="M18" s="534">
        <v>0</v>
      </c>
      <c r="N18" s="534">
        <v>6987</v>
      </c>
      <c r="O18" s="535">
        <f t="shared" si="1"/>
        <v>45561</v>
      </c>
      <c r="P18" s="536">
        <v>46718</v>
      </c>
      <c r="Q18" s="511">
        <f t="shared" si="2"/>
        <v>0.97523438503360593</v>
      </c>
    </row>
    <row r="19" spans="1:17" ht="24.05" customHeight="1">
      <c r="A19" s="532" t="s">
        <v>214</v>
      </c>
      <c r="B19" s="533" t="s">
        <v>215</v>
      </c>
      <c r="C19" s="534">
        <v>459</v>
      </c>
      <c r="D19" s="534">
        <v>1075</v>
      </c>
      <c r="E19" s="534">
        <v>145</v>
      </c>
      <c r="F19" s="534">
        <v>374</v>
      </c>
      <c r="G19" s="534">
        <v>1006</v>
      </c>
      <c r="H19" s="534">
        <v>1554</v>
      </c>
      <c r="I19" s="534">
        <v>6700</v>
      </c>
      <c r="J19" s="534">
        <v>10185</v>
      </c>
      <c r="K19" s="534">
        <v>5923</v>
      </c>
      <c r="L19" s="534">
        <v>3195</v>
      </c>
      <c r="M19" s="534">
        <v>3379</v>
      </c>
      <c r="N19" s="534">
        <v>1035</v>
      </c>
      <c r="O19" s="535">
        <f t="shared" si="1"/>
        <v>35030</v>
      </c>
      <c r="P19" s="536">
        <v>37928</v>
      </c>
      <c r="Q19" s="511">
        <f t="shared" si="2"/>
        <v>0.9235920691837165</v>
      </c>
    </row>
    <row r="20" spans="1:17" ht="24.05" customHeight="1">
      <c r="A20" s="532" t="s">
        <v>216</v>
      </c>
      <c r="B20" s="533" t="s">
        <v>217</v>
      </c>
      <c r="C20" s="534">
        <v>0</v>
      </c>
      <c r="D20" s="534">
        <v>0</v>
      </c>
      <c r="E20" s="534">
        <v>0</v>
      </c>
      <c r="F20" s="534">
        <v>0</v>
      </c>
      <c r="G20" s="534">
        <v>2337</v>
      </c>
      <c r="H20" s="534">
        <v>15021</v>
      </c>
      <c r="I20" s="534">
        <v>42626</v>
      </c>
      <c r="J20" s="534">
        <v>39539</v>
      </c>
      <c r="K20" s="534">
        <v>169</v>
      </c>
      <c r="L20" s="534">
        <v>0</v>
      </c>
      <c r="M20" s="534">
        <v>0</v>
      </c>
      <c r="N20" s="534">
        <v>0</v>
      </c>
      <c r="O20" s="535">
        <f t="shared" si="1"/>
        <v>99692</v>
      </c>
      <c r="P20" s="536">
        <v>120319</v>
      </c>
      <c r="Q20" s="511">
        <f t="shared" si="2"/>
        <v>0.82856406718805842</v>
      </c>
    </row>
    <row r="21" spans="1:17" ht="24.05" customHeight="1">
      <c r="A21" s="532" t="s">
        <v>218</v>
      </c>
      <c r="B21" s="533" t="s">
        <v>219</v>
      </c>
      <c r="C21" s="534">
        <v>0</v>
      </c>
      <c r="D21" s="534">
        <v>0</v>
      </c>
      <c r="E21" s="534">
        <v>0</v>
      </c>
      <c r="F21" s="534">
        <v>1308</v>
      </c>
      <c r="G21" s="534">
        <v>2598</v>
      </c>
      <c r="H21" s="534">
        <v>1757</v>
      </c>
      <c r="I21" s="534">
        <v>149</v>
      </c>
      <c r="J21" s="534">
        <v>143</v>
      </c>
      <c r="K21" s="534">
        <v>1177</v>
      </c>
      <c r="L21" s="534">
        <v>16</v>
      </c>
      <c r="M21" s="534">
        <v>15</v>
      </c>
      <c r="N21" s="534">
        <v>0</v>
      </c>
      <c r="O21" s="535">
        <f t="shared" si="1"/>
        <v>7163</v>
      </c>
      <c r="P21" s="536">
        <v>1036</v>
      </c>
      <c r="Q21" s="511">
        <f t="shared" si="2"/>
        <v>6.9140926640926637</v>
      </c>
    </row>
    <row r="22" spans="1:17" ht="24.05" customHeight="1">
      <c r="A22" s="532" t="s">
        <v>220</v>
      </c>
      <c r="B22" s="533" t="s">
        <v>221</v>
      </c>
      <c r="C22" s="534">
        <v>97</v>
      </c>
      <c r="D22" s="534">
        <v>165</v>
      </c>
      <c r="E22" s="534">
        <v>182</v>
      </c>
      <c r="F22" s="534">
        <v>648</v>
      </c>
      <c r="G22" s="534">
        <v>1474</v>
      </c>
      <c r="H22" s="534">
        <v>11916</v>
      </c>
      <c r="I22" s="534">
        <v>16494</v>
      </c>
      <c r="J22" s="534">
        <v>15556</v>
      </c>
      <c r="K22" s="534">
        <v>1015</v>
      </c>
      <c r="L22" s="534">
        <v>1307</v>
      </c>
      <c r="M22" s="534">
        <v>774</v>
      </c>
      <c r="N22" s="534">
        <v>196</v>
      </c>
      <c r="O22" s="535">
        <f t="shared" si="1"/>
        <v>49824</v>
      </c>
      <c r="P22" s="536">
        <v>45463</v>
      </c>
      <c r="Q22" s="511">
        <f t="shared" si="2"/>
        <v>1.0959241581065922</v>
      </c>
    </row>
    <row r="23" spans="1:17" ht="24.05" customHeight="1">
      <c r="A23" s="532" t="s">
        <v>222</v>
      </c>
      <c r="B23" s="533" t="s">
        <v>223</v>
      </c>
      <c r="C23" s="534">
        <v>0</v>
      </c>
      <c r="D23" s="534">
        <v>0</v>
      </c>
      <c r="E23" s="534">
        <v>0</v>
      </c>
      <c r="F23" s="534">
        <v>25</v>
      </c>
      <c r="G23" s="534">
        <v>619</v>
      </c>
      <c r="H23" s="534">
        <v>271</v>
      </c>
      <c r="I23" s="534">
        <v>0</v>
      </c>
      <c r="J23" s="534">
        <v>0</v>
      </c>
      <c r="K23" s="534">
        <v>0</v>
      </c>
      <c r="L23" s="534">
        <v>0</v>
      </c>
      <c r="M23" s="534">
        <v>0</v>
      </c>
      <c r="N23" s="534">
        <v>0</v>
      </c>
      <c r="O23" s="535">
        <f t="shared" si="1"/>
        <v>915</v>
      </c>
      <c r="P23" s="536">
        <v>528</v>
      </c>
      <c r="Q23" s="511">
        <f t="shared" si="2"/>
        <v>1.7329545454545454</v>
      </c>
    </row>
    <row r="24" spans="1:17" ht="24.05" customHeight="1">
      <c r="A24" s="532" t="s">
        <v>224</v>
      </c>
      <c r="B24" s="533" t="s">
        <v>225</v>
      </c>
      <c r="C24" s="534">
        <v>669</v>
      </c>
      <c r="D24" s="534">
        <v>1047</v>
      </c>
      <c r="E24" s="534">
        <v>0</v>
      </c>
      <c r="F24" s="534">
        <v>0</v>
      </c>
      <c r="G24" s="534">
        <v>1680</v>
      </c>
      <c r="H24" s="534">
        <v>0</v>
      </c>
      <c r="I24" s="534">
        <v>0</v>
      </c>
      <c r="J24" s="534">
        <v>0</v>
      </c>
      <c r="K24" s="534">
        <v>301</v>
      </c>
      <c r="L24" s="534">
        <v>0</v>
      </c>
      <c r="M24" s="534">
        <v>0</v>
      </c>
      <c r="N24" s="534">
        <v>428</v>
      </c>
      <c r="O24" s="535">
        <f t="shared" si="1"/>
        <v>4125</v>
      </c>
      <c r="P24" s="536">
        <v>2095</v>
      </c>
      <c r="Q24" s="511">
        <f t="shared" si="2"/>
        <v>1.9689737470167064</v>
      </c>
    </row>
    <row r="25" spans="1:17" ht="24.05" customHeight="1">
      <c r="A25" s="537" t="s">
        <v>226</v>
      </c>
      <c r="B25" s="538" t="s">
        <v>227</v>
      </c>
      <c r="C25" s="539">
        <v>291</v>
      </c>
      <c r="D25" s="539">
        <v>541</v>
      </c>
      <c r="E25" s="539">
        <v>1062</v>
      </c>
      <c r="F25" s="539">
        <v>2540</v>
      </c>
      <c r="G25" s="539">
        <v>3472</v>
      </c>
      <c r="H25" s="539">
        <v>2724</v>
      </c>
      <c r="I25" s="539">
        <v>6493</v>
      </c>
      <c r="J25" s="539">
        <v>949</v>
      </c>
      <c r="K25" s="539">
        <v>409</v>
      </c>
      <c r="L25" s="539">
        <v>290</v>
      </c>
      <c r="M25" s="539">
        <v>346</v>
      </c>
      <c r="N25" s="539">
        <v>374</v>
      </c>
      <c r="O25" s="540">
        <f t="shared" si="1"/>
        <v>19491</v>
      </c>
      <c r="P25" s="541">
        <v>26950</v>
      </c>
      <c r="Q25" s="525">
        <f t="shared" si="2"/>
        <v>0.72322820037105751</v>
      </c>
    </row>
    <row r="26" spans="1:17" ht="24.05" customHeight="1">
      <c r="A26" s="696" t="s">
        <v>228</v>
      </c>
      <c r="B26" s="696"/>
      <c r="C26" s="58">
        <f>SUM('P9'!C8:C24)+SUM('P10'!C3:C25)</f>
        <v>186715</v>
      </c>
      <c r="D26" s="58">
        <f>SUM('P9'!D8:D24)+SUM('P10'!D3:D25)</f>
        <v>185899</v>
      </c>
      <c r="E26" s="58">
        <f>SUM('P9'!E8:E24)+SUM('P10'!E3:E25)</f>
        <v>106617</v>
      </c>
      <c r="F26" s="58">
        <f>SUM('P9'!F8:F24)+SUM('P10'!F3:F25)</f>
        <v>134451</v>
      </c>
      <c r="G26" s="58">
        <f>SUM('P9'!G8:G24)+SUM('P10'!G3:G25)</f>
        <v>205658</v>
      </c>
      <c r="H26" s="58">
        <f>SUM('P9'!H8:H24)+SUM('P10'!H3:H25)</f>
        <v>336679</v>
      </c>
      <c r="I26" s="58">
        <f>SUM('P9'!I8:I24)+SUM('P10'!I3:I25)</f>
        <v>259019</v>
      </c>
      <c r="J26" s="58">
        <f>SUM('P9'!J8:J24)+SUM('P10'!J3:J25)</f>
        <v>151671</v>
      </c>
      <c r="K26" s="58">
        <f>SUM('P9'!K8:K24)+SUM('P10'!K3:K25)</f>
        <v>220991</v>
      </c>
      <c r="L26" s="58">
        <f>SUM('P9'!L8:L24)+SUM('P10'!L3:L25)</f>
        <v>264670</v>
      </c>
      <c r="M26" s="58">
        <f>SUM('P9'!M8:M24)+SUM('P10'!M3:M25)</f>
        <v>417416</v>
      </c>
      <c r="N26" s="58">
        <f>SUM('P9'!N8:N24)+SUM('P10'!N3:N25)</f>
        <v>329287</v>
      </c>
      <c r="O26" s="57">
        <f>SUM('P9'!O8:O24)+SUM('P10'!O3:O25)</f>
        <v>2799073</v>
      </c>
      <c r="P26" s="56">
        <f>SUM('P9'!P8:P24)+SUM('P10'!P3:P25)</f>
        <v>2740701</v>
      </c>
      <c r="Q26" s="55">
        <f>O26/P26</f>
        <v>1.0212982007158022</v>
      </c>
    </row>
    <row r="27" spans="1:17" ht="24.05" customHeight="1">
      <c r="A27" s="697" t="s">
        <v>1488</v>
      </c>
      <c r="B27" s="697"/>
      <c r="C27" s="534">
        <v>146035</v>
      </c>
      <c r="D27" s="534">
        <v>156766</v>
      </c>
      <c r="E27" s="534">
        <v>135271</v>
      </c>
      <c r="F27" s="534">
        <v>159435</v>
      </c>
      <c r="G27" s="534">
        <v>242893</v>
      </c>
      <c r="H27" s="534">
        <v>373135</v>
      </c>
      <c r="I27" s="534">
        <v>266012</v>
      </c>
      <c r="J27" s="534">
        <v>217199</v>
      </c>
      <c r="K27" s="534">
        <v>211279</v>
      </c>
      <c r="L27" s="534">
        <v>244845</v>
      </c>
      <c r="M27" s="534">
        <v>318542</v>
      </c>
      <c r="N27" s="534">
        <v>269289</v>
      </c>
      <c r="O27" s="535">
        <f>SUM(C27:N27)</f>
        <v>2740701</v>
      </c>
      <c r="P27" s="536"/>
      <c r="Q27" s="511"/>
    </row>
    <row r="28" spans="1:17" ht="24.05" customHeight="1">
      <c r="A28" s="693" t="s">
        <v>229</v>
      </c>
      <c r="B28" s="693"/>
      <c r="C28" s="526">
        <f>C26/C27</f>
        <v>1.2785633580990858</v>
      </c>
      <c r="D28" s="526">
        <f t="shared" ref="D28:O28" si="3">D26/D27</f>
        <v>1.1858374902721254</v>
      </c>
      <c r="E28" s="526">
        <f t="shared" si="3"/>
        <v>0.78817337049330605</v>
      </c>
      <c r="F28" s="526">
        <f t="shared" si="3"/>
        <v>0.84329664126446513</v>
      </c>
      <c r="G28" s="526">
        <f t="shared" si="3"/>
        <v>0.84670204575677355</v>
      </c>
      <c r="H28" s="526">
        <f t="shared" si="3"/>
        <v>0.90229809586342746</v>
      </c>
      <c r="I28" s="526">
        <f t="shared" si="3"/>
        <v>0.97371171225358255</v>
      </c>
      <c r="J28" s="526">
        <f t="shared" si="3"/>
        <v>0.69830432000147336</v>
      </c>
      <c r="K28" s="526">
        <f t="shared" si="3"/>
        <v>1.0459676541445198</v>
      </c>
      <c r="L28" s="526">
        <f t="shared" si="3"/>
        <v>1.0809695930078214</v>
      </c>
      <c r="M28" s="526">
        <f t="shared" si="3"/>
        <v>1.310395489448801</v>
      </c>
      <c r="N28" s="526">
        <f t="shared" si="3"/>
        <v>1.222801525498628</v>
      </c>
      <c r="O28" s="542">
        <f t="shared" si="3"/>
        <v>1.0212982007158022</v>
      </c>
      <c r="P28" s="543"/>
      <c r="Q28" s="518"/>
    </row>
    <row r="29" spans="1:17" ht="22.75" customHeight="1">
      <c r="P29" s="695" t="s">
        <v>230</v>
      </c>
      <c r="Q29" s="695"/>
    </row>
  </sheetData>
  <sheetProtection selectLockedCells="1" selectUnlockedCells="1"/>
  <mergeCells count="6">
    <mergeCell ref="P29:Q29"/>
    <mergeCell ref="O1:Q1"/>
    <mergeCell ref="A2:B2"/>
    <mergeCell ref="A26:B26"/>
    <mergeCell ref="A27:B27"/>
    <mergeCell ref="A28:B28"/>
  </mergeCells>
  <phoneticPr fontId="4"/>
  <pageMargins left="0.78740157480314965" right="0.39370078740157483" top="0.39370078740157483" bottom="0.39370078740157483" header="0" footer="0"/>
  <pageSetup paperSize="9" scale="82"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24"/>
  <sheetViews>
    <sheetView view="pageLayout" zoomScaleNormal="100" zoomScaleSheetLayoutView="100" workbookViewId="0">
      <selection sqref="A1:D1"/>
    </sheetView>
  </sheetViews>
  <sheetFormatPr defaultColWidth="9" defaultRowHeight="14.4"/>
  <cols>
    <col min="1" max="1" width="6.33203125" style="12" customWidth="1"/>
    <col min="2" max="2" width="23" style="12" customWidth="1"/>
    <col min="3" max="17" width="10.33203125" style="12" customWidth="1"/>
    <col min="18" max="16384" width="9" style="12"/>
  </cols>
  <sheetData>
    <row r="1" spans="1:17" s="36" customFormat="1" ht="30.8" customHeight="1">
      <c r="A1" s="698" t="s">
        <v>1227</v>
      </c>
      <c r="B1" s="698"/>
      <c r="C1" s="698"/>
      <c r="D1" s="698"/>
      <c r="E1" s="6"/>
      <c r="F1" s="6"/>
      <c r="G1" s="6"/>
      <c r="H1" s="6"/>
      <c r="I1" s="6"/>
      <c r="J1" s="6"/>
      <c r="K1" s="6"/>
      <c r="L1" s="6"/>
      <c r="M1" s="6"/>
      <c r="N1" s="6"/>
      <c r="O1" s="6"/>
      <c r="P1" s="6"/>
      <c r="Q1" s="6"/>
    </row>
    <row r="2" spans="1:17" ht="30.8" customHeight="1">
      <c r="A2" s="503" t="s">
        <v>1845</v>
      </c>
      <c r="B2" s="1"/>
      <c r="C2" s="1"/>
      <c r="D2" s="1"/>
      <c r="E2" s="1"/>
      <c r="F2" s="1"/>
      <c r="G2" s="1"/>
      <c r="H2" s="1"/>
      <c r="I2" s="1"/>
      <c r="J2" s="1"/>
      <c r="K2" s="1"/>
      <c r="L2" s="1"/>
      <c r="M2" s="1"/>
      <c r="N2" s="1"/>
      <c r="O2" s="1"/>
      <c r="P2" s="1"/>
      <c r="Q2" s="1"/>
    </row>
    <row r="3" spans="1:17" s="1" customFormat="1" ht="30.8" customHeight="1">
      <c r="A3" s="1" t="s">
        <v>1492</v>
      </c>
    </row>
    <row r="4" spans="1:17" ht="30.8" customHeight="1">
      <c r="A4" s="1"/>
      <c r="B4" s="1"/>
      <c r="C4" s="1"/>
      <c r="D4" s="1"/>
      <c r="E4" s="1"/>
      <c r="F4" s="1"/>
      <c r="G4" s="1"/>
      <c r="H4" s="1"/>
      <c r="I4" s="1"/>
      <c r="J4" s="1"/>
      <c r="K4" s="1"/>
      <c r="L4" s="1"/>
      <c r="M4" s="1"/>
      <c r="N4" s="1"/>
      <c r="O4" s="688" t="s">
        <v>1489</v>
      </c>
      <c r="P4" s="688"/>
      <c r="Q4" s="688"/>
    </row>
    <row r="5" spans="1:17" ht="38.65" customHeight="1">
      <c r="A5" s="699" t="s">
        <v>1130</v>
      </c>
      <c r="B5" s="699"/>
      <c r="C5" s="64" t="s">
        <v>245</v>
      </c>
      <c r="D5" s="64" t="s">
        <v>246</v>
      </c>
      <c r="E5" s="64" t="s">
        <v>247</v>
      </c>
      <c r="F5" s="64" t="s">
        <v>248</v>
      </c>
      <c r="G5" s="64" t="s">
        <v>249</v>
      </c>
      <c r="H5" s="64" t="s">
        <v>250</v>
      </c>
      <c r="I5" s="64" t="s">
        <v>251</v>
      </c>
      <c r="J5" s="64" t="s">
        <v>252</v>
      </c>
      <c r="K5" s="64" t="s">
        <v>253</v>
      </c>
      <c r="L5" s="64" t="s">
        <v>254</v>
      </c>
      <c r="M5" s="64" t="s">
        <v>255</v>
      </c>
      <c r="N5" s="64" t="s">
        <v>256</v>
      </c>
      <c r="O5" s="64" t="s">
        <v>257</v>
      </c>
      <c r="P5" s="44" t="s">
        <v>1488</v>
      </c>
      <c r="Q5" s="65" t="s">
        <v>258</v>
      </c>
    </row>
    <row r="6" spans="1:17" ht="30.95" customHeight="1">
      <c r="A6" s="66">
        <v>1</v>
      </c>
      <c r="B6" s="67" t="s">
        <v>259</v>
      </c>
      <c r="C6" s="68">
        <v>161073</v>
      </c>
      <c r="D6" s="68">
        <v>460002</v>
      </c>
      <c r="E6" s="68">
        <v>145576</v>
      </c>
      <c r="F6" s="68">
        <v>151568</v>
      </c>
      <c r="G6" s="68">
        <v>188293</v>
      </c>
      <c r="H6" s="68">
        <v>191279</v>
      </c>
      <c r="I6" s="68">
        <v>8008</v>
      </c>
      <c r="J6" s="68">
        <v>1048</v>
      </c>
      <c r="K6" s="68">
        <v>298354</v>
      </c>
      <c r="L6" s="68">
        <v>300030</v>
      </c>
      <c r="M6" s="68">
        <v>307109</v>
      </c>
      <c r="N6" s="68">
        <v>210683</v>
      </c>
      <c r="O6" s="68">
        <v>2423023</v>
      </c>
      <c r="P6" s="69">
        <v>2191140</v>
      </c>
      <c r="Q6" s="60">
        <v>1.1058275600828793</v>
      </c>
    </row>
    <row r="7" spans="1:17" ht="30.95" customHeight="1">
      <c r="A7" s="70">
        <v>2</v>
      </c>
      <c r="B7" s="71" t="s">
        <v>260</v>
      </c>
      <c r="C7" s="28">
        <v>0</v>
      </c>
      <c r="D7" s="28">
        <v>0</v>
      </c>
      <c r="E7" s="28">
        <v>0</v>
      </c>
      <c r="F7" s="28">
        <v>2858</v>
      </c>
      <c r="G7" s="28">
        <v>6830</v>
      </c>
      <c r="H7" s="28">
        <v>6642</v>
      </c>
      <c r="I7" s="28">
        <v>252</v>
      </c>
      <c r="J7" s="28">
        <v>220</v>
      </c>
      <c r="K7" s="28">
        <v>2282</v>
      </c>
      <c r="L7" s="28">
        <v>25</v>
      </c>
      <c r="M7" s="28">
        <v>25</v>
      </c>
      <c r="N7" s="28">
        <v>0</v>
      </c>
      <c r="O7" s="28">
        <v>19134</v>
      </c>
      <c r="P7" s="52">
        <v>7</v>
      </c>
      <c r="Q7" s="54">
        <v>2733.4285714285716</v>
      </c>
    </row>
    <row r="8" spans="1:17" ht="30.95" customHeight="1">
      <c r="A8" s="70">
        <v>3</v>
      </c>
      <c r="B8" s="71" t="s">
        <v>261</v>
      </c>
      <c r="C8" s="28">
        <v>0</v>
      </c>
      <c r="D8" s="28">
        <v>0</v>
      </c>
      <c r="E8" s="28">
        <v>0</v>
      </c>
      <c r="F8" s="28">
        <v>0</v>
      </c>
      <c r="G8" s="28">
        <v>0</v>
      </c>
      <c r="H8" s="28">
        <v>758</v>
      </c>
      <c r="I8" s="28">
        <v>40884</v>
      </c>
      <c r="J8" s="28">
        <v>30091</v>
      </c>
      <c r="K8" s="28">
        <v>7075</v>
      </c>
      <c r="L8" s="28">
        <v>15071</v>
      </c>
      <c r="M8" s="28">
        <v>10270</v>
      </c>
      <c r="N8" s="28">
        <v>17</v>
      </c>
      <c r="O8" s="28">
        <v>104166</v>
      </c>
      <c r="P8" s="52">
        <v>90989</v>
      </c>
      <c r="Q8" s="54">
        <v>1.1448197034806404</v>
      </c>
    </row>
    <row r="9" spans="1:17" ht="30.95" customHeight="1">
      <c r="A9" s="70">
        <v>4</v>
      </c>
      <c r="B9" s="71" t="s">
        <v>262</v>
      </c>
      <c r="C9" s="28">
        <v>0</v>
      </c>
      <c r="D9" s="28">
        <v>0</v>
      </c>
      <c r="E9" s="28">
        <v>0</v>
      </c>
      <c r="F9" s="28">
        <v>0</v>
      </c>
      <c r="G9" s="28">
        <v>0</v>
      </c>
      <c r="H9" s="28">
        <v>0</v>
      </c>
      <c r="I9" s="28">
        <v>0</v>
      </c>
      <c r="J9" s="28">
        <v>0</v>
      </c>
      <c r="K9" s="28">
        <v>0</v>
      </c>
      <c r="L9" s="28">
        <v>0</v>
      </c>
      <c r="M9" s="28">
        <v>0</v>
      </c>
      <c r="N9" s="28">
        <v>0</v>
      </c>
      <c r="O9" s="28">
        <v>0</v>
      </c>
      <c r="P9" s="52">
        <v>56440</v>
      </c>
      <c r="Q9" s="187">
        <v>0</v>
      </c>
    </row>
    <row r="10" spans="1:17" ht="30.95" customHeight="1">
      <c r="A10" s="70">
        <v>5</v>
      </c>
      <c r="B10" s="71" t="s">
        <v>264</v>
      </c>
      <c r="C10" s="28">
        <v>0</v>
      </c>
      <c r="D10" s="28">
        <v>0</v>
      </c>
      <c r="E10" s="28">
        <v>0</v>
      </c>
      <c r="F10" s="28">
        <v>0</v>
      </c>
      <c r="G10" s="28">
        <v>0</v>
      </c>
      <c r="H10" s="28">
        <v>0</v>
      </c>
      <c r="I10" s="28">
        <v>0</v>
      </c>
      <c r="J10" s="28">
        <v>0</v>
      </c>
      <c r="K10" s="28">
        <v>0</v>
      </c>
      <c r="L10" s="28">
        <v>0</v>
      </c>
      <c r="M10" s="28">
        <v>0</v>
      </c>
      <c r="N10" s="28">
        <v>0</v>
      </c>
      <c r="O10" s="28">
        <v>0</v>
      </c>
      <c r="P10" s="52">
        <v>0</v>
      </c>
      <c r="Q10" s="187">
        <v>0</v>
      </c>
    </row>
    <row r="11" spans="1:17" ht="30.95" customHeight="1">
      <c r="A11" s="70">
        <v>6</v>
      </c>
      <c r="B11" s="71" t="s">
        <v>265</v>
      </c>
      <c r="C11" s="28">
        <v>5375</v>
      </c>
      <c r="D11" s="28">
        <v>25788</v>
      </c>
      <c r="E11" s="28">
        <v>17900</v>
      </c>
      <c r="F11" s="28">
        <v>31689</v>
      </c>
      <c r="G11" s="28">
        <v>47396</v>
      </c>
      <c r="H11" s="28">
        <v>23473</v>
      </c>
      <c r="I11" s="28">
        <v>24853</v>
      </c>
      <c r="J11" s="28">
        <v>26389</v>
      </c>
      <c r="K11" s="28">
        <v>15556</v>
      </c>
      <c r="L11" s="28">
        <v>16776</v>
      </c>
      <c r="M11" s="28">
        <v>12945</v>
      </c>
      <c r="N11" s="28">
        <v>5235</v>
      </c>
      <c r="O11" s="28">
        <v>253375</v>
      </c>
      <c r="P11" s="52">
        <v>242780</v>
      </c>
      <c r="Q11" s="54">
        <v>1.0436403328115991</v>
      </c>
    </row>
    <row r="12" spans="1:17" ht="30.95" customHeight="1">
      <c r="A12" s="70">
        <v>7</v>
      </c>
      <c r="B12" s="71" t="s">
        <v>266</v>
      </c>
      <c r="C12" s="28">
        <v>0</v>
      </c>
      <c r="D12" s="28">
        <v>0</v>
      </c>
      <c r="E12" s="28">
        <v>0</v>
      </c>
      <c r="F12" s="28">
        <v>0</v>
      </c>
      <c r="G12" s="28">
        <v>0</v>
      </c>
      <c r="H12" s="28">
        <v>0</v>
      </c>
      <c r="I12" s="28">
        <v>0</v>
      </c>
      <c r="J12" s="28">
        <v>0</v>
      </c>
      <c r="K12" s="28">
        <v>0</v>
      </c>
      <c r="L12" s="28">
        <v>0</v>
      </c>
      <c r="M12" s="28">
        <v>0</v>
      </c>
      <c r="N12" s="28">
        <v>0</v>
      </c>
      <c r="O12" s="28">
        <v>0</v>
      </c>
      <c r="P12" s="52">
        <v>0</v>
      </c>
      <c r="Q12" s="187">
        <v>0</v>
      </c>
    </row>
    <row r="13" spans="1:17" ht="30.95" customHeight="1">
      <c r="A13" s="70">
        <v>8</v>
      </c>
      <c r="B13" s="71" t="s">
        <v>267</v>
      </c>
      <c r="C13" s="28">
        <v>14367</v>
      </c>
      <c r="D13" s="28">
        <v>21985</v>
      </c>
      <c r="E13" s="28">
        <v>9464</v>
      </c>
      <c r="F13" s="28">
        <v>21851</v>
      </c>
      <c r="G13" s="28">
        <v>33937</v>
      </c>
      <c r="H13" s="28">
        <v>27933</v>
      </c>
      <c r="I13" s="28">
        <v>14457</v>
      </c>
      <c r="J13" s="28">
        <v>9137</v>
      </c>
      <c r="K13" s="28">
        <v>10181</v>
      </c>
      <c r="L13" s="28">
        <v>22440</v>
      </c>
      <c r="M13" s="28">
        <v>38489</v>
      </c>
      <c r="N13" s="28">
        <v>19744</v>
      </c>
      <c r="O13" s="28">
        <v>243985</v>
      </c>
      <c r="P13" s="52">
        <v>295265</v>
      </c>
      <c r="Q13" s="54">
        <v>0.82632550420808426</v>
      </c>
    </row>
    <row r="14" spans="1:17" ht="30.95" customHeight="1">
      <c r="A14" s="70">
        <v>9</v>
      </c>
      <c r="B14" s="71" t="s">
        <v>268</v>
      </c>
      <c r="C14" s="28">
        <v>291344</v>
      </c>
      <c r="D14" s="28">
        <v>0</v>
      </c>
      <c r="E14" s="28">
        <v>0</v>
      </c>
      <c r="F14" s="28">
        <v>0</v>
      </c>
      <c r="G14" s="28">
        <v>24245</v>
      </c>
      <c r="H14" s="28">
        <v>455133</v>
      </c>
      <c r="I14" s="28">
        <v>281600</v>
      </c>
      <c r="J14" s="28">
        <v>26055</v>
      </c>
      <c r="K14" s="28">
        <v>189154</v>
      </c>
      <c r="L14" s="28">
        <v>127280</v>
      </c>
      <c r="M14" s="28">
        <v>524696</v>
      </c>
      <c r="N14" s="28">
        <v>598320</v>
      </c>
      <c r="O14" s="28">
        <v>2517827</v>
      </c>
      <c r="P14" s="52">
        <v>2516206</v>
      </c>
      <c r="Q14" s="54">
        <v>1.0006442238831001</v>
      </c>
    </row>
    <row r="15" spans="1:17" ht="30.95" customHeight="1">
      <c r="A15" s="70">
        <v>10</v>
      </c>
      <c r="B15" s="71" t="s">
        <v>269</v>
      </c>
      <c r="C15" s="28">
        <v>792</v>
      </c>
      <c r="D15" s="28">
        <v>4682</v>
      </c>
      <c r="E15" s="28">
        <v>1584</v>
      </c>
      <c r="F15" s="28">
        <v>1502</v>
      </c>
      <c r="G15" s="28">
        <v>6113</v>
      </c>
      <c r="H15" s="28">
        <v>2858</v>
      </c>
      <c r="I15" s="28">
        <v>9239</v>
      </c>
      <c r="J15" s="28">
        <v>9805</v>
      </c>
      <c r="K15" s="28">
        <v>8336</v>
      </c>
      <c r="L15" s="28">
        <v>17837</v>
      </c>
      <c r="M15" s="28">
        <v>25649</v>
      </c>
      <c r="N15" s="28">
        <v>13997</v>
      </c>
      <c r="O15" s="28">
        <v>102394</v>
      </c>
      <c r="P15" s="52">
        <v>72656</v>
      </c>
      <c r="Q15" s="54">
        <v>1.4092986126403875</v>
      </c>
    </row>
    <row r="16" spans="1:17" ht="30.95" customHeight="1">
      <c r="A16" s="70">
        <v>11</v>
      </c>
      <c r="B16" s="71" t="s">
        <v>270</v>
      </c>
      <c r="C16" s="28">
        <v>12475</v>
      </c>
      <c r="D16" s="28">
        <v>39493</v>
      </c>
      <c r="E16" s="28">
        <v>1526</v>
      </c>
      <c r="F16" s="28">
        <v>1745</v>
      </c>
      <c r="G16" s="28">
        <v>63063</v>
      </c>
      <c r="H16" s="28">
        <v>96237</v>
      </c>
      <c r="I16" s="28">
        <v>100218</v>
      </c>
      <c r="J16" s="28">
        <v>71919</v>
      </c>
      <c r="K16" s="28">
        <v>48043</v>
      </c>
      <c r="L16" s="28">
        <v>38492</v>
      </c>
      <c r="M16" s="28">
        <v>34352</v>
      </c>
      <c r="N16" s="28">
        <v>16759</v>
      </c>
      <c r="O16" s="28">
        <v>524322</v>
      </c>
      <c r="P16" s="52">
        <v>528205</v>
      </c>
      <c r="Q16" s="54">
        <v>0.99264868753608926</v>
      </c>
    </row>
    <row r="17" spans="1:17" ht="30.95" customHeight="1">
      <c r="A17" s="70">
        <v>12</v>
      </c>
      <c r="B17" s="71" t="s">
        <v>271</v>
      </c>
      <c r="C17" s="28">
        <v>0</v>
      </c>
      <c r="D17" s="28">
        <v>0</v>
      </c>
      <c r="E17" s="28">
        <v>2132</v>
      </c>
      <c r="F17" s="28">
        <v>24458</v>
      </c>
      <c r="G17" s="28">
        <v>60563</v>
      </c>
      <c r="H17" s="28">
        <v>170573</v>
      </c>
      <c r="I17" s="28">
        <v>37300</v>
      </c>
      <c r="J17" s="28">
        <v>131</v>
      </c>
      <c r="K17" s="28">
        <v>5627</v>
      </c>
      <c r="L17" s="28">
        <v>76595</v>
      </c>
      <c r="M17" s="28">
        <v>139075</v>
      </c>
      <c r="N17" s="28">
        <v>65909</v>
      </c>
      <c r="O17" s="28">
        <v>582363</v>
      </c>
      <c r="P17" s="52">
        <v>593366</v>
      </c>
      <c r="Q17" s="54">
        <v>0.98145663890415025</v>
      </c>
    </row>
    <row r="18" spans="1:17" ht="30.95" customHeight="1">
      <c r="A18" s="70">
        <v>13</v>
      </c>
      <c r="B18" s="71" t="s">
        <v>272</v>
      </c>
      <c r="C18" s="28">
        <v>2285</v>
      </c>
      <c r="D18" s="28">
        <v>8725</v>
      </c>
      <c r="E18" s="28">
        <v>5252</v>
      </c>
      <c r="F18" s="28">
        <v>857</v>
      </c>
      <c r="G18" s="28">
        <v>4084</v>
      </c>
      <c r="H18" s="28">
        <v>2039</v>
      </c>
      <c r="I18" s="28">
        <v>8863</v>
      </c>
      <c r="J18" s="28">
        <v>8709</v>
      </c>
      <c r="K18" s="28">
        <v>506</v>
      </c>
      <c r="L18" s="28">
        <v>2991</v>
      </c>
      <c r="M18" s="28">
        <v>1533</v>
      </c>
      <c r="N18" s="28">
        <v>2132</v>
      </c>
      <c r="O18" s="28">
        <v>47976</v>
      </c>
      <c r="P18" s="52">
        <v>46518</v>
      </c>
      <c r="Q18" s="54">
        <v>1.0313427060492713</v>
      </c>
    </row>
    <row r="19" spans="1:17" ht="30.95" customHeight="1">
      <c r="A19" s="70">
        <v>14</v>
      </c>
      <c r="B19" s="71" t="s">
        <v>273</v>
      </c>
      <c r="C19" s="28">
        <v>2202</v>
      </c>
      <c r="D19" s="28">
        <v>6530</v>
      </c>
      <c r="E19" s="28">
        <v>3638</v>
      </c>
      <c r="F19" s="28">
        <v>8853</v>
      </c>
      <c r="G19" s="28">
        <v>25840</v>
      </c>
      <c r="H19" s="28">
        <v>47484</v>
      </c>
      <c r="I19" s="28">
        <v>69535</v>
      </c>
      <c r="J19" s="28">
        <v>71619</v>
      </c>
      <c r="K19" s="28">
        <v>15598</v>
      </c>
      <c r="L19" s="28">
        <v>7434</v>
      </c>
      <c r="M19" s="28">
        <v>9279</v>
      </c>
      <c r="N19" s="28">
        <v>3600</v>
      </c>
      <c r="O19" s="28">
        <v>271612</v>
      </c>
      <c r="P19" s="52">
        <v>322803</v>
      </c>
      <c r="Q19" s="54">
        <v>0.84141721111637746</v>
      </c>
    </row>
    <row r="20" spans="1:17" ht="30.95" customHeight="1">
      <c r="A20" s="72">
        <v>15</v>
      </c>
      <c r="B20" s="73" t="s">
        <v>274</v>
      </c>
      <c r="C20" s="74">
        <v>23</v>
      </c>
      <c r="D20" s="74">
        <v>20</v>
      </c>
      <c r="E20" s="74">
        <v>219</v>
      </c>
      <c r="F20" s="74">
        <v>192</v>
      </c>
      <c r="G20" s="74">
        <v>254</v>
      </c>
      <c r="H20" s="74">
        <v>8773</v>
      </c>
      <c r="I20" s="74">
        <v>33560</v>
      </c>
      <c r="J20" s="74">
        <v>35980</v>
      </c>
      <c r="K20" s="74">
        <v>345</v>
      </c>
      <c r="L20" s="74">
        <v>988</v>
      </c>
      <c r="M20" s="74">
        <v>515</v>
      </c>
      <c r="N20" s="74">
        <v>505</v>
      </c>
      <c r="O20" s="74">
        <v>81374</v>
      </c>
      <c r="P20" s="75">
        <v>76234</v>
      </c>
      <c r="Q20" s="59">
        <v>1.067423984049112</v>
      </c>
    </row>
    <row r="21" spans="1:17" ht="30.95" customHeight="1">
      <c r="A21" s="700" t="s">
        <v>257</v>
      </c>
      <c r="B21" s="700"/>
      <c r="C21" s="76">
        <v>489936</v>
      </c>
      <c r="D21" s="76">
        <v>567225</v>
      </c>
      <c r="E21" s="76">
        <v>187291</v>
      </c>
      <c r="F21" s="76">
        <v>245573</v>
      </c>
      <c r="G21" s="76">
        <v>460618</v>
      </c>
      <c r="H21" s="76">
        <v>1033182</v>
      </c>
      <c r="I21" s="76">
        <v>628769</v>
      </c>
      <c r="J21" s="76">
        <v>291103</v>
      </c>
      <c r="K21" s="76">
        <v>601057</v>
      </c>
      <c r="L21" s="76">
        <v>625959</v>
      </c>
      <c r="M21" s="76">
        <v>1103937</v>
      </c>
      <c r="N21" s="76">
        <v>936901</v>
      </c>
      <c r="O21" s="76">
        <v>7171551</v>
      </c>
      <c r="P21" s="77">
        <v>7032609</v>
      </c>
      <c r="Q21" s="55">
        <v>1.0197568214015595</v>
      </c>
    </row>
    <row r="22" spans="1:17" ht="30.95" customHeight="1">
      <c r="A22" s="674" t="s">
        <v>1488</v>
      </c>
      <c r="B22" s="674"/>
      <c r="C22" s="28">
        <v>319651</v>
      </c>
      <c r="D22" s="28">
        <v>446135</v>
      </c>
      <c r="E22" s="28">
        <v>211819</v>
      </c>
      <c r="F22" s="28">
        <v>243792</v>
      </c>
      <c r="G22" s="28">
        <v>646528</v>
      </c>
      <c r="H22" s="28">
        <v>1370697</v>
      </c>
      <c r="I22" s="28">
        <v>660434</v>
      </c>
      <c r="J22" s="28">
        <v>532796</v>
      </c>
      <c r="K22" s="28">
        <v>657381</v>
      </c>
      <c r="L22" s="28">
        <v>586305</v>
      </c>
      <c r="M22" s="28">
        <v>743668</v>
      </c>
      <c r="N22" s="28">
        <v>613403</v>
      </c>
      <c r="O22" s="28">
        <v>7032609</v>
      </c>
      <c r="P22" s="435"/>
      <c r="Q22" s="436"/>
    </row>
    <row r="23" spans="1:17" ht="30.95" customHeight="1">
      <c r="A23" s="675" t="s">
        <v>258</v>
      </c>
      <c r="B23" s="675"/>
      <c r="C23" s="53">
        <v>1.5327216245217441</v>
      </c>
      <c r="D23" s="53">
        <v>1.2714200858484539</v>
      </c>
      <c r="E23" s="53">
        <v>0.88420302239175896</v>
      </c>
      <c r="F23" s="53">
        <v>1.0073054078886921</v>
      </c>
      <c r="G23" s="53">
        <v>0.71244864878241931</v>
      </c>
      <c r="H23" s="53">
        <v>0.75376396096292619</v>
      </c>
      <c r="I23" s="53">
        <v>0.95205425523216547</v>
      </c>
      <c r="J23" s="53">
        <v>0.54636859135579097</v>
      </c>
      <c r="K23" s="53">
        <v>0.91432061468159254</v>
      </c>
      <c r="L23" s="53">
        <v>1.0676337401181979</v>
      </c>
      <c r="M23" s="53">
        <v>1.4844487056051894</v>
      </c>
      <c r="N23" s="53">
        <v>1.527382487532666</v>
      </c>
      <c r="O23" s="53">
        <v>1.0197568214015595</v>
      </c>
      <c r="P23" s="437"/>
      <c r="Q23" s="438"/>
    </row>
    <row r="24" spans="1:17" ht="30.8" customHeight="1">
      <c r="A24" s="1"/>
      <c r="B24" s="1"/>
      <c r="C24" s="1"/>
      <c r="D24" s="1"/>
      <c r="E24" s="1"/>
      <c r="F24" s="1"/>
      <c r="G24" s="1"/>
      <c r="H24" s="1"/>
      <c r="I24" s="1"/>
      <c r="J24" s="1"/>
      <c r="K24" s="1"/>
      <c r="L24" s="1"/>
      <c r="M24" s="1"/>
      <c r="N24" s="1"/>
      <c r="O24" s="1"/>
      <c r="P24" s="584" t="s">
        <v>275</v>
      </c>
      <c r="Q24" s="584"/>
    </row>
  </sheetData>
  <sheetProtection selectLockedCells="1" selectUnlockedCells="1"/>
  <mergeCells count="7">
    <mergeCell ref="A22:B22"/>
    <mergeCell ref="A23:B23"/>
    <mergeCell ref="P24:Q24"/>
    <mergeCell ref="A1:D1"/>
    <mergeCell ref="O4:Q4"/>
    <mergeCell ref="A5:B5"/>
    <mergeCell ref="A21:B21"/>
  </mergeCells>
  <phoneticPr fontId="4"/>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Q24"/>
  <sheetViews>
    <sheetView view="pageLayout" zoomScaleNormal="100" zoomScaleSheetLayoutView="100" workbookViewId="0">
      <selection activeCell="B3" sqref="B3"/>
    </sheetView>
  </sheetViews>
  <sheetFormatPr defaultColWidth="9" defaultRowHeight="14.4"/>
  <cols>
    <col min="1" max="1" width="5.88671875" style="12" customWidth="1"/>
    <col min="2" max="2" width="22.33203125" style="12" customWidth="1"/>
    <col min="3" max="14" width="9.109375" style="12" customWidth="1"/>
    <col min="15" max="16" width="10.44140625" style="12" customWidth="1"/>
    <col min="17" max="17" width="9.21875" style="12" customWidth="1"/>
    <col min="18" max="16384" width="9" style="12"/>
  </cols>
  <sheetData>
    <row r="1" spans="1:17" ht="29.95" customHeight="1">
      <c r="A1" s="698" t="s">
        <v>276</v>
      </c>
      <c r="B1" s="698"/>
      <c r="C1" s="698"/>
      <c r="D1" s="698"/>
      <c r="E1" s="1"/>
      <c r="F1" s="1"/>
      <c r="G1" s="1"/>
      <c r="H1" s="1"/>
      <c r="I1" s="1"/>
      <c r="J1" s="1"/>
      <c r="K1" s="1"/>
      <c r="L1" s="1"/>
      <c r="M1" s="1"/>
      <c r="N1" s="1"/>
      <c r="O1" s="1"/>
      <c r="P1" s="1"/>
      <c r="Q1" s="1"/>
    </row>
    <row r="2" spans="1:17" ht="29.95" customHeight="1">
      <c r="A2" s="503" t="s">
        <v>1846</v>
      </c>
      <c r="B2" s="1"/>
      <c r="C2" s="1"/>
      <c r="D2" s="1"/>
      <c r="E2" s="1"/>
      <c r="F2" s="1"/>
      <c r="G2" s="1"/>
      <c r="H2" s="1"/>
      <c r="I2" s="1"/>
      <c r="J2" s="1"/>
      <c r="K2" s="1"/>
      <c r="L2" s="1"/>
      <c r="M2" s="1"/>
      <c r="N2" s="1"/>
      <c r="O2" s="1"/>
      <c r="P2" s="1"/>
      <c r="Q2" s="1"/>
    </row>
    <row r="3" spans="1:17" ht="29.95" customHeight="1">
      <c r="A3" s="1" t="s">
        <v>1493</v>
      </c>
      <c r="B3" s="1"/>
      <c r="C3" s="1"/>
      <c r="D3" s="1"/>
      <c r="E3" s="1"/>
      <c r="F3" s="1"/>
      <c r="G3" s="1"/>
      <c r="H3" s="1"/>
      <c r="I3" s="1"/>
      <c r="J3" s="1"/>
      <c r="K3" s="1"/>
      <c r="L3" s="1"/>
      <c r="M3" s="1"/>
      <c r="N3" s="1"/>
      <c r="O3" s="1"/>
      <c r="P3" s="1"/>
      <c r="Q3" s="1"/>
    </row>
    <row r="4" spans="1:17" ht="29.95" customHeight="1">
      <c r="A4" s="1"/>
      <c r="B4" s="1"/>
      <c r="C4" s="1"/>
      <c r="D4" s="1"/>
      <c r="E4" s="1"/>
      <c r="F4" s="1"/>
      <c r="G4" s="1"/>
      <c r="H4" s="1"/>
      <c r="I4" s="1"/>
      <c r="J4" s="1"/>
      <c r="K4" s="1"/>
      <c r="L4" s="1"/>
      <c r="M4" s="1"/>
      <c r="N4" s="1"/>
      <c r="O4" s="702" t="s">
        <v>1494</v>
      </c>
      <c r="P4" s="688"/>
      <c r="Q4" s="688"/>
    </row>
    <row r="5" spans="1:17" ht="29.95" customHeight="1">
      <c r="A5" s="699" t="s">
        <v>1131</v>
      </c>
      <c r="B5" s="699"/>
      <c r="C5" s="64" t="s">
        <v>245</v>
      </c>
      <c r="D5" s="64" t="s">
        <v>246</v>
      </c>
      <c r="E5" s="64" t="s">
        <v>247</v>
      </c>
      <c r="F5" s="64" t="s">
        <v>248</v>
      </c>
      <c r="G5" s="64" t="s">
        <v>249</v>
      </c>
      <c r="H5" s="64" t="s">
        <v>250</v>
      </c>
      <c r="I5" s="64" t="s">
        <v>251</v>
      </c>
      <c r="J5" s="64" t="s">
        <v>252</v>
      </c>
      <c r="K5" s="64" t="s">
        <v>253</v>
      </c>
      <c r="L5" s="64" t="s">
        <v>254</v>
      </c>
      <c r="M5" s="64" t="s">
        <v>255</v>
      </c>
      <c r="N5" s="64" t="s">
        <v>256</v>
      </c>
      <c r="O5" s="78" t="s">
        <v>257</v>
      </c>
      <c r="P5" s="362" t="s">
        <v>1495</v>
      </c>
      <c r="Q5" s="65" t="s">
        <v>258</v>
      </c>
    </row>
    <row r="6" spans="1:17" ht="29.95" customHeight="1">
      <c r="A6" s="66">
        <v>1</v>
      </c>
      <c r="B6" s="67" t="s">
        <v>259</v>
      </c>
      <c r="C6" s="68">
        <v>80395</v>
      </c>
      <c r="D6" s="68">
        <v>139677</v>
      </c>
      <c r="E6" s="68">
        <v>67840</v>
      </c>
      <c r="F6" s="68">
        <v>66216</v>
      </c>
      <c r="G6" s="68">
        <v>70056</v>
      </c>
      <c r="H6" s="68">
        <v>77540</v>
      </c>
      <c r="I6" s="68">
        <v>2084</v>
      </c>
      <c r="J6" s="68">
        <v>256</v>
      </c>
      <c r="K6" s="68">
        <v>111344</v>
      </c>
      <c r="L6" s="68">
        <v>136428</v>
      </c>
      <c r="M6" s="68">
        <v>159955</v>
      </c>
      <c r="N6" s="68">
        <v>118771</v>
      </c>
      <c r="O6" s="79">
        <v>1030562</v>
      </c>
      <c r="P6" s="80">
        <v>978763</v>
      </c>
      <c r="Q6" s="60">
        <v>1.0529229241399602</v>
      </c>
    </row>
    <row r="7" spans="1:17" ht="29.95" customHeight="1">
      <c r="A7" s="70">
        <v>2</v>
      </c>
      <c r="B7" s="71" t="s">
        <v>260</v>
      </c>
      <c r="C7" s="28">
        <v>0</v>
      </c>
      <c r="D7" s="28">
        <v>0</v>
      </c>
      <c r="E7" s="28">
        <v>0</v>
      </c>
      <c r="F7" s="28">
        <v>1342</v>
      </c>
      <c r="G7" s="28">
        <v>2598</v>
      </c>
      <c r="H7" s="28">
        <v>2073</v>
      </c>
      <c r="I7" s="28">
        <v>152</v>
      </c>
      <c r="J7" s="28">
        <v>143</v>
      </c>
      <c r="K7" s="28">
        <v>1177</v>
      </c>
      <c r="L7" s="28">
        <v>16</v>
      </c>
      <c r="M7" s="28">
        <v>15</v>
      </c>
      <c r="N7" s="28">
        <v>0</v>
      </c>
      <c r="O7" s="81">
        <v>7516</v>
      </c>
      <c r="P7" s="82">
        <v>21</v>
      </c>
      <c r="Q7" s="54">
        <v>357.90476190476193</v>
      </c>
    </row>
    <row r="8" spans="1:17" ht="29.95" customHeight="1">
      <c r="A8" s="70">
        <v>3</v>
      </c>
      <c r="B8" s="71" t="s">
        <v>261</v>
      </c>
      <c r="C8" s="28">
        <v>0</v>
      </c>
      <c r="D8" s="28">
        <v>0</v>
      </c>
      <c r="E8" s="28">
        <v>0</v>
      </c>
      <c r="F8" s="28">
        <v>0</v>
      </c>
      <c r="G8" s="28">
        <v>0</v>
      </c>
      <c r="H8" s="28">
        <v>339</v>
      </c>
      <c r="I8" s="28">
        <v>23670</v>
      </c>
      <c r="J8" s="28">
        <v>20514</v>
      </c>
      <c r="K8" s="28">
        <v>5077</v>
      </c>
      <c r="L8" s="28">
        <v>9381</v>
      </c>
      <c r="M8" s="28">
        <v>6600</v>
      </c>
      <c r="N8" s="28">
        <v>7</v>
      </c>
      <c r="O8" s="81">
        <v>65588</v>
      </c>
      <c r="P8" s="82">
        <v>61575</v>
      </c>
      <c r="Q8" s="54">
        <v>1.0651725537961836</v>
      </c>
    </row>
    <row r="9" spans="1:17" ht="29.95" customHeight="1">
      <c r="A9" s="70">
        <v>4</v>
      </c>
      <c r="B9" s="71" t="s">
        <v>262</v>
      </c>
      <c r="C9" s="28">
        <v>0</v>
      </c>
      <c r="D9" s="28">
        <v>0</v>
      </c>
      <c r="E9" s="28">
        <v>0</v>
      </c>
      <c r="F9" s="28">
        <v>0</v>
      </c>
      <c r="G9" s="28">
        <v>0</v>
      </c>
      <c r="H9" s="28">
        <v>0</v>
      </c>
      <c r="I9" s="28">
        <v>0</v>
      </c>
      <c r="J9" s="28">
        <v>0</v>
      </c>
      <c r="K9" s="28">
        <v>0</v>
      </c>
      <c r="L9" s="28">
        <v>0</v>
      </c>
      <c r="M9" s="28">
        <v>0</v>
      </c>
      <c r="N9" s="28">
        <v>0</v>
      </c>
      <c r="O9" s="81">
        <v>0</v>
      </c>
      <c r="P9" s="82">
        <v>20030</v>
      </c>
      <c r="Q9" s="187">
        <v>0</v>
      </c>
    </row>
    <row r="10" spans="1:17" ht="29.95" customHeight="1">
      <c r="A10" s="70">
        <v>5</v>
      </c>
      <c r="B10" s="71" t="s">
        <v>264</v>
      </c>
      <c r="C10" s="28">
        <v>0</v>
      </c>
      <c r="D10" s="28">
        <v>0</v>
      </c>
      <c r="E10" s="28">
        <v>0</v>
      </c>
      <c r="F10" s="28">
        <v>0</v>
      </c>
      <c r="G10" s="28">
        <v>0</v>
      </c>
      <c r="H10" s="28">
        <v>0</v>
      </c>
      <c r="I10" s="28">
        <v>0</v>
      </c>
      <c r="J10" s="28">
        <v>0</v>
      </c>
      <c r="K10" s="28">
        <v>0</v>
      </c>
      <c r="L10" s="28">
        <v>0</v>
      </c>
      <c r="M10" s="28">
        <v>0</v>
      </c>
      <c r="N10" s="28">
        <v>0</v>
      </c>
      <c r="O10" s="81">
        <v>0</v>
      </c>
      <c r="P10" s="82">
        <v>0</v>
      </c>
      <c r="Q10" s="187">
        <v>0</v>
      </c>
    </row>
    <row r="11" spans="1:17" ht="29.95" customHeight="1">
      <c r="A11" s="70">
        <v>6</v>
      </c>
      <c r="B11" s="71" t="s">
        <v>265</v>
      </c>
      <c r="C11" s="28">
        <v>2072</v>
      </c>
      <c r="D11" s="28">
        <v>9048</v>
      </c>
      <c r="E11" s="28">
        <v>11374</v>
      </c>
      <c r="F11" s="28">
        <v>18115</v>
      </c>
      <c r="G11" s="28">
        <v>32552</v>
      </c>
      <c r="H11" s="28">
        <v>13706</v>
      </c>
      <c r="I11" s="28">
        <v>19514</v>
      </c>
      <c r="J11" s="28">
        <v>24821</v>
      </c>
      <c r="K11" s="28">
        <v>16687</v>
      </c>
      <c r="L11" s="28">
        <v>15415</v>
      </c>
      <c r="M11" s="28">
        <v>10998</v>
      </c>
      <c r="N11" s="28">
        <v>3184</v>
      </c>
      <c r="O11" s="81">
        <v>177486</v>
      </c>
      <c r="P11" s="82">
        <v>163291</v>
      </c>
      <c r="Q11" s="54">
        <v>1.0869306942819874</v>
      </c>
    </row>
    <row r="12" spans="1:17" ht="29.95" customHeight="1">
      <c r="A12" s="70">
        <v>7</v>
      </c>
      <c r="B12" s="71" t="s">
        <v>266</v>
      </c>
      <c r="C12" s="28">
        <v>0</v>
      </c>
      <c r="D12" s="28">
        <v>0</v>
      </c>
      <c r="E12" s="28">
        <v>0</v>
      </c>
      <c r="F12" s="28">
        <v>0</v>
      </c>
      <c r="G12" s="28">
        <v>0</v>
      </c>
      <c r="H12" s="28">
        <v>0</v>
      </c>
      <c r="I12" s="28">
        <v>0</v>
      </c>
      <c r="J12" s="28">
        <v>0</v>
      </c>
      <c r="K12" s="28">
        <v>0</v>
      </c>
      <c r="L12" s="28">
        <v>0</v>
      </c>
      <c r="M12" s="28">
        <v>0</v>
      </c>
      <c r="N12" s="28">
        <v>0</v>
      </c>
      <c r="O12" s="81">
        <v>0</v>
      </c>
      <c r="P12" s="82">
        <v>0</v>
      </c>
      <c r="Q12" s="187">
        <v>0</v>
      </c>
    </row>
    <row r="13" spans="1:17" ht="29.95" customHeight="1">
      <c r="A13" s="70">
        <v>8</v>
      </c>
      <c r="B13" s="71" t="s">
        <v>267</v>
      </c>
      <c r="C13" s="28">
        <v>9759</v>
      </c>
      <c r="D13" s="28">
        <v>10878</v>
      </c>
      <c r="E13" s="28">
        <v>10669</v>
      </c>
      <c r="F13" s="28">
        <v>21571</v>
      </c>
      <c r="G13" s="28">
        <v>24659</v>
      </c>
      <c r="H13" s="28">
        <v>18373</v>
      </c>
      <c r="I13" s="28">
        <v>15196</v>
      </c>
      <c r="J13" s="28">
        <v>12552</v>
      </c>
      <c r="K13" s="28">
        <v>10732</v>
      </c>
      <c r="L13" s="28">
        <v>24303</v>
      </c>
      <c r="M13" s="28">
        <v>35476</v>
      </c>
      <c r="N13" s="28">
        <v>21061</v>
      </c>
      <c r="O13" s="81">
        <v>215229</v>
      </c>
      <c r="P13" s="82">
        <v>224815</v>
      </c>
      <c r="Q13" s="54">
        <v>0.95736049640815779</v>
      </c>
    </row>
    <row r="14" spans="1:17" ht="29.95" customHeight="1">
      <c r="A14" s="70">
        <v>9</v>
      </c>
      <c r="B14" s="71" t="s">
        <v>268</v>
      </c>
      <c r="C14" s="28">
        <v>85464</v>
      </c>
      <c r="D14" s="28">
        <v>0</v>
      </c>
      <c r="E14" s="28">
        <v>0</v>
      </c>
      <c r="F14" s="28">
        <v>0</v>
      </c>
      <c r="G14" s="28">
        <v>8386</v>
      </c>
      <c r="H14" s="28">
        <v>129887</v>
      </c>
      <c r="I14" s="28">
        <v>87413</v>
      </c>
      <c r="J14" s="28">
        <v>7098</v>
      </c>
      <c r="K14" s="28">
        <v>53671</v>
      </c>
      <c r="L14" s="28">
        <v>36428</v>
      </c>
      <c r="M14" s="28">
        <v>137151</v>
      </c>
      <c r="N14" s="28">
        <v>147876</v>
      </c>
      <c r="O14" s="81">
        <v>693374</v>
      </c>
      <c r="P14" s="82">
        <v>658718</v>
      </c>
      <c r="Q14" s="54">
        <v>1.0526112843432243</v>
      </c>
    </row>
    <row r="15" spans="1:17" ht="29.95" customHeight="1">
      <c r="A15" s="70">
        <v>10</v>
      </c>
      <c r="B15" s="71" t="s">
        <v>269</v>
      </c>
      <c r="C15" s="28">
        <v>486</v>
      </c>
      <c r="D15" s="28">
        <v>5074</v>
      </c>
      <c r="E15" s="28">
        <v>2172</v>
      </c>
      <c r="F15" s="28">
        <v>1448</v>
      </c>
      <c r="G15" s="28">
        <v>4410</v>
      </c>
      <c r="H15" s="28">
        <v>2322</v>
      </c>
      <c r="I15" s="28">
        <v>6665</v>
      </c>
      <c r="J15" s="28">
        <v>6366</v>
      </c>
      <c r="K15" s="28">
        <v>3150</v>
      </c>
      <c r="L15" s="28">
        <v>4038</v>
      </c>
      <c r="M15" s="28">
        <v>5792</v>
      </c>
      <c r="N15" s="28">
        <v>5363</v>
      </c>
      <c r="O15" s="81">
        <v>47286</v>
      </c>
      <c r="P15" s="82">
        <v>40845</v>
      </c>
      <c r="Q15" s="54">
        <v>1.1576937201615864</v>
      </c>
    </row>
    <row r="16" spans="1:17" ht="29.95" customHeight="1">
      <c r="A16" s="70">
        <v>11</v>
      </c>
      <c r="B16" s="71" t="s">
        <v>270</v>
      </c>
      <c r="C16" s="28">
        <v>3693</v>
      </c>
      <c r="D16" s="28">
        <v>6608</v>
      </c>
      <c r="E16" s="28">
        <v>958</v>
      </c>
      <c r="F16" s="28">
        <v>1255</v>
      </c>
      <c r="G16" s="28">
        <v>10793</v>
      </c>
      <c r="H16" s="28">
        <v>22828</v>
      </c>
      <c r="I16" s="28">
        <v>24499</v>
      </c>
      <c r="J16" s="28">
        <v>19061</v>
      </c>
      <c r="K16" s="28">
        <v>6922</v>
      </c>
      <c r="L16" s="28">
        <v>5393</v>
      </c>
      <c r="M16" s="28">
        <v>4813</v>
      </c>
      <c r="N16" s="28">
        <v>2469</v>
      </c>
      <c r="O16" s="81">
        <v>109292</v>
      </c>
      <c r="P16" s="82">
        <v>111039</v>
      </c>
      <c r="Q16" s="54">
        <v>0.98426678914615584</v>
      </c>
    </row>
    <row r="17" spans="1:17" ht="29.95" customHeight="1">
      <c r="A17" s="70">
        <v>12</v>
      </c>
      <c r="B17" s="71" t="s">
        <v>271</v>
      </c>
      <c r="C17" s="28">
        <v>0</v>
      </c>
      <c r="D17" s="28">
        <v>0</v>
      </c>
      <c r="E17" s="28">
        <v>2234</v>
      </c>
      <c r="F17" s="28">
        <v>8822</v>
      </c>
      <c r="G17" s="28">
        <v>25073</v>
      </c>
      <c r="H17" s="28">
        <v>40132</v>
      </c>
      <c r="I17" s="28">
        <v>15258</v>
      </c>
      <c r="J17" s="28">
        <v>52</v>
      </c>
      <c r="K17" s="28">
        <v>1481</v>
      </c>
      <c r="L17" s="28">
        <v>26952</v>
      </c>
      <c r="M17" s="28">
        <v>51834</v>
      </c>
      <c r="N17" s="28">
        <v>20216</v>
      </c>
      <c r="O17" s="81">
        <v>192054</v>
      </c>
      <c r="P17" s="82">
        <v>198659</v>
      </c>
      <c r="Q17" s="54">
        <v>0.96675207264709884</v>
      </c>
    </row>
    <row r="18" spans="1:17" ht="29.95" customHeight="1">
      <c r="A18" s="70">
        <v>13</v>
      </c>
      <c r="B18" s="71" t="s">
        <v>272</v>
      </c>
      <c r="C18" s="28">
        <v>1588</v>
      </c>
      <c r="D18" s="28">
        <v>3449</v>
      </c>
      <c r="E18" s="28">
        <v>4959</v>
      </c>
      <c r="F18" s="28">
        <v>666</v>
      </c>
      <c r="G18" s="28">
        <v>2097</v>
      </c>
      <c r="H18" s="28">
        <v>1137</v>
      </c>
      <c r="I18" s="28">
        <v>4377</v>
      </c>
      <c r="J18" s="28">
        <v>3665</v>
      </c>
      <c r="K18" s="28">
        <v>275</v>
      </c>
      <c r="L18" s="28">
        <v>1828</v>
      </c>
      <c r="M18" s="28">
        <v>831</v>
      </c>
      <c r="N18" s="28">
        <v>1012</v>
      </c>
      <c r="O18" s="81">
        <v>25884</v>
      </c>
      <c r="P18" s="82">
        <v>27084</v>
      </c>
      <c r="Q18" s="54">
        <v>0.95569339831634914</v>
      </c>
    </row>
    <row r="19" spans="1:17" ht="29.95" customHeight="1">
      <c r="A19" s="70">
        <v>14</v>
      </c>
      <c r="B19" s="71" t="s">
        <v>273</v>
      </c>
      <c r="C19" s="28">
        <v>3240</v>
      </c>
      <c r="D19" s="28">
        <v>11132</v>
      </c>
      <c r="E19" s="28">
        <v>6258</v>
      </c>
      <c r="F19" s="28">
        <v>14870</v>
      </c>
      <c r="G19" s="28">
        <v>24831</v>
      </c>
      <c r="H19" s="28">
        <v>25918</v>
      </c>
      <c r="I19" s="28">
        <v>40669</v>
      </c>
      <c r="J19" s="28">
        <v>38672</v>
      </c>
      <c r="K19" s="28">
        <v>10076</v>
      </c>
      <c r="L19" s="28">
        <v>3965</v>
      </c>
      <c r="M19" s="28">
        <v>3558</v>
      </c>
      <c r="N19" s="28">
        <v>8881</v>
      </c>
      <c r="O19" s="81">
        <v>192070</v>
      </c>
      <c r="P19" s="82">
        <v>203958</v>
      </c>
      <c r="Q19" s="54">
        <v>0.94171349003226157</v>
      </c>
    </row>
    <row r="20" spans="1:17" ht="29.95" customHeight="1">
      <c r="A20" s="72">
        <v>15</v>
      </c>
      <c r="B20" s="73" t="s">
        <v>274</v>
      </c>
      <c r="C20" s="74">
        <v>18</v>
      </c>
      <c r="D20" s="74">
        <v>33</v>
      </c>
      <c r="E20" s="74">
        <v>153</v>
      </c>
      <c r="F20" s="74">
        <v>146</v>
      </c>
      <c r="G20" s="74">
        <v>203</v>
      </c>
      <c r="H20" s="74">
        <v>2424</v>
      </c>
      <c r="I20" s="74">
        <v>19522</v>
      </c>
      <c r="J20" s="74">
        <v>18471</v>
      </c>
      <c r="K20" s="74">
        <v>399</v>
      </c>
      <c r="L20" s="74">
        <v>523</v>
      </c>
      <c r="M20" s="74">
        <v>393</v>
      </c>
      <c r="N20" s="74">
        <v>447</v>
      </c>
      <c r="O20" s="83">
        <v>42732</v>
      </c>
      <c r="P20" s="84">
        <v>51903</v>
      </c>
      <c r="Q20" s="59">
        <v>0.82330501127102484</v>
      </c>
    </row>
    <row r="21" spans="1:17" ht="29.95" customHeight="1">
      <c r="A21" s="703" t="s">
        <v>257</v>
      </c>
      <c r="B21" s="703"/>
      <c r="C21" s="85">
        <v>186715</v>
      </c>
      <c r="D21" s="85">
        <v>185899</v>
      </c>
      <c r="E21" s="85">
        <v>106617</v>
      </c>
      <c r="F21" s="85">
        <v>134451</v>
      </c>
      <c r="G21" s="85">
        <v>205658</v>
      </c>
      <c r="H21" s="85">
        <v>336679</v>
      </c>
      <c r="I21" s="85">
        <v>259019</v>
      </c>
      <c r="J21" s="85">
        <v>151671</v>
      </c>
      <c r="K21" s="85">
        <v>220991</v>
      </c>
      <c r="L21" s="85">
        <v>264670</v>
      </c>
      <c r="M21" s="85">
        <v>417416</v>
      </c>
      <c r="N21" s="85">
        <v>329287</v>
      </c>
      <c r="O21" s="86">
        <v>2799073</v>
      </c>
      <c r="P21" s="87">
        <v>2740701</v>
      </c>
      <c r="Q21" s="186">
        <v>1.0212982007158022</v>
      </c>
    </row>
    <row r="22" spans="1:17" ht="29.95" customHeight="1">
      <c r="A22" s="701" t="s">
        <v>1496</v>
      </c>
      <c r="B22" s="701"/>
      <c r="C22" s="88">
        <v>146035</v>
      </c>
      <c r="D22" s="88">
        <v>156766</v>
      </c>
      <c r="E22" s="88">
        <v>135271</v>
      </c>
      <c r="F22" s="88">
        <v>159435</v>
      </c>
      <c r="G22" s="88">
        <v>242893</v>
      </c>
      <c r="H22" s="88">
        <v>373135</v>
      </c>
      <c r="I22" s="88">
        <v>266012</v>
      </c>
      <c r="J22" s="88">
        <v>217199</v>
      </c>
      <c r="K22" s="88">
        <v>211279</v>
      </c>
      <c r="L22" s="88">
        <v>244845</v>
      </c>
      <c r="M22" s="88">
        <v>318542</v>
      </c>
      <c r="N22" s="88">
        <v>269289</v>
      </c>
      <c r="O22" s="89">
        <v>2740701</v>
      </c>
      <c r="P22" s="440"/>
      <c r="Q22" s="441"/>
    </row>
    <row r="23" spans="1:17" ht="29.95" customHeight="1">
      <c r="A23" s="675" t="s">
        <v>258</v>
      </c>
      <c r="B23" s="675"/>
      <c r="C23" s="53">
        <v>1.2785633580990858</v>
      </c>
      <c r="D23" s="53">
        <v>1.1858374902721254</v>
      </c>
      <c r="E23" s="53">
        <v>0.78817337049330605</v>
      </c>
      <c r="F23" s="53">
        <v>0.84329664126446513</v>
      </c>
      <c r="G23" s="53">
        <v>0.84670204575677355</v>
      </c>
      <c r="H23" s="53">
        <v>0.90229809586342746</v>
      </c>
      <c r="I23" s="53">
        <v>0.97371171225358255</v>
      </c>
      <c r="J23" s="53">
        <v>0.69830432000147336</v>
      </c>
      <c r="K23" s="53">
        <v>1.0459676541445198</v>
      </c>
      <c r="L23" s="53">
        <v>1.0809695930078214</v>
      </c>
      <c r="M23" s="53">
        <v>1.310395489448801</v>
      </c>
      <c r="N23" s="53">
        <v>1.222801525498628</v>
      </c>
      <c r="O23" s="185">
        <v>1.0212982007158022</v>
      </c>
      <c r="P23" s="442"/>
      <c r="Q23" s="438"/>
    </row>
    <row r="24" spans="1:17" ht="29.95" customHeight="1">
      <c r="A24" s="1"/>
      <c r="B24" s="1"/>
      <c r="C24" s="1"/>
      <c r="D24" s="1"/>
      <c r="E24" s="1"/>
      <c r="F24" s="1"/>
      <c r="G24" s="1"/>
      <c r="H24" s="1"/>
      <c r="I24" s="1"/>
      <c r="J24" s="1"/>
      <c r="K24" s="1"/>
      <c r="L24" s="1"/>
      <c r="M24" s="1"/>
      <c r="N24" s="1"/>
      <c r="O24" s="1"/>
      <c r="P24" s="584" t="s">
        <v>275</v>
      </c>
      <c r="Q24" s="584"/>
    </row>
  </sheetData>
  <sheetProtection selectLockedCells="1" selectUnlockedCells="1"/>
  <mergeCells count="7">
    <mergeCell ref="A22:B22"/>
    <mergeCell ref="A23:B23"/>
    <mergeCell ref="P24:Q24"/>
    <mergeCell ref="A1:D1"/>
    <mergeCell ref="O4:Q4"/>
    <mergeCell ref="A5:B5"/>
    <mergeCell ref="A21:B21"/>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L20"/>
  <sheetViews>
    <sheetView view="pageLayout" zoomScaleNormal="100" zoomScaleSheetLayoutView="100" workbookViewId="0">
      <selection activeCell="B19" sqref="B19:C19"/>
    </sheetView>
  </sheetViews>
  <sheetFormatPr defaultColWidth="9" defaultRowHeight="14.4"/>
  <cols>
    <col min="1" max="1" width="17.21875" style="12" customWidth="1"/>
    <col min="2" max="12" width="10.44140625" style="12" customWidth="1"/>
    <col min="13" max="16384" width="9" style="12"/>
  </cols>
  <sheetData>
    <row r="1" spans="1:12" s="36" customFormat="1" ht="30.8" customHeight="1">
      <c r="A1" s="698" t="s">
        <v>886</v>
      </c>
      <c r="B1" s="698"/>
      <c r="C1" s="698"/>
      <c r="D1" s="698"/>
      <c r="E1" s="6"/>
      <c r="F1" s="6"/>
      <c r="G1" s="6"/>
      <c r="H1" s="6"/>
      <c r="I1" s="6"/>
      <c r="J1" s="6"/>
      <c r="K1" s="6"/>
      <c r="L1" s="6"/>
    </row>
    <row r="2" spans="1:12" ht="20.95" customHeight="1">
      <c r="A2" s="1"/>
      <c r="B2" s="1"/>
      <c r="C2" s="1"/>
      <c r="D2" s="1"/>
      <c r="E2" s="1"/>
      <c r="F2" s="1"/>
      <c r="G2" s="1"/>
      <c r="H2" s="1"/>
      <c r="I2" s="1"/>
      <c r="J2" s="1"/>
      <c r="K2" s="702" t="s">
        <v>1497</v>
      </c>
      <c r="L2" s="688"/>
    </row>
    <row r="3" spans="1:12" s="40" customFormat="1" ht="30.8" customHeight="1">
      <c r="A3" s="428" t="s">
        <v>1431</v>
      </c>
      <c r="B3" s="64" t="s">
        <v>887</v>
      </c>
      <c r="C3" s="64" t="s">
        <v>888</v>
      </c>
      <c r="D3" s="64" t="s">
        <v>889</v>
      </c>
      <c r="E3" s="64" t="s">
        <v>890</v>
      </c>
      <c r="F3" s="64" t="s">
        <v>475</v>
      </c>
      <c r="G3" s="64" t="s">
        <v>891</v>
      </c>
      <c r="H3" s="64" t="s">
        <v>892</v>
      </c>
      <c r="I3" s="64" t="s">
        <v>893</v>
      </c>
      <c r="J3" s="64" t="s">
        <v>894</v>
      </c>
      <c r="K3" s="362" t="s">
        <v>1495</v>
      </c>
      <c r="L3" s="65" t="s">
        <v>258</v>
      </c>
    </row>
    <row r="4" spans="1:12" ht="30.8" customHeight="1">
      <c r="A4" s="66">
        <v>1</v>
      </c>
      <c r="B4" s="68">
        <v>342996</v>
      </c>
      <c r="C4" s="68">
        <v>11611</v>
      </c>
      <c r="D4" s="68">
        <v>17475</v>
      </c>
      <c r="E4" s="68">
        <v>8376</v>
      </c>
      <c r="F4" s="68">
        <v>31158</v>
      </c>
      <c r="G4" s="68">
        <v>10774</v>
      </c>
      <c r="H4" s="68">
        <v>642</v>
      </c>
      <c r="I4" s="68">
        <v>66904</v>
      </c>
      <c r="J4" s="68">
        <v>489936</v>
      </c>
      <c r="K4" s="69">
        <v>319651</v>
      </c>
      <c r="L4" s="60">
        <v>1.5327216245217441</v>
      </c>
    </row>
    <row r="5" spans="1:12" ht="30.8" customHeight="1">
      <c r="A5" s="70">
        <v>2</v>
      </c>
      <c r="B5" s="28">
        <v>104205</v>
      </c>
      <c r="C5" s="28">
        <v>21268</v>
      </c>
      <c r="D5" s="28">
        <v>60303</v>
      </c>
      <c r="E5" s="28">
        <v>43499</v>
      </c>
      <c r="F5" s="28">
        <v>99605</v>
      </c>
      <c r="G5" s="28">
        <v>38098</v>
      </c>
      <c r="H5" s="28">
        <v>2519</v>
      </c>
      <c r="I5" s="28">
        <v>197728</v>
      </c>
      <c r="J5" s="28">
        <v>567225</v>
      </c>
      <c r="K5" s="52">
        <v>446135</v>
      </c>
      <c r="L5" s="54">
        <v>1.2714200858484539</v>
      </c>
    </row>
    <row r="6" spans="1:12" ht="30.8" customHeight="1">
      <c r="A6" s="70">
        <v>3</v>
      </c>
      <c r="B6" s="28">
        <v>26314</v>
      </c>
      <c r="C6" s="28">
        <v>9875</v>
      </c>
      <c r="D6" s="28">
        <v>12555</v>
      </c>
      <c r="E6" s="28">
        <v>3896</v>
      </c>
      <c r="F6" s="28">
        <v>29659</v>
      </c>
      <c r="G6" s="28">
        <v>14129</v>
      </c>
      <c r="H6" s="28">
        <v>1926</v>
      </c>
      <c r="I6" s="28">
        <v>88937</v>
      </c>
      <c r="J6" s="28">
        <v>187291</v>
      </c>
      <c r="K6" s="52">
        <v>211819</v>
      </c>
      <c r="L6" s="54">
        <v>0.88420302239175896</v>
      </c>
    </row>
    <row r="7" spans="1:12" ht="30.8" customHeight="1">
      <c r="A7" s="70">
        <v>4</v>
      </c>
      <c r="B7" s="28">
        <v>42306</v>
      </c>
      <c r="C7" s="28">
        <v>6637</v>
      </c>
      <c r="D7" s="28">
        <v>12879</v>
      </c>
      <c r="E7" s="28">
        <v>9860</v>
      </c>
      <c r="F7" s="28">
        <v>50258</v>
      </c>
      <c r="G7" s="28">
        <v>30525</v>
      </c>
      <c r="H7" s="28">
        <v>8784</v>
      </c>
      <c r="I7" s="28">
        <v>84324</v>
      </c>
      <c r="J7" s="28">
        <v>245573</v>
      </c>
      <c r="K7" s="52">
        <v>243792</v>
      </c>
      <c r="L7" s="54">
        <v>1.0073054078886921</v>
      </c>
    </row>
    <row r="8" spans="1:12" ht="30.8" customHeight="1">
      <c r="A8" s="70">
        <v>5</v>
      </c>
      <c r="B8" s="28">
        <v>81668</v>
      </c>
      <c r="C8" s="28">
        <v>12306</v>
      </c>
      <c r="D8" s="28">
        <v>21695</v>
      </c>
      <c r="E8" s="28">
        <v>78259</v>
      </c>
      <c r="F8" s="28">
        <v>75039</v>
      </c>
      <c r="G8" s="28">
        <v>52028</v>
      </c>
      <c r="H8" s="28">
        <v>11301</v>
      </c>
      <c r="I8" s="28">
        <v>128322</v>
      </c>
      <c r="J8" s="28">
        <v>460618</v>
      </c>
      <c r="K8" s="52">
        <v>646528</v>
      </c>
      <c r="L8" s="54">
        <v>0.71244864878241931</v>
      </c>
    </row>
    <row r="9" spans="1:12" ht="30.8" customHeight="1">
      <c r="A9" s="70">
        <v>6</v>
      </c>
      <c r="B9" s="28">
        <v>407878</v>
      </c>
      <c r="C9" s="28">
        <v>38229</v>
      </c>
      <c r="D9" s="28">
        <v>32222</v>
      </c>
      <c r="E9" s="28">
        <v>105554</v>
      </c>
      <c r="F9" s="28">
        <v>199071</v>
      </c>
      <c r="G9" s="28">
        <v>79880</v>
      </c>
      <c r="H9" s="28">
        <v>8914</v>
      </c>
      <c r="I9" s="28">
        <v>161434</v>
      </c>
      <c r="J9" s="28">
        <v>1033182</v>
      </c>
      <c r="K9" s="52">
        <v>1370697</v>
      </c>
      <c r="L9" s="54">
        <v>0.75376396096292619</v>
      </c>
    </row>
    <row r="10" spans="1:12" ht="30.8" customHeight="1">
      <c r="A10" s="70">
        <v>7</v>
      </c>
      <c r="B10" s="28">
        <v>285607</v>
      </c>
      <c r="C10" s="28">
        <v>52978</v>
      </c>
      <c r="D10" s="28">
        <v>34014</v>
      </c>
      <c r="E10" s="28">
        <v>101472</v>
      </c>
      <c r="F10" s="28">
        <v>37715</v>
      </c>
      <c r="G10" s="28">
        <v>40622</v>
      </c>
      <c r="H10" s="28">
        <v>10031</v>
      </c>
      <c r="I10" s="28">
        <v>66330</v>
      </c>
      <c r="J10" s="28">
        <v>628769</v>
      </c>
      <c r="K10" s="52">
        <v>660434</v>
      </c>
      <c r="L10" s="54">
        <v>0.95205425523216547</v>
      </c>
    </row>
    <row r="11" spans="1:12" ht="30.8" customHeight="1">
      <c r="A11" s="70">
        <v>8</v>
      </c>
      <c r="B11" s="28">
        <v>50027</v>
      </c>
      <c r="C11" s="28">
        <v>35229</v>
      </c>
      <c r="D11" s="28">
        <v>26685</v>
      </c>
      <c r="E11" s="28">
        <v>77848</v>
      </c>
      <c r="F11" s="28">
        <v>24205</v>
      </c>
      <c r="G11" s="28">
        <v>29044</v>
      </c>
      <c r="H11" s="28">
        <v>9589</v>
      </c>
      <c r="I11" s="28">
        <v>38476</v>
      </c>
      <c r="J11" s="28">
        <v>291103</v>
      </c>
      <c r="K11" s="52">
        <v>532796</v>
      </c>
      <c r="L11" s="54">
        <v>0.54636859135579097</v>
      </c>
    </row>
    <row r="12" spans="1:12" ht="30.8" customHeight="1">
      <c r="A12" s="70">
        <v>9</v>
      </c>
      <c r="B12" s="28">
        <v>323184</v>
      </c>
      <c r="C12" s="28">
        <v>15302</v>
      </c>
      <c r="D12" s="28">
        <v>47853</v>
      </c>
      <c r="E12" s="28">
        <v>52157</v>
      </c>
      <c r="F12" s="28">
        <v>37895</v>
      </c>
      <c r="G12" s="28">
        <v>20343</v>
      </c>
      <c r="H12" s="28">
        <v>5269</v>
      </c>
      <c r="I12" s="28">
        <v>99054</v>
      </c>
      <c r="J12" s="28">
        <v>601057</v>
      </c>
      <c r="K12" s="52">
        <v>657381</v>
      </c>
      <c r="L12" s="54">
        <v>0.91432061468159254</v>
      </c>
    </row>
    <row r="13" spans="1:12" ht="30.8" customHeight="1">
      <c r="A13" s="70">
        <v>10</v>
      </c>
      <c r="B13" s="28">
        <v>266096</v>
      </c>
      <c r="C13" s="28">
        <v>14535</v>
      </c>
      <c r="D13" s="28">
        <v>30183</v>
      </c>
      <c r="E13" s="28">
        <v>60558</v>
      </c>
      <c r="F13" s="28">
        <v>70071</v>
      </c>
      <c r="G13" s="28">
        <v>42872</v>
      </c>
      <c r="H13" s="28">
        <v>7344</v>
      </c>
      <c r="I13" s="28">
        <v>134300</v>
      </c>
      <c r="J13" s="28">
        <v>625959</v>
      </c>
      <c r="K13" s="52">
        <v>586305</v>
      </c>
      <c r="L13" s="54">
        <v>1.0676337401181979</v>
      </c>
    </row>
    <row r="14" spans="1:12" ht="30.8" customHeight="1">
      <c r="A14" s="70">
        <v>11</v>
      </c>
      <c r="B14" s="28">
        <v>622586</v>
      </c>
      <c r="C14" s="28">
        <v>20736</v>
      </c>
      <c r="D14" s="28">
        <v>48022</v>
      </c>
      <c r="E14" s="28">
        <v>63276</v>
      </c>
      <c r="F14" s="28">
        <v>112180</v>
      </c>
      <c r="G14" s="28">
        <v>68794</v>
      </c>
      <c r="H14" s="28">
        <v>7233</v>
      </c>
      <c r="I14" s="28">
        <v>161110</v>
      </c>
      <c r="J14" s="28">
        <v>1103937</v>
      </c>
      <c r="K14" s="52">
        <v>743668</v>
      </c>
      <c r="L14" s="54">
        <v>1.4844487056051894</v>
      </c>
    </row>
    <row r="15" spans="1:12" ht="30.8" customHeight="1">
      <c r="A15" s="72">
        <v>12</v>
      </c>
      <c r="B15" s="74">
        <v>670662</v>
      </c>
      <c r="C15" s="74">
        <v>11047</v>
      </c>
      <c r="D15" s="74">
        <v>26560</v>
      </c>
      <c r="E15" s="74">
        <v>25715</v>
      </c>
      <c r="F15" s="74">
        <v>89139</v>
      </c>
      <c r="G15" s="74">
        <v>30932</v>
      </c>
      <c r="H15" s="74">
        <v>3554</v>
      </c>
      <c r="I15" s="74">
        <v>79292</v>
      </c>
      <c r="J15" s="74">
        <v>936901</v>
      </c>
      <c r="K15" s="75">
        <v>613403</v>
      </c>
      <c r="L15" s="59">
        <v>1.527382487532666</v>
      </c>
    </row>
    <row r="16" spans="1:12" ht="30.8" customHeight="1">
      <c r="A16" s="173" t="s">
        <v>894</v>
      </c>
      <c r="B16" s="76">
        <v>3223529</v>
      </c>
      <c r="C16" s="76">
        <v>249753</v>
      </c>
      <c r="D16" s="76">
        <v>370446</v>
      </c>
      <c r="E16" s="76">
        <v>630470</v>
      </c>
      <c r="F16" s="76">
        <v>855995</v>
      </c>
      <c r="G16" s="76">
        <v>458041</v>
      </c>
      <c r="H16" s="76">
        <v>77106</v>
      </c>
      <c r="I16" s="76">
        <v>1306211</v>
      </c>
      <c r="J16" s="76">
        <v>7171551</v>
      </c>
      <c r="K16" s="77">
        <v>7032609</v>
      </c>
      <c r="L16" s="55">
        <v>1.0197568214015595</v>
      </c>
    </row>
    <row r="17" spans="1:12" ht="30.8" customHeight="1">
      <c r="A17" s="444" t="s">
        <v>1495</v>
      </c>
      <c r="B17" s="28">
        <v>2819944</v>
      </c>
      <c r="C17" s="28">
        <v>254170</v>
      </c>
      <c r="D17" s="28">
        <v>353527</v>
      </c>
      <c r="E17" s="28">
        <v>644173</v>
      </c>
      <c r="F17" s="28">
        <v>942311</v>
      </c>
      <c r="G17" s="28">
        <v>430401</v>
      </c>
      <c r="H17" s="28">
        <v>87773</v>
      </c>
      <c r="I17" s="28">
        <v>1500310</v>
      </c>
      <c r="J17" s="28">
        <v>7032609</v>
      </c>
      <c r="K17" s="435"/>
      <c r="L17" s="436"/>
    </row>
    <row r="18" spans="1:12" ht="30.8" customHeight="1">
      <c r="A18" s="443" t="s">
        <v>258</v>
      </c>
      <c r="B18" s="53">
        <v>1.1431180902883178</v>
      </c>
      <c r="C18" s="53">
        <v>0.98262186725419998</v>
      </c>
      <c r="D18" s="53">
        <v>1.0478577308098109</v>
      </c>
      <c r="E18" s="53">
        <v>0.97872776412547557</v>
      </c>
      <c r="F18" s="53">
        <v>0.90839966847463316</v>
      </c>
      <c r="G18" s="53">
        <v>1.0642191816468829</v>
      </c>
      <c r="H18" s="53">
        <v>0.87847060029849722</v>
      </c>
      <c r="I18" s="53">
        <v>0.87062740366990821</v>
      </c>
      <c r="J18" s="53">
        <v>1.0197568214015595</v>
      </c>
      <c r="K18" s="437"/>
      <c r="L18" s="438"/>
    </row>
    <row r="19" spans="1:12" ht="18.350000000000001" customHeight="1">
      <c r="A19" s="1"/>
      <c r="B19" s="1"/>
      <c r="C19" s="1"/>
      <c r="D19" s="1"/>
      <c r="E19" s="1"/>
      <c r="F19" s="1"/>
      <c r="G19" s="1"/>
      <c r="H19" s="1"/>
      <c r="I19" s="1"/>
      <c r="J19" s="1"/>
      <c r="K19" s="704" t="s">
        <v>895</v>
      </c>
      <c r="L19" s="704"/>
    </row>
    <row r="20" spans="1:12">
      <c r="A20" s="1"/>
      <c r="B20" s="1"/>
      <c r="C20" s="1"/>
      <c r="D20" s="1"/>
      <c r="E20" s="1"/>
      <c r="F20" s="1"/>
      <c r="G20" s="1"/>
      <c r="H20" s="1"/>
      <c r="I20" s="1"/>
      <c r="J20" s="1"/>
      <c r="K20" s="1"/>
      <c r="L20" s="1"/>
    </row>
  </sheetData>
  <sheetProtection selectLockedCells="1" selectUnlockedCells="1"/>
  <mergeCells count="3">
    <mergeCell ref="A1:D1"/>
    <mergeCell ref="K2:L2"/>
    <mergeCell ref="K19:L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M20"/>
  <sheetViews>
    <sheetView view="pageLayout" zoomScaleNormal="100" zoomScaleSheetLayoutView="100" workbookViewId="0">
      <selection activeCell="H14" sqref="H14"/>
    </sheetView>
  </sheetViews>
  <sheetFormatPr defaultColWidth="9" defaultRowHeight="14.4"/>
  <cols>
    <col min="1" max="1" width="17.21875" style="12" customWidth="1"/>
    <col min="2" max="12" width="10.44140625" style="12" customWidth="1"/>
    <col min="13" max="16384" width="9" style="12"/>
  </cols>
  <sheetData>
    <row r="1" spans="1:13" s="36" customFormat="1" ht="29.3" customHeight="1">
      <c r="A1" s="698" t="s">
        <v>1430</v>
      </c>
      <c r="B1" s="698"/>
      <c r="C1" s="698"/>
      <c r="D1" s="698"/>
      <c r="E1" s="6"/>
      <c r="F1" s="6"/>
      <c r="G1" s="6"/>
      <c r="H1" s="6"/>
      <c r="I1" s="6"/>
      <c r="J1" s="6"/>
      <c r="L1" s="6"/>
      <c r="M1" s="6"/>
    </row>
    <row r="2" spans="1:13" ht="29.3" customHeight="1">
      <c r="A2" s="1"/>
      <c r="B2" s="1"/>
      <c r="C2" s="1"/>
      <c r="D2" s="1"/>
      <c r="E2" s="1"/>
      <c r="F2" s="1"/>
      <c r="G2" s="1"/>
      <c r="H2" s="1"/>
      <c r="I2" s="1"/>
      <c r="J2" s="1"/>
      <c r="K2" s="6"/>
      <c r="L2" s="439" t="s">
        <v>1498</v>
      </c>
      <c r="M2" s="1"/>
    </row>
    <row r="3" spans="1:13" s="40" customFormat="1" ht="29.3" customHeight="1">
      <c r="A3" s="428" t="s">
        <v>896</v>
      </c>
      <c r="B3" s="64" t="s">
        <v>887</v>
      </c>
      <c r="C3" s="64" t="s">
        <v>888</v>
      </c>
      <c r="D3" s="64" t="s">
        <v>889</v>
      </c>
      <c r="E3" s="64" t="s">
        <v>890</v>
      </c>
      <c r="F3" s="64" t="s">
        <v>475</v>
      </c>
      <c r="G3" s="64" t="s">
        <v>891</v>
      </c>
      <c r="H3" s="64" t="s">
        <v>892</v>
      </c>
      <c r="I3" s="64" t="s">
        <v>893</v>
      </c>
      <c r="J3" s="64" t="s">
        <v>894</v>
      </c>
      <c r="K3" s="362" t="s">
        <v>1495</v>
      </c>
      <c r="L3" s="65" t="s">
        <v>258</v>
      </c>
      <c r="M3" s="118"/>
    </row>
    <row r="4" spans="1:13" ht="29.3" customHeight="1">
      <c r="A4" s="66">
        <v>1</v>
      </c>
      <c r="B4" s="68">
        <v>110593</v>
      </c>
      <c r="C4" s="68">
        <v>6240</v>
      </c>
      <c r="D4" s="68">
        <v>8522</v>
      </c>
      <c r="E4" s="68">
        <v>1267</v>
      </c>
      <c r="F4" s="68">
        <v>19175</v>
      </c>
      <c r="G4" s="68">
        <v>5881</v>
      </c>
      <c r="H4" s="68">
        <v>827</v>
      </c>
      <c r="I4" s="68">
        <v>34210</v>
      </c>
      <c r="J4" s="68">
        <v>186715</v>
      </c>
      <c r="K4" s="69">
        <v>146035</v>
      </c>
      <c r="L4" s="60">
        <v>1.2785633580990858</v>
      </c>
      <c r="M4" s="1"/>
    </row>
    <row r="5" spans="1:13" ht="29.3" customHeight="1">
      <c r="A5" s="70">
        <v>2</v>
      </c>
      <c r="B5" s="28">
        <v>32377</v>
      </c>
      <c r="C5" s="28">
        <v>9212</v>
      </c>
      <c r="D5" s="28">
        <v>15197</v>
      </c>
      <c r="E5" s="28">
        <v>10250</v>
      </c>
      <c r="F5" s="28">
        <v>29700</v>
      </c>
      <c r="G5" s="28">
        <v>16554</v>
      </c>
      <c r="H5" s="28">
        <v>3638</v>
      </c>
      <c r="I5" s="28">
        <v>68971</v>
      </c>
      <c r="J5" s="28">
        <v>185899</v>
      </c>
      <c r="K5" s="52">
        <v>156766</v>
      </c>
      <c r="L5" s="54">
        <v>1.1858374902721254</v>
      </c>
      <c r="M5" s="1"/>
    </row>
    <row r="6" spans="1:13" ht="29.3" customHeight="1">
      <c r="A6" s="70">
        <v>3</v>
      </c>
      <c r="B6" s="28">
        <v>16231</v>
      </c>
      <c r="C6" s="28">
        <v>7746</v>
      </c>
      <c r="D6" s="28">
        <v>6383</v>
      </c>
      <c r="E6" s="28">
        <v>3431</v>
      </c>
      <c r="F6" s="28">
        <v>19528</v>
      </c>
      <c r="G6" s="28">
        <v>9606</v>
      </c>
      <c r="H6" s="28">
        <v>2812</v>
      </c>
      <c r="I6" s="28">
        <v>40880</v>
      </c>
      <c r="J6" s="28">
        <v>106617</v>
      </c>
      <c r="K6" s="52">
        <v>135271</v>
      </c>
      <c r="L6" s="54">
        <v>0.78817337049330605</v>
      </c>
      <c r="M6" s="1"/>
    </row>
    <row r="7" spans="1:13" ht="29.3" customHeight="1">
      <c r="A7" s="70">
        <v>4</v>
      </c>
      <c r="B7" s="28">
        <v>25136</v>
      </c>
      <c r="C7" s="28">
        <v>5038</v>
      </c>
      <c r="D7" s="28">
        <v>6616</v>
      </c>
      <c r="E7" s="28">
        <v>9386</v>
      </c>
      <c r="F7" s="28">
        <v>21681</v>
      </c>
      <c r="G7" s="28">
        <v>13858</v>
      </c>
      <c r="H7" s="28">
        <v>11212</v>
      </c>
      <c r="I7" s="28">
        <v>41524</v>
      </c>
      <c r="J7" s="28">
        <v>134451</v>
      </c>
      <c r="K7" s="52">
        <v>159435</v>
      </c>
      <c r="L7" s="54">
        <v>0.84329664126446513</v>
      </c>
      <c r="M7" s="1"/>
    </row>
    <row r="8" spans="1:13" ht="29.3" customHeight="1">
      <c r="A8" s="70">
        <v>5</v>
      </c>
      <c r="B8" s="28">
        <v>40748</v>
      </c>
      <c r="C8" s="28">
        <v>9124</v>
      </c>
      <c r="D8" s="28">
        <v>9864</v>
      </c>
      <c r="E8" s="28">
        <v>21780</v>
      </c>
      <c r="F8" s="28">
        <v>36948</v>
      </c>
      <c r="G8" s="28">
        <v>24264</v>
      </c>
      <c r="H8" s="28">
        <v>9604</v>
      </c>
      <c r="I8" s="28">
        <v>53326</v>
      </c>
      <c r="J8" s="28">
        <v>205658</v>
      </c>
      <c r="K8" s="52">
        <v>242893</v>
      </c>
      <c r="L8" s="54">
        <v>0.84670204575677355</v>
      </c>
      <c r="M8" s="1"/>
    </row>
    <row r="9" spans="1:13" ht="29.3" customHeight="1">
      <c r="A9" s="70">
        <v>6</v>
      </c>
      <c r="B9" s="28">
        <v>128182</v>
      </c>
      <c r="C9" s="28">
        <v>15060</v>
      </c>
      <c r="D9" s="28">
        <v>14565</v>
      </c>
      <c r="E9" s="28">
        <v>21306</v>
      </c>
      <c r="F9" s="28">
        <v>58873</v>
      </c>
      <c r="G9" s="28">
        <v>27873</v>
      </c>
      <c r="H9" s="28">
        <v>5941</v>
      </c>
      <c r="I9" s="28">
        <v>64879</v>
      </c>
      <c r="J9" s="28">
        <v>336679</v>
      </c>
      <c r="K9" s="52">
        <v>373135</v>
      </c>
      <c r="L9" s="54">
        <v>0.90229809586342746</v>
      </c>
      <c r="M9" s="1"/>
    </row>
    <row r="10" spans="1:13" ht="29.3" customHeight="1">
      <c r="A10" s="70">
        <v>7</v>
      </c>
      <c r="B10" s="28">
        <v>102451</v>
      </c>
      <c r="C10" s="28">
        <v>23914</v>
      </c>
      <c r="D10" s="28">
        <v>18728</v>
      </c>
      <c r="E10" s="28">
        <v>23635</v>
      </c>
      <c r="F10" s="28">
        <v>19340</v>
      </c>
      <c r="G10" s="28">
        <v>24124</v>
      </c>
      <c r="H10" s="28">
        <v>7813</v>
      </c>
      <c r="I10" s="28">
        <v>39014</v>
      </c>
      <c r="J10" s="28">
        <v>259019</v>
      </c>
      <c r="K10" s="52">
        <v>266012</v>
      </c>
      <c r="L10" s="54">
        <v>0.97371171225358255</v>
      </c>
      <c r="M10" s="1"/>
    </row>
    <row r="11" spans="1:13" ht="29.3" customHeight="1">
      <c r="A11" s="70">
        <v>8</v>
      </c>
      <c r="B11" s="28">
        <v>28912</v>
      </c>
      <c r="C11" s="28">
        <v>18823</v>
      </c>
      <c r="D11" s="28">
        <v>16615</v>
      </c>
      <c r="E11" s="28">
        <v>20145</v>
      </c>
      <c r="F11" s="28">
        <v>14771</v>
      </c>
      <c r="G11" s="28">
        <v>18594</v>
      </c>
      <c r="H11" s="28">
        <v>7921</v>
      </c>
      <c r="I11" s="28">
        <v>25890</v>
      </c>
      <c r="J11" s="28">
        <v>151671</v>
      </c>
      <c r="K11" s="52">
        <v>217199</v>
      </c>
      <c r="L11" s="54">
        <v>0.69830432000147336</v>
      </c>
      <c r="M11" s="1"/>
    </row>
    <row r="12" spans="1:13" ht="29.3" customHeight="1">
      <c r="A12" s="70">
        <v>9</v>
      </c>
      <c r="B12" s="28">
        <v>90230</v>
      </c>
      <c r="C12" s="28">
        <v>12589</v>
      </c>
      <c r="D12" s="28">
        <v>15850</v>
      </c>
      <c r="E12" s="28">
        <v>10011</v>
      </c>
      <c r="F12" s="28">
        <v>22420</v>
      </c>
      <c r="G12" s="28">
        <v>12200</v>
      </c>
      <c r="H12" s="28">
        <v>4063</v>
      </c>
      <c r="I12" s="28">
        <v>53628</v>
      </c>
      <c r="J12" s="28">
        <v>220991</v>
      </c>
      <c r="K12" s="52">
        <v>211279</v>
      </c>
      <c r="L12" s="54">
        <v>1.0459676541445198</v>
      </c>
      <c r="M12" s="1"/>
    </row>
    <row r="13" spans="1:13" ht="29.3" customHeight="1">
      <c r="A13" s="70">
        <v>10</v>
      </c>
      <c r="B13" s="28">
        <v>77958</v>
      </c>
      <c r="C13" s="28">
        <v>8715</v>
      </c>
      <c r="D13" s="28">
        <v>14538</v>
      </c>
      <c r="E13" s="28">
        <v>17073</v>
      </c>
      <c r="F13" s="28">
        <v>39042</v>
      </c>
      <c r="G13" s="28">
        <v>23797</v>
      </c>
      <c r="H13" s="28">
        <v>6838</v>
      </c>
      <c r="I13" s="28">
        <v>76709</v>
      </c>
      <c r="J13" s="28">
        <v>264670</v>
      </c>
      <c r="K13" s="52">
        <v>244845</v>
      </c>
      <c r="L13" s="54">
        <v>1.0809695930078214</v>
      </c>
      <c r="M13" s="1"/>
    </row>
    <row r="14" spans="1:13" ht="29.3" customHeight="1">
      <c r="A14" s="70">
        <v>11</v>
      </c>
      <c r="B14" s="28">
        <v>184954</v>
      </c>
      <c r="C14" s="28">
        <v>12436</v>
      </c>
      <c r="D14" s="28">
        <v>23186</v>
      </c>
      <c r="E14" s="28">
        <v>17863</v>
      </c>
      <c r="F14" s="28">
        <v>50826</v>
      </c>
      <c r="G14" s="28">
        <v>32873</v>
      </c>
      <c r="H14" s="28">
        <v>6999</v>
      </c>
      <c r="I14" s="28">
        <v>88279</v>
      </c>
      <c r="J14" s="28">
        <v>417416</v>
      </c>
      <c r="K14" s="52">
        <v>318542</v>
      </c>
      <c r="L14" s="54">
        <v>1.310395489448801</v>
      </c>
      <c r="M14" s="1"/>
    </row>
    <row r="15" spans="1:13" ht="29.3" customHeight="1">
      <c r="A15" s="72">
        <v>12</v>
      </c>
      <c r="B15" s="74">
        <v>185468</v>
      </c>
      <c r="C15" s="74">
        <v>6293</v>
      </c>
      <c r="D15" s="74">
        <v>11339</v>
      </c>
      <c r="E15" s="74">
        <v>6214</v>
      </c>
      <c r="F15" s="74">
        <v>37060</v>
      </c>
      <c r="G15" s="74">
        <v>14510</v>
      </c>
      <c r="H15" s="74">
        <v>4947</v>
      </c>
      <c r="I15" s="74">
        <v>63456</v>
      </c>
      <c r="J15" s="74">
        <v>329287</v>
      </c>
      <c r="K15" s="75">
        <v>269289</v>
      </c>
      <c r="L15" s="59">
        <v>1.222801525498628</v>
      </c>
      <c r="M15" s="1"/>
    </row>
    <row r="16" spans="1:13" ht="29.3" customHeight="1">
      <c r="A16" s="173" t="s">
        <v>894</v>
      </c>
      <c r="B16" s="76">
        <v>1023240</v>
      </c>
      <c r="C16" s="76">
        <v>135190</v>
      </c>
      <c r="D16" s="76">
        <v>161403</v>
      </c>
      <c r="E16" s="76">
        <v>162361</v>
      </c>
      <c r="F16" s="76">
        <v>369364</v>
      </c>
      <c r="G16" s="76">
        <v>224134</v>
      </c>
      <c r="H16" s="76">
        <v>72615</v>
      </c>
      <c r="I16" s="76">
        <v>650766</v>
      </c>
      <c r="J16" s="76">
        <v>2799073</v>
      </c>
      <c r="K16" s="77">
        <v>2740701</v>
      </c>
      <c r="L16" s="55">
        <v>1.0212982007158022</v>
      </c>
      <c r="M16" s="1"/>
    </row>
    <row r="17" spans="1:13" ht="29.3" customHeight="1">
      <c r="A17" s="444" t="s">
        <v>1495</v>
      </c>
      <c r="B17" s="28">
        <v>911359</v>
      </c>
      <c r="C17" s="28">
        <v>137371</v>
      </c>
      <c r="D17" s="28">
        <v>148342</v>
      </c>
      <c r="E17" s="28">
        <v>159203</v>
      </c>
      <c r="F17" s="28">
        <v>376404</v>
      </c>
      <c r="G17" s="28">
        <v>219880</v>
      </c>
      <c r="H17" s="28">
        <v>75269</v>
      </c>
      <c r="I17" s="28">
        <v>712873</v>
      </c>
      <c r="J17" s="28">
        <v>2740701</v>
      </c>
      <c r="K17" s="435"/>
      <c r="L17" s="436"/>
      <c r="M17" s="1"/>
    </row>
    <row r="18" spans="1:13" ht="29.3" customHeight="1">
      <c r="A18" s="443" t="s">
        <v>258</v>
      </c>
      <c r="B18" s="53">
        <v>1.1227628190427701</v>
      </c>
      <c r="C18" s="53">
        <v>0.98412328657431336</v>
      </c>
      <c r="D18" s="53">
        <v>1.0880465411009694</v>
      </c>
      <c r="E18" s="53">
        <v>1.0198363096172811</v>
      </c>
      <c r="F18" s="53">
        <v>0.98129669185237134</v>
      </c>
      <c r="G18" s="53">
        <v>1.0193469164999089</v>
      </c>
      <c r="H18" s="53">
        <v>0.96473979991762882</v>
      </c>
      <c r="I18" s="53">
        <v>0.91287788989062568</v>
      </c>
      <c r="J18" s="53">
        <v>1.0212982007158022</v>
      </c>
      <c r="K18" s="437"/>
      <c r="L18" s="438"/>
      <c r="M18" s="1"/>
    </row>
    <row r="19" spans="1:13" ht="29.3" customHeight="1">
      <c r="A19" s="1"/>
      <c r="B19" s="1"/>
      <c r="C19" s="1"/>
      <c r="D19" s="1"/>
      <c r="E19" s="1"/>
      <c r="F19" s="1"/>
      <c r="G19" s="1"/>
      <c r="H19" s="1"/>
      <c r="I19" s="1"/>
      <c r="J19" s="1"/>
      <c r="K19" s="575" t="s">
        <v>895</v>
      </c>
      <c r="L19" s="575"/>
      <c r="M19" s="1"/>
    </row>
    <row r="20" spans="1:13">
      <c r="A20" s="1"/>
      <c r="B20" s="1"/>
      <c r="C20" s="1"/>
      <c r="D20" s="1"/>
      <c r="E20" s="1"/>
      <c r="F20" s="1"/>
      <c r="G20" s="1"/>
      <c r="H20" s="1"/>
      <c r="I20" s="1"/>
      <c r="J20" s="1"/>
      <c r="K20" s="1"/>
      <c r="L20" s="1"/>
      <c r="M20" s="1"/>
    </row>
  </sheetData>
  <sheetProtection selectLockedCells="1" selectUnlockedCells="1"/>
  <mergeCells count="2">
    <mergeCell ref="A1:D1"/>
    <mergeCell ref="K19:L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V43"/>
  <sheetViews>
    <sheetView view="pageLayout" zoomScale="70" zoomScaleNormal="100" zoomScalePageLayoutView="70" workbookViewId="0">
      <selection activeCell="B19" sqref="B19:C19"/>
    </sheetView>
  </sheetViews>
  <sheetFormatPr defaultColWidth="9" defaultRowHeight="14.4"/>
  <cols>
    <col min="1" max="1" width="12.21875" style="90" customWidth="1"/>
    <col min="2" max="2" width="17.5546875" style="90" customWidth="1"/>
    <col min="3" max="22" width="10.44140625" style="90" customWidth="1"/>
    <col min="23" max="47" width="10.6640625" style="90" customWidth="1"/>
    <col min="48" max="16384" width="9" style="90"/>
  </cols>
  <sheetData>
    <row r="1" spans="1:22" ht="21.6" customHeight="1">
      <c r="A1" s="581" t="s">
        <v>277</v>
      </c>
      <c r="B1" s="581"/>
      <c r="C1" s="581"/>
      <c r="D1" s="581"/>
    </row>
    <row r="2" spans="1:22" ht="21.6" customHeight="1">
      <c r="A2" s="707" t="s">
        <v>1429</v>
      </c>
      <c r="B2" s="707"/>
      <c r="C2" s="707"/>
      <c r="D2" s="707"/>
      <c r="E2" s="707"/>
      <c r="F2" s="707"/>
      <c r="G2" s="707"/>
      <c r="S2" s="708" t="s">
        <v>1504</v>
      </c>
      <c r="T2" s="709" t="s">
        <v>278</v>
      </c>
      <c r="U2" s="709"/>
      <c r="V2" s="709"/>
    </row>
    <row r="3" spans="1:22" s="96" customFormat="1" ht="32.9" customHeight="1">
      <c r="A3" s="91" t="s">
        <v>279</v>
      </c>
      <c r="B3" s="445" t="s">
        <v>1501</v>
      </c>
      <c r="C3" s="92" t="s">
        <v>280</v>
      </c>
      <c r="D3" s="93" t="s">
        <v>281</v>
      </c>
      <c r="E3" s="93" t="s">
        <v>282</v>
      </c>
      <c r="F3" s="93" t="s">
        <v>283</v>
      </c>
      <c r="G3" s="93" t="s">
        <v>284</v>
      </c>
      <c r="H3" s="93" t="s">
        <v>285</v>
      </c>
      <c r="I3" s="93" t="s">
        <v>286</v>
      </c>
      <c r="J3" s="93" t="s">
        <v>287</v>
      </c>
      <c r="K3" s="94" t="s">
        <v>288</v>
      </c>
      <c r="L3" s="93" t="s">
        <v>289</v>
      </c>
      <c r="M3" s="94" t="s">
        <v>290</v>
      </c>
      <c r="N3" s="93" t="s">
        <v>291</v>
      </c>
      <c r="O3" s="93" t="s">
        <v>292</v>
      </c>
      <c r="P3" s="93" t="s">
        <v>293</v>
      </c>
      <c r="Q3" s="93" t="s">
        <v>294</v>
      </c>
      <c r="R3" s="93" t="s">
        <v>295</v>
      </c>
      <c r="S3" s="94" t="s">
        <v>296</v>
      </c>
      <c r="T3" s="94" t="s">
        <v>297</v>
      </c>
      <c r="U3" s="93" t="s">
        <v>295</v>
      </c>
      <c r="V3" s="95" t="s">
        <v>298</v>
      </c>
    </row>
    <row r="4" spans="1:22" ht="24.05" customHeight="1">
      <c r="A4" s="705" t="s">
        <v>299</v>
      </c>
      <c r="B4" s="97" t="s">
        <v>300</v>
      </c>
      <c r="C4" s="446"/>
      <c r="D4" s="446"/>
      <c r="E4" s="446">
        <v>20</v>
      </c>
      <c r="F4" s="446">
        <v>10</v>
      </c>
      <c r="G4" s="446"/>
      <c r="H4" s="446"/>
      <c r="I4" s="446"/>
      <c r="J4" s="446">
        <v>3</v>
      </c>
      <c r="K4" s="446">
        <v>30</v>
      </c>
      <c r="L4" s="446"/>
      <c r="M4" s="446"/>
      <c r="N4" s="446"/>
      <c r="O4" s="446"/>
      <c r="P4" s="446"/>
      <c r="Q4" s="446"/>
      <c r="R4" s="446"/>
      <c r="S4" s="446">
        <f t="shared" ref="S4:S29" si="0">SUM(C4:R4)</f>
        <v>63</v>
      </c>
      <c r="T4" s="446"/>
      <c r="U4" s="446"/>
      <c r="V4" s="447">
        <f>SUM(S4:U4)</f>
        <v>63</v>
      </c>
    </row>
    <row r="5" spans="1:22" ht="24.05" customHeight="1">
      <c r="A5" s="705"/>
      <c r="B5" s="97" t="s">
        <v>301</v>
      </c>
      <c r="C5" s="446"/>
      <c r="D5" s="446"/>
      <c r="E5" s="446">
        <v>80</v>
      </c>
      <c r="F5" s="446">
        <v>50</v>
      </c>
      <c r="G5" s="446"/>
      <c r="H5" s="446">
        <v>10</v>
      </c>
      <c r="I5" s="446">
        <v>90</v>
      </c>
      <c r="J5" s="446">
        <v>10</v>
      </c>
      <c r="K5" s="446">
        <v>70</v>
      </c>
      <c r="L5" s="446">
        <v>5</v>
      </c>
      <c r="M5" s="446"/>
      <c r="N5" s="446"/>
      <c r="O5" s="446"/>
      <c r="P5" s="446">
        <v>12</v>
      </c>
      <c r="Q5" s="446"/>
      <c r="R5" s="446"/>
      <c r="S5" s="446">
        <f t="shared" si="0"/>
        <v>327</v>
      </c>
      <c r="T5" s="446"/>
      <c r="U5" s="446"/>
      <c r="V5" s="447">
        <f t="shared" ref="V5:V41" si="1">SUM(S5:U5)</f>
        <v>327</v>
      </c>
    </row>
    <row r="6" spans="1:22" ht="24.05" customHeight="1">
      <c r="A6" s="705"/>
      <c r="B6" s="97" t="s">
        <v>302</v>
      </c>
      <c r="C6" s="446"/>
      <c r="D6" s="446">
        <v>280</v>
      </c>
      <c r="E6" s="446">
        <v>120</v>
      </c>
      <c r="F6" s="446">
        <v>80</v>
      </c>
      <c r="G6" s="446"/>
      <c r="H6" s="446">
        <v>260</v>
      </c>
      <c r="I6" s="446"/>
      <c r="J6" s="446"/>
      <c r="K6" s="446">
        <v>70</v>
      </c>
      <c r="L6" s="446"/>
      <c r="M6" s="446"/>
      <c r="N6" s="446">
        <v>1</v>
      </c>
      <c r="O6" s="446"/>
      <c r="P6" s="446"/>
      <c r="Q6" s="446"/>
      <c r="R6" s="446"/>
      <c r="S6" s="446">
        <f t="shared" si="0"/>
        <v>811</v>
      </c>
      <c r="T6" s="446"/>
      <c r="U6" s="446"/>
      <c r="V6" s="447">
        <f t="shared" si="1"/>
        <v>811</v>
      </c>
    </row>
    <row r="7" spans="1:22" ht="24.05" customHeight="1">
      <c r="A7" s="705" t="s">
        <v>303</v>
      </c>
      <c r="B7" s="97" t="s">
        <v>300</v>
      </c>
      <c r="C7" s="446">
        <v>30</v>
      </c>
      <c r="D7" s="446">
        <v>12</v>
      </c>
      <c r="E7" s="446">
        <v>215</v>
      </c>
      <c r="F7" s="446">
        <v>183</v>
      </c>
      <c r="G7" s="446"/>
      <c r="H7" s="446">
        <v>350</v>
      </c>
      <c r="I7" s="446"/>
      <c r="J7" s="446">
        <v>740</v>
      </c>
      <c r="K7" s="446">
        <v>725</v>
      </c>
      <c r="L7" s="446">
        <v>10</v>
      </c>
      <c r="M7" s="446"/>
      <c r="N7" s="446">
        <v>10</v>
      </c>
      <c r="O7" s="446"/>
      <c r="P7" s="446"/>
      <c r="Q7" s="446">
        <v>193</v>
      </c>
      <c r="R7" s="446">
        <v>656</v>
      </c>
      <c r="S7" s="446">
        <f t="shared" si="0"/>
        <v>3124</v>
      </c>
      <c r="T7" s="446"/>
      <c r="U7" s="446"/>
      <c r="V7" s="447">
        <f t="shared" si="1"/>
        <v>3124</v>
      </c>
    </row>
    <row r="8" spans="1:22" ht="24.05" customHeight="1">
      <c r="A8" s="705"/>
      <c r="B8" s="97" t="s">
        <v>304</v>
      </c>
      <c r="C8" s="446"/>
      <c r="D8" s="446">
        <v>8</v>
      </c>
      <c r="E8" s="446">
        <v>142</v>
      </c>
      <c r="F8" s="446">
        <v>170</v>
      </c>
      <c r="G8" s="446"/>
      <c r="H8" s="446">
        <v>7</v>
      </c>
      <c r="I8" s="446">
        <v>80</v>
      </c>
      <c r="J8" s="446">
        <v>72</v>
      </c>
      <c r="K8" s="446">
        <v>199</v>
      </c>
      <c r="L8" s="446"/>
      <c r="M8" s="446"/>
      <c r="N8" s="446"/>
      <c r="O8" s="446"/>
      <c r="P8" s="446"/>
      <c r="Q8" s="446"/>
      <c r="R8" s="446"/>
      <c r="S8" s="446">
        <f t="shared" si="0"/>
        <v>678</v>
      </c>
      <c r="T8" s="446"/>
      <c r="U8" s="446"/>
      <c r="V8" s="447">
        <f t="shared" si="1"/>
        <v>678</v>
      </c>
    </row>
    <row r="9" spans="1:22" ht="24.05" customHeight="1">
      <c r="A9" s="705" t="s">
        <v>305</v>
      </c>
      <c r="B9" s="97" t="s">
        <v>300</v>
      </c>
      <c r="C9" s="446">
        <v>3</v>
      </c>
      <c r="D9" s="446"/>
      <c r="E9" s="446"/>
      <c r="F9" s="446"/>
      <c r="G9" s="446"/>
      <c r="H9" s="446">
        <v>858</v>
      </c>
      <c r="I9" s="446"/>
      <c r="J9" s="446">
        <v>64</v>
      </c>
      <c r="K9" s="446">
        <v>485</v>
      </c>
      <c r="L9" s="446">
        <v>10</v>
      </c>
      <c r="M9" s="446"/>
      <c r="N9" s="446">
        <v>5</v>
      </c>
      <c r="O9" s="446"/>
      <c r="P9" s="446"/>
      <c r="Q9" s="446">
        <v>76</v>
      </c>
      <c r="R9" s="446">
        <v>141</v>
      </c>
      <c r="S9" s="446">
        <f t="shared" si="0"/>
        <v>1642</v>
      </c>
      <c r="T9" s="446">
        <v>4</v>
      </c>
      <c r="U9" s="446"/>
      <c r="V9" s="447">
        <f t="shared" si="1"/>
        <v>1646</v>
      </c>
    </row>
    <row r="10" spans="1:22" ht="24.05" customHeight="1">
      <c r="A10" s="705"/>
      <c r="B10" s="97" t="s">
        <v>306</v>
      </c>
      <c r="C10" s="446"/>
      <c r="D10" s="446">
        <v>6</v>
      </c>
      <c r="E10" s="446">
        <v>458</v>
      </c>
      <c r="F10" s="446">
        <v>495</v>
      </c>
      <c r="G10" s="446"/>
      <c r="H10" s="446">
        <v>48</v>
      </c>
      <c r="I10" s="446"/>
      <c r="J10" s="446"/>
      <c r="K10" s="446">
        <v>35</v>
      </c>
      <c r="L10" s="446"/>
      <c r="M10" s="446"/>
      <c r="N10" s="446">
        <v>10</v>
      </c>
      <c r="O10" s="446"/>
      <c r="P10" s="446"/>
      <c r="Q10" s="446"/>
      <c r="R10" s="446"/>
      <c r="S10" s="446">
        <f t="shared" si="0"/>
        <v>1052</v>
      </c>
      <c r="T10" s="446"/>
      <c r="U10" s="446"/>
      <c r="V10" s="447">
        <f t="shared" si="1"/>
        <v>1052</v>
      </c>
    </row>
    <row r="11" spans="1:22" ht="24.05" customHeight="1">
      <c r="A11" s="705"/>
      <c r="B11" s="97" t="s">
        <v>307</v>
      </c>
      <c r="C11" s="446">
        <v>31</v>
      </c>
      <c r="D11" s="446"/>
      <c r="E11" s="446">
        <v>292</v>
      </c>
      <c r="F11" s="446">
        <v>450</v>
      </c>
      <c r="G11" s="446"/>
      <c r="H11" s="446">
        <v>773</v>
      </c>
      <c r="I11" s="446"/>
      <c r="J11" s="446"/>
      <c r="K11" s="446">
        <v>159</v>
      </c>
      <c r="L11" s="446"/>
      <c r="M11" s="446"/>
      <c r="N11" s="446">
        <v>20</v>
      </c>
      <c r="O11" s="446"/>
      <c r="P11" s="446"/>
      <c r="Q11" s="446"/>
      <c r="R11" s="446"/>
      <c r="S11" s="446">
        <f t="shared" si="0"/>
        <v>1725</v>
      </c>
      <c r="T11" s="446"/>
      <c r="U11" s="446"/>
      <c r="V11" s="447">
        <f t="shared" si="1"/>
        <v>1725</v>
      </c>
    </row>
    <row r="12" spans="1:22" ht="24.05" customHeight="1">
      <c r="A12" s="705" t="s">
        <v>308</v>
      </c>
      <c r="B12" s="97" t="s">
        <v>300</v>
      </c>
      <c r="C12" s="446"/>
      <c r="D12" s="446">
        <v>30</v>
      </c>
      <c r="E12" s="446"/>
      <c r="F12" s="446">
        <v>17</v>
      </c>
      <c r="G12" s="446"/>
      <c r="H12" s="446">
        <v>145</v>
      </c>
      <c r="I12" s="446">
        <v>250</v>
      </c>
      <c r="J12" s="446">
        <v>655</v>
      </c>
      <c r="K12" s="446">
        <v>850</v>
      </c>
      <c r="L12" s="446"/>
      <c r="M12" s="446"/>
      <c r="N12" s="446"/>
      <c r="O12" s="446">
        <v>30</v>
      </c>
      <c r="P12" s="446"/>
      <c r="Q12" s="446"/>
      <c r="R12" s="446">
        <v>55</v>
      </c>
      <c r="S12" s="446">
        <f t="shared" si="0"/>
        <v>2032</v>
      </c>
      <c r="T12" s="446"/>
      <c r="U12" s="446"/>
      <c r="V12" s="447">
        <f t="shared" si="1"/>
        <v>2032</v>
      </c>
    </row>
    <row r="13" spans="1:22" ht="24.05" customHeight="1">
      <c r="A13" s="705"/>
      <c r="B13" s="97" t="s">
        <v>309</v>
      </c>
      <c r="C13" s="446">
        <v>14</v>
      </c>
      <c r="D13" s="446">
        <v>860</v>
      </c>
      <c r="E13" s="446">
        <v>200</v>
      </c>
      <c r="F13" s="446">
        <v>200</v>
      </c>
      <c r="G13" s="446"/>
      <c r="H13" s="446">
        <v>3420</v>
      </c>
      <c r="I13" s="446"/>
      <c r="J13" s="446"/>
      <c r="K13" s="446">
        <v>430</v>
      </c>
      <c r="L13" s="446"/>
      <c r="M13" s="446"/>
      <c r="N13" s="446">
        <v>60</v>
      </c>
      <c r="O13" s="446">
        <v>8</v>
      </c>
      <c r="P13" s="446"/>
      <c r="Q13" s="446"/>
      <c r="R13" s="446">
        <v>5</v>
      </c>
      <c r="S13" s="446">
        <f t="shared" si="0"/>
        <v>5197</v>
      </c>
      <c r="T13" s="446"/>
      <c r="U13" s="446"/>
      <c r="V13" s="447">
        <f t="shared" si="1"/>
        <v>5197</v>
      </c>
    </row>
    <row r="14" spans="1:22" ht="24.05" customHeight="1">
      <c r="A14" s="705" t="s">
        <v>310</v>
      </c>
      <c r="B14" s="97" t="s">
        <v>300</v>
      </c>
      <c r="C14" s="446"/>
      <c r="D14" s="446"/>
      <c r="E14" s="446"/>
      <c r="F14" s="446"/>
      <c r="G14" s="446"/>
      <c r="H14" s="446">
        <v>200</v>
      </c>
      <c r="I14" s="446">
        <v>160</v>
      </c>
      <c r="J14" s="446">
        <v>20</v>
      </c>
      <c r="K14" s="446">
        <v>60</v>
      </c>
      <c r="L14" s="446"/>
      <c r="M14" s="446"/>
      <c r="N14" s="446"/>
      <c r="O14" s="446"/>
      <c r="P14" s="446"/>
      <c r="Q14" s="446"/>
      <c r="R14" s="446"/>
      <c r="S14" s="446">
        <f t="shared" si="0"/>
        <v>440</v>
      </c>
      <c r="T14" s="446">
        <v>100</v>
      </c>
      <c r="U14" s="446"/>
      <c r="V14" s="447">
        <f t="shared" si="1"/>
        <v>540</v>
      </c>
    </row>
    <row r="15" spans="1:22" ht="24.05" customHeight="1">
      <c r="A15" s="705"/>
      <c r="B15" s="97" t="s">
        <v>311</v>
      </c>
      <c r="C15" s="446"/>
      <c r="D15" s="446"/>
      <c r="E15" s="446">
        <v>40</v>
      </c>
      <c r="F15" s="446">
        <v>70</v>
      </c>
      <c r="G15" s="446"/>
      <c r="H15" s="446">
        <v>450</v>
      </c>
      <c r="I15" s="446">
        <v>30</v>
      </c>
      <c r="J15" s="446">
        <v>20</v>
      </c>
      <c r="K15" s="446">
        <v>100</v>
      </c>
      <c r="L15" s="446"/>
      <c r="M15" s="446"/>
      <c r="N15" s="446">
        <v>20</v>
      </c>
      <c r="O15" s="446"/>
      <c r="P15" s="446"/>
      <c r="Q15" s="446"/>
      <c r="R15" s="446"/>
      <c r="S15" s="446">
        <f t="shared" si="0"/>
        <v>730</v>
      </c>
      <c r="T15" s="446"/>
      <c r="U15" s="446"/>
      <c r="V15" s="447">
        <f t="shared" si="1"/>
        <v>730</v>
      </c>
    </row>
    <row r="16" spans="1:22" ht="24.05" customHeight="1">
      <c r="A16" s="705"/>
      <c r="B16" s="97" t="s">
        <v>310</v>
      </c>
      <c r="C16" s="446"/>
      <c r="D16" s="446">
        <v>20</v>
      </c>
      <c r="E16" s="446">
        <v>50</v>
      </c>
      <c r="F16" s="446">
        <v>80</v>
      </c>
      <c r="G16" s="446"/>
      <c r="H16" s="446">
        <v>6000</v>
      </c>
      <c r="I16" s="446">
        <v>80</v>
      </c>
      <c r="J16" s="446">
        <v>30</v>
      </c>
      <c r="K16" s="446">
        <v>700</v>
      </c>
      <c r="L16" s="446"/>
      <c r="M16" s="446"/>
      <c r="N16" s="446">
        <v>200</v>
      </c>
      <c r="O16" s="446"/>
      <c r="P16" s="446"/>
      <c r="Q16" s="446"/>
      <c r="R16" s="446"/>
      <c r="S16" s="446">
        <f t="shared" si="0"/>
        <v>7160</v>
      </c>
      <c r="T16" s="446">
        <v>30</v>
      </c>
      <c r="U16" s="446"/>
      <c r="V16" s="447">
        <f t="shared" si="1"/>
        <v>7190</v>
      </c>
    </row>
    <row r="17" spans="1:22" ht="24.05" customHeight="1">
      <c r="A17" s="705" t="s">
        <v>312</v>
      </c>
      <c r="B17" s="97" t="s">
        <v>300</v>
      </c>
      <c r="C17" s="446"/>
      <c r="D17" s="446"/>
      <c r="E17" s="446"/>
      <c r="F17" s="446"/>
      <c r="G17" s="446"/>
      <c r="H17" s="446">
        <v>945</v>
      </c>
      <c r="I17" s="446">
        <v>4</v>
      </c>
      <c r="J17" s="446">
        <v>5</v>
      </c>
      <c r="K17" s="446"/>
      <c r="L17" s="446">
        <v>2</v>
      </c>
      <c r="M17" s="446">
        <v>8</v>
      </c>
      <c r="N17" s="446">
        <v>1</v>
      </c>
      <c r="O17" s="446"/>
      <c r="P17" s="446"/>
      <c r="Q17" s="446">
        <v>8</v>
      </c>
      <c r="R17" s="446"/>
      <c r="S17" s="446">
        <f t="shared" si="0"/>
        <v>973</v>
      </c>
      <c r="T17" s="446">
        <v>850</v>
      </c>
      <c r="U17" s="446"/>
      <c r="V17" s="447">
        <f t="shared" si="1"/>
        <v>1823</v>
      </c>
    </row>
    <row r="18" spans="1:22" ht="24.05" customHeight="1">
      <c r="A18" s="705"/>
      <c r="B18" s="97" t="s">
        <v>312</v>
      </c>
      <c r="C18" s="446">
        <v>231</v>
      </c>
      <c r="D18" s="446">
        <v>1637</v>
      </c>
      <c r="E18" s="446">
        <v>1517</v>
      </c>
      <c r="F18" s="446">
        <v>1571</v>
      </c>
      <c r="G18" s="446"/>
      <c r="H18" s="446">
        <v>33468</v>
      </c>
      <c r="I18" s="446">
        <v>262</v>
      </c>
      <c r="J18" s="446">
        <v>3</v>
      </c>
      <c r="K18" s="446">
        <v>3358</v>
      </c>
      <c r="L18" s="446">
        <v>3</v>
      </c>
      <c r="M18" s="446"/>
      <c r="N18" s="446">
        <v>491</v>
      </c>
      <c r="O18" s="446">
        <v>35</v>
      </c>
      <c r="P18" s="446"/>
      <c r="Q18" s="446">
        <v>88</v>
      </c>
      <c r="R18" s="446"/>
      <c r="S18" s="446">
        <f t="shared" si="0"/>
        <v>42664</v>
      </c>
      <c r="T18" s="446">
        <v>97</v>
      </c>
      <c r="U18" s="446"/>
      <c r="V18" s="447">
        <f t="shared" si="1"/>
        <v>42761</v>
      </c>
    </row>
    <row r="19" spans="1:22" ht="24.05" customHeight="1">
      <c r="A19" s="705" t="s">
        <v>313</v>
      </c>
      <c r="B19" s="97" t="s">
        <v>300</v>
      </c>
      <c r="C19" s="446">
        <v>30</v>
      </c>
      <c r="D19" s="446"/>
      <c r="E19" s="446"/>
      <c r="F19" s="446"/>
      <c r="G19" s="446"/>
      <c r="H19" s="446">
        <v>500</v>
      </c>
      <c r="I19" s="446">
        <v>20</v>
      </c>
      <c r="J19" s="446"/>
      <c r="K19" s="446">
        <v>200</v>
      </c>
      <c r="L19" s="446"/>
      <c r="M19" s="446"/>
      <c r="N19" s="446"/>
      <c r="O19" s="446"/>
      <c r="P19" s="446"/>
      <c r="Q19" s="446"/>
      <c r="R19" s="446">
        <v>100</v>
      </c>
      <c r="S19" s="446">
        <f t="shared" si="0"/>
        <v>850</v>
      </c>
      <c r="T19" s="446">
        <v>300</v>
      </c>
      <c r="U19" s="446"/>
      <c r="V19" s="447">
        <f t="shared" si="1"/>
        <v>1150</v>
      </c>
    </row>
    <row r="20" spans="1:22" ht="24.05" customHeight="1">
      <c r="A20" s="705"/>
      <c r="B20" s="97" t="s">
        <v>314</v>
      </c>
      <c r="C20" s="446">
        <v>30</v>
      </c>
      <c r="D20" s="446">
        <v>10</v>
      </c>
      <c r="E20" s="446">
        <v>300</v>
      </c>
      <c r="F20" s="446">
        <v>300</v>
      </c>
      <c r="G20" s="446"/>
      <c r="H20" s="446">
        <v>200</v>
      </c>
      <c r="I20" s="446"/>
      <c r="J20" s="446"/>
      <c r="K20" s="446">
        <v>200</v>
      </c>
      <c r="L20" s="446"/>
      <c r="M20" s="446"/>
      <c r="N20" s="446">
        <v>50</v>
      </c>
      <c r="O20" s="446"/>
      <c r="P20" s="446"/>
      <c r="Q20" s="446"/>
      <c r="R20" s="446"/>
      <c r="S20" s="446">
        <f t="shared" si="0"/>
        <v>1090</v>
      </c>
      <c r="T20" s="446">
        <v>100</v>
      </c>
      <c r="U20" s="446"/>
      <c r="V20" s="447">
        <f t="shared" si="1"/>
        <v>1190</v>
      </c>
    </row>
    <row r="21" spans="1:22" ht="24.05" customHeight="1">
      <c r="A21" s="705"/>
      <c r="B21" s="97" t="s">
        <v>315</v>
      </c>
      <c r="C21" s="446">
        <v>60</v>
      </c>
      <c r="D21" s="446">
        <v>10</v>
      </c>
      <c r="E21" s="446">
        <v>300</v>
      </c>
      <c r="F21" s="446">
        <v>100</v>
      </c>
      <c r="G21" s="446"/>
      <c r="H21" s="446">
        <v>200</v>
      </c>
      <c r="I21" s="446"/>
      <c r="J21" s="446"/>
      <c r="K21" s="446">
        <v>50</v>
      </c>
      <c r="L21" s="446"/>
      <c r="M21" s="446"/>
      <c r="N21" s="446">
        <v>10</v>
      </c>
      <c r="O21" s="446"/>
      <c r="P21" s="446"/>
      <c r="Q21" s="446"/>
      <c r="R21" s="446"/>
      <c r="S21" s="446">
        <f t="shared" si="0"/>
        <v>730</v>
      </c>
      <c r="T21" s="446">
        <v>50</v>
      </c>
      <c r="U21" s="446"/>
      <c r="V21" s="447">
        <f t="shared" si="1"/>
        <v>780</v>
      </c>
    </row>
    <row r="22" spans="1:22" ht="24.05" customHeight="1">
      <c r="A22" s="705"/>
      <c r="B22" s="97" t="s">
        <v>316</v>
      </c>
      <c r="C22" s="446">
        <v>5</v>
      </c>
      <c r="D22" s="446">
        <v>3</v>
      </c>
      <c r="E22" s="446">
        <v>100</v>
      </c>
      <c r="F22" s="446"/>
      <c r="G22" s="446"/>
      <c r="H22" s="446">
        <v>30</v>
      </c>
      <c r="I22" s="446"/>
      <c r="J22" s="446"/>
      <c r="K22" s="446"/>
      <c r="L22" s="446"/>
      <c r="M22" s="446"/>
      <c r="N22" s="446">
        <v>20</v>
      </c>
      <c r="O22" s="446"/>
      <c r="P22" s="446"/>
      <c r="Q22" s="446"/>
      <c r="R22" s="446"/>
      <c r="S22" s="446">
        <f t="shared" si="0"/>
        <v>158</v>
      </c>
      <c r="T22" s="446"/>
      <c r="U22" s="446"/>
      <c r="V22" s="447">
        <f t="shared" si="1"/>
        <v>158</v>
      </c>
    </row>
    <row r="23" spans="1:22" ht="24.05" customHeight="1">
      <c r="A23" s="705" t="s">
        <v>317</v>
      </c>
      <c r="B23" s="97" t="s">
        <v>318</v>
      </c>
      <c r="C23" s="446">
        <v>6</v>
      </c>
      <c r="D23" s="446"/>
      <c r="E23" s="446"/>
      <c r="F23" s="446">
        <v>3</v>
      </c>
      <c r="G23" s="446"/>
      <c r="H23" s="446">
        <v>949</v>
      </c>
      <c r="I23" s="446">
        <v>143</v>
      </c>
      <c r="J23" s="446">
        <v>43</v>
      </c>
      <c r="K23" s="446">
        <v>104</v>
      </c>
      <c r="L23" s="446"/>
      <c r="M23" s="446"/>
      <c r="N23" s="446">
        <v>21</v>
      </c>
      <c r="O23" s="446"/>
      <c r="P23" s="446"/>
      <c r="Q23" s="446"/>
      <c r="R23" s="446"/>
      <c r="S23" s="446">
        <f t="shared" si="0"/>
        <v>1269</v>
      </c>
      <c r="T23" s="446">
        <v>217</v>
      </c>
      <c r="U23" s="446">
        <v>59</v>
      </c>
      <c r="V23" s="447">
        <f t="shared" si="1"/>
        <v>1545</v>
      </c>
    </row>
    <row r="24" spans="1:22" ht="24.05" customHeight="1">
      <c r="A24" s="705"/>
      <c r="B24" s="97" t="s">
        <v>319</v>
      </c>
      <c r="C24" s="446">
        <v>12</v>
      </c>
      <c r="D24" s="446"/>
      <c r="E24" s="446">
        <v>55</v>
      </c>
      <c r="F24" s="446">
        <v>49</v>
      </c>
      <c r="G24" s="446"/>
      <c r="H24" s="446">
        <v>1090</v>
      </c>
      <c r="I24" s="446">
        <v>18</v>
      </c>
      <c r="J24" s="446">
        <v>36</v>
      </c>
      <c r="K24" s="446">
        <v>103</v>
      </c>
      <c r="L24" s="446"/>
      <c r="M24" s="446"/>
      <c r="N24" s="446">
        <v>2</v>
      </c>
      <c r="O24" s="446"/>
      <c r="P24" s="446"/>
      <c r="Q24" s="446"/>
      <c r="R24" s="446"/>
      <c r="S24" s="446">
        <f t="shared" si="0"/>
        <v>1365</v>
      </c>
      <c r="T24" s="446"/>
      <c r="U24" s="446">
        <v>32</v>
      </c>
      <c r="V24" s="447">
        <f t="shared" si="1"/>
        <v>1397</v>
      </c>
    </row>
    <row r="25" spans="1:22" ht="24.05" customHeight="1">
      <c r="A25" s="705"/>
      <c r="B25" s="97" t="s">
        <v>320</v>
      </c>
      <c r="C25" s="446">
        <v>52</v>
      </c>
      <c r="D25" s="446"/>
      <c r="E25" s="446">
        <v>11</v>
      </c>
      <c r="F25" s="446">
        <v>15</v>
      </c>
      <c r="G25" s="446"/>
      <c r="H25" s="446">
        <v>198</v>
      </c>
      <c r="I25" s="446">
        <v>17</v>
      </c>
      <c r="J25" s="446">
        <v>2</v>
      </c>
      <c r="K25" s="446">
        <v>46</v>
      </c>
      <c r="L25" s="446"/>
      <c r="M25" s="446"/>
      <c r="N25" s="446">
        <v>4</v>
      </c>
      <c r="O25" s="446"/>
      <c r="P25" s="446"/>
      <c r="Q25" s="446"/>
      <c r="R25" s="446">
        <v>1</v>
      </c>
      <c r="S25" s="446">
        <f t="shared" si="0"/>
        <v>346</v>
      </c>
      <c r="T25" s="446"/>
      <c r="U25" s="446"/>
      <c r="V25" s="447">
        <f t="shared" si="1"/>
        <v>346</v>
      </c>
    </row>
    <row r="26" spans="1:22" ht="24.05" customHeight="1">
      <c r="A26" s="705" t="s">
        <v>321</v>
      </c>
      <c r="B26" s="97" t="s">
        <v>300</v>
      </c>
      <c r="C26" s="446">
        <v>130</v>
      </c>
      <c r="D26" s="446"/>
      <c r="E26" s="446"/>
      <c r="F26" s="446"/>
      <c r="G26" s="446"/>
      <c r="H26" s="446">
        <v>60</v>
      </c>
      <c r="I26" s="446">
        <v>120</v>
      </c>
      <c r="J26" s="446">
        <v>150</v>
      </c>
      <c r="K26" s="446">
        <v>150</v>
      </c>
      <c r="L26" s="446"/>
      <c r="M26" s="446"/>
      <c r="N26" s="446"/>
      <c r="O26" s="446"/>
      <c r="P26" s="446"/>
      <c r="Q26" s="446"/>
      <c r="R26" s="446">
        <v>140</v>
      </c>
      <c r="S26" s="446">
        <f t="shared" si="0"/>
        <v>750</v>
      </c>
      <c r="T26" s="446">
        <v>2000</v>
      </c>
      <c r="U26" s="446"/>
      <c r="V26" s="447">
        <f t="shared" si="1"/>
        <v>2750</v>
      </c>
    </row>
    <row r="27" spans="1:22" ht="24.05" customHeight="1">
      <c r="A27" s="705"/>
      <c r="B27" s="97" t="s">
        <v>322</v>
      </c>
      <c r="C27" s="446">
        <v>35</v>
      </c>
      <c r="D27" s="446"/>
      <c r="E27" s="446">
        <v>100</v>
      </c>
      <c r="F27" s="446">
        <v>80</v>
      </c>
      <c r="G27" s="446"/>
      <c r="H27" s="446">
        <v>30</v>
      </c>
      <c r="I27" s="446">
        <v>20</v>
      </c>
      <c r="J27" s="446"/>
      <c r="K27" s="446">
        <v>80</v>
      </c>
      <c r="L27" s="446"/>
      <c r="M27" s="446"/>
      <c r="N27" s="446"/>
      <c r="O27" s="446"/>
      <c r="P27" s="446"/>
      <c r="Q27" s="446"/>
      <c r="R27" s="446">
        <v>70</v>
      </c>
      <c r="S27" s="446">
        <f t="shared" si="0"/>
        <v>415</v>
      </c>
      <c r="T27" s="446">
        <v>200</v>
      </c>
      <c r="U27" s="446"/>
      <c r="V27" s="447">
        <f t="shared" si="1"/>
        <v>615</v>
      </c>
    </row>
    <row r="28" spans="1:22" ht="24.05" customHeight="1">
      <c r="A28" s="705"/>
      <c r="B28" s="97" t="s">
        <v>323</v>
      </c>
      <c r="C28" s="446">
        <v>60</v>
      </c>
      <c r="D28" s="446"/>
      <c r="E28" s="446">
        <v>100</v>
      </c>
      <c r="F28" s="446">
        <v>100</v>
      </c>
      <c r="G28" s="446"/>
      <c r="H28" s="446">
        <v>25</v>
      </c>
      <c r="I28" s="446">
        <v>50</v>
      </c>
      <c r="J28" s="446">
        <v>50</v>
      </c>
      <c r="K28" s="446">
        <v>50</v>
      </c>
      <c r="L28" s="446"/>
      <c r="M28" s="446"/>
      <c r="N28" s="446"/>
      <c r="O28" s="446"/>
      <c r="P28" s="446"/>
      <c r="Q28" s="446"/>
      <c r="R28" s="446"/>
      <c r="S28" s="446">
        <f t="shared" si="0"/>
        <v>435</v>
      </c>
      <c r="T28" s="446">
        <v>700</v>
      </c>
      <c r="U28" s="446"/>
      <c r="V28" s="447">
        <f t="shared" si="1"/>
        <v>1135</v>
      </c>
    </row>
    <row r="29" spans="1:22" ht="24.05" customHeight="1">
      <c r="A29" s="98" t="s">
        <v>324</v>
      </c>
      <c r="B29" s="97" t="s">
        <v>300</v>
      </c>
      <c r="C29" s="446">
        <v>105</v>
      </c>
      <c r="D29" s="446"/>
      <c r="E29" s="446"/>
      <c r="F29" s="446"/>
      <c r="G29" s="446"/>
      <c r="H29" s="446"/>
      <c r="I29" s="446"/>
      <c r="J29" s="446"/>
      <c r="K29" s="446"/>
      <c r="L29" s="446"/>
      <c r="M29" s="446">
        <v>90</v>
      </c>
      <c r="N29" s="446"/>
      <c r="O29" s="446"/>
      <c r="P29" s="446"/>
      <c r="Q29" s="446"/>
      <c r="R29" s="446"/>
      <c r="S29" s="446">
        <f t="shared" si="0"/>
        <v>195</v>
      </c>
      <c r="T29" s="446">
        <v>250</v>
      </c>
      <c r="U29" s="446"/>
      <c r="V29" s="447">
        <f t="shared" si="1"/>
        <v>445</v>
      </c>
    </row>
    <row r="30" spans="1:22" ht="24.05" customHeight="1">
      <c r="A30" s="705" t="s">
        <v>325</v>
      </c>
      <c r="B30" s="705"/>
      <c r="C30" s="446">
        <f t="shared" ref="C30:U30" si="2">SUM(C4:C29)</f>
        <v>834</v>
      </c>
      <c r="D30" s="446">
        <f t="shared" si="2"/>
        <v>2876</v>
      </c>
      <c r="E30" s="446">
        <f t="shared" si="2"/>
        <v>4100</v>
      </c>
      <c r="F30" s="446">
        <f t="shared" si="2"/>
        <v>4023</v>
      </c>
      <c r="G30" s="446">
        <f>SUM(G4:G29)</f>
        <v>0</v>
      </c>
      <c r="H30" s="446">
        <f t="shared" si="2"/>
        <v>50216</v>
      </c>
      <c r="I30" s="446">
        <f t="shared" si="2"/>
        <v>1344</v>
      </c>
      <c r="J30" s="446">
        <f t="shared" si="2"/>
        <v>1903</v>
      </c>
      <c r="K30" s="446">
        <f t="shared" si="2"/>
        <v>8254</v>
      </c>
      <c r="L30" s="446">
        <f t="shared" si="2"/>
        <v>30</v>
      </c>
      <c r="M30" s="446">
        <f t="shared" si="2"/>
        <v>98</v>
      </c>
      <c r="N30" s="446">
        <f t="shared" si="2"/>
        <v>925</v>
      </c>
      <c r="O30" s="446">
        <f t="shared" si="2"/>
        <v>73</v>
      </c>
      <c r="P30" s="446">
        <f t="shared" si="2"/>
        <v>12</v>
      </c>
      <c r="Q30" s="446">
        <f t="shared" si="2"/>
        <v>365</v>
      </c>
      <c r="R30" s="446">
        <f t="shared" si="2"/>
        <v>1168</v>
      </c>
      <c r="S30" s="446">
        <f t="shared" ref="S30:V30" si="3">SUM(S4:S29)</f>
        <v>76221</v>
      </c>
      <c r="T30" s="446">
        <f t="shared" si="2"/>
        <v>4898</v>
      </c>
      <c r="U30" s="446">
        <f t="shared" si="2"/>
        <v>91</v>
      </c>
      <c r="V30" s="447">
        <f t="shared" si="3"/>
        <v>81210</v>
      </c>
    </row>
    <row r="31" spans="1:22" ht="24.05" customHeight="1">
      <c r="A31" s="98" t="s">
        <v>326</v>
      </c>
      <c r="B31" s="97" t="s">
        <v>326</v>
      </c>
      <c r="C31" s="446">
        <v>3200</v>
      </c>
      <c r="D31" s="446">
        <v>400</v>
      </c>
      <c r="E31" s="446">
        <v>1200</v>
      </c>
      <c r="F31" s="446">
        <v>7050</v>
      </c>
      <c r="G31" s="446">
        <v>30</v>
      </c>
      <c r="H31" s="446">
        <v>7000</v>
      </c>
      <c r="I31" s="446">
        <v>1000</v>
      </c>
      <c r="J31" s="446">
        <v>750</v>
      </c>
      <c r="K31" s="446">
        <v>3500</v>
      </c>
      <c r="L31" s="446"/>
      <c r="M31" s="446">
        <v>850</v>
      </c>
      <c r="N31" s="446">
        <v>550</v>
      </c>
      <c r="O31" s="446">
        <v>1000</v>
      </c>
      <c r="P31" s="446"/>
      <c r="Q31" s="446">
        <v>3000</v>
      </c>
      <c r="R31" s="446">
        <v>15000</v>
      </c>
      <c r="S31" s="446">
        <f t="shared" ref="S31:S41" si="4">SUM(C31:R31)</f>
        <v>44530</v>
      </c>
      <c r="T31" s="446">
        <v>10400</v>
      </c>
      <c r="U31" s="446"/>
      <c r="V31" s="447">
        <f t="shared" si="1"/>
        <v>54930</v>
      </c>
    </row>
    <row r="32" spans="1:22" ht="24.05" customHeight="1">
      <c r="A32" s="98" t="s">
        <v>327</v>
      </c>
      <c r="B32" s="97" t="s">
        <v>328</v>
      </c>
      <c r="C32" s="446">
        <v>950</v>
      </c>
      <c r="D32" s="446"/>
      <c r="E32" s="446">
        <v>650</v>
      </c>
      <c r="F32" s="446">
        <v>700</v>
      </c>
      <c r="G32" s="446"/>
      <c r="H32" s="446">
        <v>3500</v>
      </c>
      <c r="I32" s="446">
        <v>40</v>
      </c>
      <c r="J32" s="446">
        <v>20</v>
      </c>
      <c r="K32" s="446">
        <v>600</v>
      </c>
      <c r="L32" s="446"/>
      <c r="M32" s="446">
        <v>25</v>
      </c>
      <c r="N32" s="446">
        <v>150</v>
      </c>
      <c r="O32" s="446"/>
      <c r="P32" s="446"/>
      <c r="Q32" s="446"/>
      <c r="R32" s="446"/>
      <c r="S32" s="446">
        <f t="shared" si="4"/>
        <v>6635</v>
      </c>
      <c r="T32" s="446"/>
      <c r="U32" s="446"/>
      <c r="V32" s="447">
        <f t="shared" si="1"/>
        <v>6635</v>
      </c>
    </row>
    <row r="33" spans="1:22" ht="24.05" customHeight="1">
      <c r="A33" s="98" t="s">
        <v>329</v>
      </c>
      <c r="B33" s="97" t="s">
        <v>330</v>
      </c>
      <c r="C33" s="446">
        <v>170</v>
      </c>
      <c r="D33" s="446"/>
      <c r="E33" s="446">
        <v>160</v>
      </c>
      <c r="F33" s="446">
        <v>600</v>
      </c>
      <c r="G33" s="446"/>
      <c r="H33" s="446">
        <v>1300</v>
      </c>
      <c r="I33" s="446"/>
      <c r="J33" s="446"/>
      <c r="K33" s="446">
        <v>200</v>
      </c>
      <c r="L33" s="446"/>
      <c r="M33" s="446">
        <v>20</v>
      </c>
      <c r="N33" s="446">
        <v>200</v>
      </c>
      <c r="O33" s="446"/>
      <c r="P33" s="446"/>
      <c r="Q33" s="446"/>
      <c r="R33" s="446"/>
      <c r="S33" s="446">
        <f t="shared" si="4"/>
        <v>2650</v>
      </c>
      <c r="T33" s="446">
        <v>200</v>
      </c>
      <c r="U33" s="446"/>
      <c r="V33" s="447">
        <f t="shared" si="1"/>
        <v>2850</v>
      </c>
    </row>
    <row r="34" spans="1:22" ht="24.05" customHeight="1">
      <c r="A34" s="705" t="s">
        <v>331</v>
      </c>
      <c r="B34" s="97" t="s">
        <v>332</v>
      </c>
      <c r="C34" s="446">
        <v>99</v>
      </c>
      <c r="D34" s="446">
        <v>10</v>
      </c>
      <c r="E34" s="446">
        <v>260</v>
      </c>
      <c r="F34" s="446">
        <v>370</v>
      </c>
      <c r="G34" s="446"/>
      <c r="H34" s="446">
        <v>1980</v>
      </c>
      <c r="I34" s="446"/>
      <c r="J34" s="446"/>
      <c r="K34" s="446">
        <v>100</v>
      </c>
      <c r="L34" s="446"/>
      <c r="M34" s="446"/>
      <c r="N34" s="446">
        <v>10</v>
      </c>
      <c r="O34" s="446"/>
      <c r="P34" s="446"/>
      <c r="Q34" s="446"/>
      <c r="R34" s="446"/>
      <c r="S34" s="446">
        <f t="shared" si="4"/>
        <v>2829</v>
      </c>
      <c r="T34" s="446">
        <v>5</v>
      </c>
      <c r="U34" s="446"/>
      <c r="V34" s="447">
        <f t="shared" si="1"/>
        <v>2834</v>
      </c>
    </row>
    <row r="35" spans="1:22" ht="24.05" customHeight="1">
      <c r="A35" s="705"/>
      <c r="B35" s="97" t="s">
        <v>333</v>
      </c>
      <c r="C35" s="446">
        <v>180</v>
      </c>
      <c r="D35" s="446">
        <v>150</v>
      </c>
      <c r="E35" s="446">
        <v>200</v>
      </c>
      <c r="F35" s="446">
        <v>260</v>
      </c>
      <c r="G35" s="446"/>
      <c r="H35" s="446">
        <v>1230</v>
      </c>
      <c r="I35" s="446"/>
      <c r="J35" s="446"/>
      <c r="K35" s="446">
        <v>80</v>
      </c>
      <c r="L35" s="446"/>
      <c r="M35" s="446"/>
      <c r="N35" s="446">
        <v>8</v>
      </c>
      <c r="O35" s="446"/>
      <c r="P35" s="446"/>
      <c r="Q35" s="446"/>
      <c r="R35" s="446"/>
      <c r="S35" s="446">
        <f t="shared" si="4"/>
        <v>2108</v>
      </c>
      <c r="T35" s="446">
        <v>3</v>
      </c>
      <c r="U35" s="446"/>
      <c r="V35" s="447">
        <f t="shared" si="1"/>
        <v>2111</v>
      </c>
    </row>
    <row r="36" spans="1:22" ht="23.6" customHeight="1">
      <c r="A36" s="705"/>
      <c r="B36" s="97" t="s">
        <v>334</v>
      </c>
      <c r="C36" s="446">
        <v>70</v>
      </c>
      <c r="D36" s="446">
        <v>15</v>
      </c>
      <c r="E36" s="446">
        <v>190</v>
      </c>
      <c r="F36" s="446">
        <v>220</v>
      </c>
      <c r="G36" s="446"/>
      <c r="H36" s="446">
        <v>1210</v>
      </c>
      <c r="I36" s="446"/>
      <c r="J36" s="446"/>
      <c r="K36" s="446">
        <v>80</v>
      </c>
      <c r="L36" s="446"/>
      <c r="M36" s="446"/>
      <c r="N36" s="446">
        <v>5</v>
      </c>
      <c r="O36" s="446"/>
      <c r="P36" s="446"/>
      <c r="Q36" s="446"/>
      <c r="R36" s="446"/>
      <c r="S36" s="446">
        <f t="shared" si="4"/>
        <v>1790</v>
      </c>
      <c r="T36" s="446">
        <v>7</v>
      </c>
      <c r="U36" s="446"/>
      <c r="V36" s="447">
        <f t="shared" si="1"/>
        <v>1797</v>
      </c>
    </row>
    <row r="37" spans="1:22" ht="24.05" customHeight="1">
      <c r="A37" s="98" t="s">
        <v>335</v>
      </c>
      <c r="B37" s="97" t="s">
        <v>336</v>
      </c>
      <c r="C37" s="446">
        <v>50</v>
      </c>
      <c r="D37" s="446"/>
      <c r="E37" s="446">
        <v>300</v>
      </c>
      <c r="F37" s="446">
        <v>500</v>
      </c>
      <c r="G37" s="446"/>
      <c r="H37" s="446">
        <v>150</v>
      </c>
      <c r="I37" s="446">
        <v>50</v>
      </c>
      <c r="J37" s="446"/>
      <c r="K37" s="446">
        <v>10</v>
      </c>
      <c r="L37" s="446"/>
      <c r="M37" s="446">
        <v>5</v>
      </c>
      <c r="N37" s="446">
        <v>80</v>
      </c>
      <c r="O37" s="446"/>
      <c r="P37" s="446"/>
      <c r="Q37" s="446"/>
      <c r="R37" s="446"/>
      <c r="S37" s="446">
        <f t="shared" si="4"/>
        <v>1145</v>
      </c>
      <c r="T37" s="446">
        <v>3500</v>
      </c>
      <c r="U37" s="446"/>
      <c r="V37" s="447">
        <f t="shared" si="1"/>
        <v>4645</v>
      </c>
    </row>
    <row r="38" spans="1:22" ht="24.05" customHeight="1">
      <c r="A38" s="705" t="s">
        <v>337</v>
      </c>
      <c r="B38" s="97" t="s">
        <v>338</v>
      </c>
      <c r="C38" s="446"/>
      <c r="D38" s="446">
        <v>100</v>
      </c>
      <c r="E38" s="446">
        <v>3000</v>
      </c>
      <c r="F38" s="446">
        <v>1400</v>
      </c>
      <c r="G38" s="446"/>
      <c r="H38" s="446">
        <v>4200</v>
      </c>
      <c r="I38" s="446">
        <v>50</v>
      </c>
      <c r="J38" s="446"/>
      <c r="K38" s="446">
        <v>1800</v>
      </c>
      <c r="L38" s="446">
        <v>30</v>
      </c>
      <c r="M38" s="446"/>
      <c r="N38" s="446">
        <v>400</v>
      </c>
      <c r="O38" s="446"/>
      <c r="P38" s="446"/>
      <c r="Q38" s="446"/>
      <c r="R38" s="446"/>
      <c r="S38" s="446">
        <f t="shared" si="4"/>
        <v>10980</v>
      </c>
      <c r="T38" s="446"/>
      <c r="U38" s="446"/>
      <c r="V38" s="447">
        <f t="shared" si="1"/>
        <v>10980</v>
      </c>
    </row>
    <row r="39" spans="1:22" ht="24.05" customHeight="1">
      <c r="A39" s="705"/>
      <c r="B39" s="97" t="s">
        <v>339</v>
      </c>
      <c r="C39" s="446"/>
      <c r="D39" s="446">
        <v>450</v>
      </c>
      <c r="E39" s="446">
        <v>2400</v>
      </c>
      <c r="F39" s="446">
        <v>800</v>
      </c>
      <c r="G39" s="446"/>
      <c r="H39" s="446">
        <v>3300</v>
      </c>
      <c r="I39" s="446">
        <v>50</v>
      </c>
      <c r="J39" s="446"/>
      <c r="K39" s="446">
        <v>2000</v>
      </c>
      <c r="L39" s="446">
        <v>30</v>
      </c>
      <c r="M39" s="446"/>
      <c r="N39" s="446">
        <v>380</v>
      </c>
      <c r="O39" s="446"/>
      <c r="P39" s="446"/>
      <c r="Q39" s="446"/>
      <c r="R39" s="446"/>
      <c r="S39" s="446">
        <f t="shared" si="4"/>
        <v>9410</v>
      </c>
      <c r="T39" s="446"/>
      <c r="U39" s="446"/>
      <c r="V39" s="447">
        <f t="shared" si="1"/>
        <v>9410</v>
      </c>
    </row>
    <row r="40" spans="1:22" ht="24.05" customHeight="1">
      <c r="A40" s="705"/>
      <c r="B40" s="97" t="s">
        <v>340</v>
      </c>
      <c r="C40" s="446"/>
      <c r="D40" s="446">
        <v>100</v>
      </c>
      <c r="E40" s="446">
        <v>3300</v>
      </c>
      <c r="F40" s="446">
        <v>1200</v>
      </c>
      <c r="G40" s="446"/>
      <c r="H40" s="446"/>
      <c r="I40" s="446"/>
      <c r="J40" s="446"/>
      <c r="K40" s="446">
        <v>600</v>
      </c>
      <c r="L40" s="446"/>
      <c r="M40" s="446"/>
      <c r="N40" s="446">
        <v>400</v>
      </c>
      <c r="O40" s="446"/>
      <c r="P40" s="446"/>
      <c r="Q40" s="446"/>
      <c r="R40" s="446"/>
      <c r="S40" s="446">
        <f t="shared" si="4"/>
        <v>5600</v>
      </c>
      <c r="T40" s="446"/>
      <c r="U40" s="446"/>
      <c r="V40" s="447">
        <f t="shared" si="1"/>
        <v>5600</v>
      </c>
    </row>
    <row r="41" spans="1:22" ht="24.05" customHeight="1">
      <c r="A41" s="98" t="s">
        <v>341</v>
      </c>
      <c r="B41" s="97" t="s">
        <v>342</v>
      </c>
      <c r="C41" s="446"/>
      <c r="D41" s="446"/>
      <c r="E41" s="446"/>
      <c r="F41" s="446"/>
      <c r="G41" s="446"/>
      <c r="H41" s="446"/>
      <c r="I41" s="446">
        <v>150</v>
      </c>
      <c r="J41" s="446">
        <v>100</v>
      </c>
      <c r="K41" s="446"/>
      <c r="L41" s="446">
        <v>4</v>
      </c>
      <c r="M41" s="446"/>
      <c r="N41" s="446"/>
      <c r="O41" s="446"/>
      <c r="P41" s="446">
        <v>50</v>
      </c>
      <c r="Q41" s="446"/>
      <c r="R41" s="446"/>
      <c r="S41" s="446">
        <f t="shared" si="4"/>
        <v>304</v>
      </c>
      <c r="T41" s="446"/>
      <c r="U41" s="446"/>
      <c r="V41" s="447">
        <f t="shared" si="1"/>
        <v>304</v>
      </c>
    </row>
    <row r="42" spans="1:22" ht="24.05" customHeight="1">
      <c r="A42" s="706" t="s">
        <v>343</v>
      </c>
      <c r="B42" s="706"/>
      <c r="C42" s="448">
        <f>SUM(C30:C41)</f>
        <v>5553</v>
      </c>
      <c r="D42" s="448">
        <f>SUM(D30:D41)</f>
        <v>4101</v>
      </c>
      <c r="E42" s="448">
        <f t="shared" ref="E42:V42" si="5">SUM(E30:E41)</f>
        <v>15760</v>
      </c>
      <c r="F42" s="448">
        <f t="shared" si="5"/>
        <v>17123</v>
      </c>
      <c r="G42" s="448">
        <f t="shared" si="5"/>
        <v>30</v>
      </c>
      <c r="H42" s="448">
        <f t="shared" si="5"/>
        <v>74086</v>
      </c>
      <c r="I42" s="448">
        <f t="shared" si="5"/>
        <v>2684</v>
      </c>
      <c r="J42" s="448">
        <f t="shared" si="5"/>
        <v>2773</v>
      </c>
      <c r="K42" s="448">
        <f t="shared" si="5"/>
        <v>17224</v>
      </c>
      <c r="L42" s="448">
        <f t="shared" si="5"/>
        <v>94</v>
      </c>
      <c r="M42" s="448">
        <f t="shared" si="5"/>
        <v>998</v>
      </c>
      <c r="N42" s="448">
        <f t="shared" si="5"/>
        <v>3108</v>
      </c>
      <c r="O42" s="448">
        <f t="shared" si="5"/>
        <v>1073</v>
      </c>
      <c r="P42" s="448">
        <f t="shared" si="5"/>
        <v>62</v>
      </c>
      <c r="Q42" s="448">
        <f t="shared" si="5"/>
        <v>3365</v>
      </c>
      <c r="R42" s="448">
        <f t="shared" si="5"/>
        <v>16168</v>
      </c>
      <c r="S42" s="448">
        <f>SUM(S30:S41)</f>
        <v>164202</v>
      </c>
      <c r="T42" s="448">
        <f t="shared" si="5"/>
        <v>19013</v>
      </c>
      <c r="U42" s="448">
        <f t="shared" si="5"/>
        <v>91</v>
      </c>
      <c r="V42" s="449">
        <f t="shared" si="5"/>
        <v>183306</v>
      </c>
    </row>
    <row r="43" spans="1:22" ht="21.95" customHeight="1"/>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V42"/>
  <sheetViews>
    <sheetView view="pageLayout" zoomScale="80" zoomScaleNormal="100" zoomScalePageLayoutView="80" workbookViewId="0">
      <selection activeCell="B19" sqref="B19:C19"/>
    </sheetView>
  </sheetViews>
  <sheetFormatPr defaultColWidth="9" defaultRowHeight="14.4"/>
  <cols>
    <col min="1" max="1" width="12.77734375" style="90" customWidth="1"/>
    <col min="2" max="2" width="18.109375" style="90" customWidth="1"/>
    <col min="3" max="22" width="10.33203125" style="90" customWidth="1"/>
    <col min="23" max="16384" width="9" style="90"/>
  </cols>
  <sheetData>
    <row r="1" spans="1:22" ht="24.25" customHeight="1">
      <c r="A1" s="707" t="s">
        <v>344</v>
      </c>
      <c r="B1" s="707"/>
      <c r="C1" s="707"/>
      <c r="D1" s="707"/>
      <c r="E1" s="707"/>
      <c r="F1" s="707"/>
      <c r="G1" s="707"/>
      <c r="V1" s="450" t="s">
        <v>1498</v>
      </c>
    </row>
    <row r="2" spans="1:22" ht="30.8" customHeight="1">
      <c r="A2" s="91" t="s">
        <v>345</v>
      </c>
      <c r="B2" s="445" t="s">
        <v>1502</v>
      </c>
      <c r="C2" s="92" t="s">
        <v>280</v>
      </c>
      <c r="D2" s="93" t="s">
        <v>281</v>
      </c>
      <c r="E2" s="93" t="s">
        <v>282</v>
      </c>
      <c r="F2" s="93" t="s">
        <v>1503</v>
      </c>
      <c r="G2" s="93" t="s">
        <v>284</v>
      </c>
      <c r="H2" s="93" t="s">
        <v>285</v>
      </c>
      <c r="I2" s="93" t="s">
        <v>286</v>
      </c>
      <c r="J2" s="93" t="s">
        <v>287</v>
      </c>
      <c r="K2" s="94" t="s">
        <v>288</v>
      </c>
      <c r="L2" s="93" t="s">
        <v>289</v>
      </c>
      <c r="M2" s="94" t="s">
        <v>290</v>
      </c>
      <c r="N2" s="93" t="s">
        <v>291</v>
      </c>
      <c r="O2" s="93" t="s">
        <v>292</v>
      </c>
      <c r="P2" s="93" t="s">
        <v>293</v>
      </c>
      <c r="Q2" s="93" t="s">
        <v>294</v>
      </c>
      <c r="R2" s="93" t="s">
        <v>295</v>
      </c>
      <c r="S2" s="94" t="s">
        <v>296</v>
      </c>
      <c r="T2" s="94" t="s">
        <v>297</v>
      </c>
      <c r="U2" s="93" t="s">
        <v>295</v>
      </c>
      <c r="V2" s="95" t="s">
        <v>298</v>
      </c>
    </row>
    <row r="3" spans="1:22" ht="24.25" customHeight="1">
      <c r="A3" s="705" t="s">
        <v>299</v>
      </c>
      <c r="B3" s="97" t="s">
        <v>300</v>
      </c>
      <c r="C3" s="446"/>
      <c r="D3" s="446"/>
      <c r="E3" s="446">
        <v>50</v>
      </c>
      <c r="F3" s="446">
        <v>25</v>
      </c>
      <c r="G3" s="446"/>
      <c r="H3" s="446"/>
      <c r="I3" s="446"/>
      <c r="J3" s="446">
        <v>1</v>
      </c>
      <c r="K3" s="446">
        <v>75</v>
      </c>
      <c r="L3" s="446"/>
      <c r="M3" s="446"/>
      <c r="N3" s="446"/>
      <c r="O3" s="446"/>
      <c r="P3" s="446"/>
      <c r="Q3" s="446"/>
      <c r="R3" s="446"/>
      <c r="S3" s="446">
        <f t="shared" ref="S3:S28" si="0">SUM(C3:R3)</f>
        <v>151</v>
      </c>
      <c r="T3" s="446"/>
      <c r="U3" s="446"/>
      <c r="V3" s="447">
        <f>SUM(S3:U3)</f>
        <v>151</v>
      </c>
    </row>
    <row r="4" spans="1:22" ht="24.25" customHeight="1">
      <c r="A4" s="705"/>
      <c r="B4" s="97" t="s">
        <v>301</v>
      </c>
      <c r="C4" s="446"/>
      <c r="D4" s="446"/>
      <c r="E4" s="446">
        <v>200</v>
      </c>
      <c r="F4" s="446">
        <v>125</v>
      </c>
      <c r="G4" s="446"/>
      <c r="H4" s="446">
        <v>25</v>
      </c>
      <c r="I4" s="446">
        <v>99</v>
      </c>
      <c r="J4" s="446">
        <v>6</v>
      </c>
      <c r="K4" s="446">
        <v>175</v>
      </c>
      <c r="L4" s="446">
        <v>40</v>
      </c>
      <c r="M4" s="446"/>
      <c r="N4" s="446"/>
      <c r="O4" s="446"/>
      <c r="P4" s="446">
        <v>30</v>
      </c>
      <c r="Q4" s="446"/>
      <c r="R4" s="446"/>
      <c r="S4" s="446">
        <f t="shared" si="0"/>
        <v>700</v>
      </c>
      <c r="T4" s="446"/>
      <c r="U4" s="446"/>
      <c r="V4" s="447">
        <f t="shared" ref="V4:V28" si="1">SUM(S4:U4)</f>
        <v>700</v>
      </c>
    </row>
    <row r="5" spans="1:22" ht="24.25" customHeight="1">
      <c r="A5" s="705"/>
      <c r="B5" s="97" t="s">
        <v>302</v>
      </c>
      <c r="C5" s="446"/>
      <c r="D5" s="446">
        <v>420</v>
      </c>
      <c r="E5" s="446">
        <v>300</v>
      </c>
      <c r="F5" s="446">
        <v>200</v>
      </c>
      <c r="G5" s="446"/>
      <c r="H5" s="446">
        <v>650</v>
      </c>
      <c r="I5" s="446"/>
      <c r="J5" s="446"/>
      <c r="K5" s="446">
        <v>175</v>
      </c>
      <c r="L5" s="446"/>
      <c r="M5" s="446"/>
      <c r="N5" s="446">
        <v>10</v>
      </c>
      <c r="O5" s="446"/>
      <c r="P5" s="446"/>
      <c r="Q5" s="446"/>
      <c r="R5" s="446"/>
      <c r="S5" s="446">
        <f t="shared" si="0"/>
        <v>1755</v>
      </c>
      <c r="T5" s="446"/>
      <c r="U5" s="446"/>
      <c r="V5" s="447">
        <f t="shared" si="1"/>
        <v>1755</v>
      </c>
    </row>
    <row r="6" spans="1:22" ht="24.25" customHeight="1">
      <c r="A6" s="705" t="s">
        <v>303</v>
      </c>
      <c r="B6" s="97" t="s">
        <v>300</v>
      </c>
      <c r="C6" s="446">
        <v>60</v>
      </c>
      <c r="D6" s="446">
        <v>18</v>
      </c>
      <c r="E6" s="446">
        <v>430</v>
      </c>
      <c r="F6" s="446">
        <v>402</v>
      </c>
      <c r="G6" s="446"/>
      <c r="H6" s="446">
        <v>1400</v>
      </c>
      <c r="I6" s="446"/>
      <c r="J6" s="446">
        <v>444</v>
      </c>
      <c r="K6" s="446">
        <v>1087</v>
      </c>
      <c r="L6" s="446">
        <v>28</v>
      </c>
      <c r="M6" s="446"/>
      <c r="N6" s="446">
        <v>20</v>
      </c>
      <c r="O6" s="446"/>
      <c r="P6" s="446"/>
      <c r="Q6" s="446">
        <v>96</v>
      </c>
      <c r="R6" s="446">
        <v>409</v>
      </c>
      <c r="S6" s="446">
        <f t="shared" si="0"/>
        <v>4394</v>
      </c>
      <c r="T6" s="446"/>
      <c r="U6" s="446"/>
      <c r="V6" s="447">
        <f t="shared" si="1"/>
        <v>4394</v>
      </c>
    </row>
    <row r="7" spans="1:22" ht="24.25" customHeight="1">
      <c r="A7" s="705"/>
      <c r="B7" s="97" t="s">
        <v>304</v>
      </c>
      <c r="C7" s="446"/>
      <c r="D7" s="446">
        <v>12</v>
      </c>
      <c r="E7" s="446">
        <v>284</v>
      </c>
      <c r="F7" s="446">
        <v>374</v>
      </c>
      <c r="G7" s="446"/>
      <c r="H7" s="446">
        <v>28</v>
      </c>
      <c r="I7" s="446">
        <v>80</v>
      </c>
      <c r="J7" s="446">
        <v>43</v>
      </c>
      <c r="K7" s="446">
        <v>298</v>
      </c>
      <c r="L7" s="446"/>
      <c r="M7" s="446"/>
      <c r="N7" s="446"/>
      <c r="O7" s="446"/>
      <c r="P7" s="446"/>
      <c r="Q7" s="446"/>
      <c r="R7" s="446"/>
      <c r="S7" s="446">
        <f t="shared" si="0"/>
        <v>1119</v>
      </c>
      <c r="T7" s="446"/>
      <c r="U7" s="446"/>
      <c r="V7" s="447">
        <f t="shared" si="1"/>
        <v>1119</v>
      </c>
    </row>
    <row r="8" spans="1:22" ht="24.25" customHeight="1">
      <c r="A8" s="705" t="s">
        <v>305</v>
      </c>
      <c r="B8" s="97" t="s">
        <v>300</v>
      </c>
      <c r="C8" s="446">
        <v>12</v>
      </c>
      <c r="D8" s="446"/>
      <c r="E8" s="446"/>
      <c r="F8" s="446"/>
      <c r="G8" s="446"/>
      <c r="H8" s="446">
        <v>3432</v>
      </c>
      <c r="I8" s="446"/>
      <c r="J8" s="446">
        <v>64</v>
      </c>
      <c r="K8" s="446">
        <v>873</v>
      </c>
      <c r="L8" s="446">
        <v>50</v>
      </c>
      <c r="M8" s="446"/>
      <c r="N8" s="446">
        <v>75</v>
      </c>
      <c r="O8" s="446"/>
      <c r="P8" s="446"/>
      <c r="Q8" s="446"/>
      <c r="R8" s="446"/>
      <c r="S8" s="446">
        <f t="shared" si="0"/>
        <v>4506</v>
      </c>
      <c r="T8" s="446">
        <v>8</v>
      </c>
      <c r="U8" s="446"/>
      <c r="V8" s="447">
        <f t="shared" si="1"/>
        <v>4514</v>
      </c>
    </row>
    <row r="9" spans="1:22" ht="24.25" customHeight="1">
      <c r="A9" s="705"/>
      <c r="B9" s="97" t="s">
        <v>306</v>
      </c>
      <c r="C9" s="446"/>
      <c r="D9" s="446">
        <v>6</v>
      </c>
      <c r="E9" s="446">
        <v>687</v>
      </c>
      <c r="F9" s="446">
        <v>742</v>
      </c>
      <c r="G9" s="446"/>
      <c r="H9" s="446">
        <v>192</v>
      </c>
      <c r="I9" s="446"/>
      <c r="J9" s="446"/>
      <c r="K9" s="446">
        <v>63</v>
      </c>
      <c r="L9" s="446"/>
      <c r="M9" s="446"/>
      <c r="N9" s="446">
        <v>150</v>
      </c>
      <c r="O9" s="446"/>
      <c r="P9" s="446"/>
      <c r="Q9" s="446"/>
      <c r="R9" s="446"/>
      <c r="S9" s="446">
        <f t="shared" si="0"/>
        <v>1840</v>
      </c>
      <c r="T9" s="446"/>
      <c r="U9" s="446"/>
      <c r="V9" s="447">
        <f t="shared" si="1"/>
        <v>1840</v>
      </c>
    </row>
    <row r="10" spans="1:22" ht="24.25" customHeight="1">
      <c r="A10" s="705"/>
      <c r="B10" s="97" t="s">
        <v>307</v>
      </c>
      <c r="C10" s="446">
        <v>124</v>
      </c>
      <c r="D10" s="446"/>
      <c r="E10" s="446">
        <v>438</v>
      </c>
      <c r="F10" s="446">
        <v>675</v>
      </c>
      <c r="G10" s="446"/>
      <c r="H10" s="446">
        <v>3092</v>
      </c>
      <c r="I10" s="446"/>
      <c r="J10" s="446"/>
      <c r="K10" s="446">
        <v>286</v>
      </c>
      <c r="L10" s="446"/>
      <c r="M10" s="446"/>
      <c r="N10" s="446">
        <v>300</v>
      </c>
      <c r="O10" s="446"/>
      <c r="P10" s="446"/>
      <c r="Q10" s="446"/>
      <c r="R10" s="446"/>
      <c r="S10" s="446">
        <f t="shared" si="0"/>
        <v>4915</v>
      </c>
      <c r="T10" s="446"/>
      <c r="U10" s="446"/>
      <c r="V10" s="447">
        <f t="shared" si="1"/>
        <v>4915</v>
      </c>
    </row>
    <row r="11" spans="1:22" ht="24.25" customHeight="1">
      <c r="A11" s="705" t="s">
        <v>308</v>
      </c>
      <c r="B11" s="97" t="s">
        <v>300</v>
      </c>
      <c r="C11" s="446"/>
      <c r="D11" s="446">
        <v>24</v>
      </c>
      <c r="E11" s="446"/>
      <c r="F11" s="446">
        <v>13</v>
      </c>
      <c r="G11" s="446"/>
      <c r="H11" s="446">
        <v>580</v>
      </c>
      <c r="I11" s="446">
        <v>175</v>
      </c>
      <c r="J11" s="446">
        <v>458</v>
      </c>
      <c r="K11" s="446">
        <v>680</v>
      </c>
      <c r="L11" s="446"/>
      <c r="M11" s="446"/>
      <c r="N11" s="446"/>
      <c r="O11" s="446">
        <v>60</v>
      </c>
      <c r="P11" s="446"/>
      <c r="Q11" s="446"/>
      <c r="R11" s="446">
        <v>33</v>
      </c>
      <c r="S11" s="446">
        <f t="shared" si="0"/>
        <v>2023</v>
      </c>
      <c r="T11" s="446"/>
      <c r="U11" s="446"/>
      <c r="V11" s="447">
        <f t="shared" si="1"/>
        <v>2023</v>
      </c>
    </row>
    <row r="12" spans="1:22" ht="24.25" customHeight="1">
      <c r="A12" s="705"/>
      <c r="B12" s="97" t="s">
        <v>309</v>
      </c>
      <c r="C12" s="446">
        <v>16</v>
      </c>
      <c r="D12" s="446">
        <v>688</v>
      </c>
      <c r="E12" s="446">
        <v>160</v>
      </c>
      <c r="F12" s="446">
        <v>160</v>
      </c>
      <c r="G12" s="446"/>
      <c r="H12" s="446">
        <v>13680</v>
      </c>
      <c r="I12" s="446"/>
      <c r="J12" s="446"/>
      <c r="K12" s="446">
        <v>344</v>
      </c>
      <c r="L12" s="446"/>
      <c r="M12" s="446"/>
      <c r="N12" s="446">
        <v>120</v>
      </c>
      <c r="O12" s="446">
        <v>16</v>
      </c>
      <c r="P12" s="446"/>
      <c r="Q12" s="446"/>
      <c r="R12" s="446">
        <v>3</v>
      </c>
      <c r="S12" s="446">
        <f t="shared" si="0"/>
        <v>15187</v>
      </c>
      <c r="T12" s="446"/>
      <c r="U12" s="446"/>
      <c r="V12" s="447">
        <f t="shared" si="1"/>
        <v>15187</v>
      </c>
    </row>
    <row r="13" spans="1:22" ht="24.25" customHeight="1">
      <c r="A13" s="705" t="s">
        <v>310</v>
      </c>
      <c r="B13" s="97" t="s">
        <v>300</v>
      </c>
      <c r="C13" s="446"/>
      <c r="D13" s="446"/>
      <c r="E13" s="446"/>
      <c r="F13" s="446"/>
      <c r="G13" s="446"/>
      <c r="H13" s="446">
        <v>500</v>
      </c>
      <c r="I13" s="446">
        <v>80</v>
      </c>
      <c r="J13" s="446">
        <v>10</v>
      </c>
      <c r="K13" s="446">
        <v>120</v>
      </c>
      <c r="L13" s="446"/>
      <c r="M13" s="446"/>
      <c r="N13" s="446"/>
      <c r="O13" s="446"/>
      <c r="P13" s="446"/>
      <c r="Q13" s="446"/>
      <c r="R13" s="446"/>
      <c r="S13" s="446">
        <f t="shared" si="0"/>
        <v>710</v>
      </c>
      <c r="T13" s="446">
        <v>100</v>
      </c>
      <c r="U13" s="446"/>
      <c r="V13" s="447">
        <f t="shared" si="1"/>
        <v>810</v>
      </c>
    </row>
    <row r="14" spans="1:22" ht="24.25" customHeight="1">
      <c r="A14" s="705"/>
      <c r="B14" s="97" t="s">
        <v>311</v>
      </c>
      <c r="C14" s="446"/>
      <c r="D14" s="446"/>
      <c r="E14" s="446">
        <v>52</v>
      </c>
      <c r="F14" s="446">
        <v>105</v>
      </c>
      <c r="G14" s="446"/>
      <c r="H14" s="446">
        <v>1125</v>
      </c>
      <c r="I14" s="446">
        <v>15</v>
      </c>
      <c r="J14" s="446">
        <v>10</v>
      </c>
      <c r="K14" s="446">
        <v>200</v>
      </c>
      <c r="L14" s="446"/>
      <c r="M14" s="446"/>
      <c r="N14" s="446">
        <v>150</v>
      </c>
      <c r="O14" s="446"/>
      <c r="P14" s="446"/>
      <c r="Q14" s="446"/>
      <c r="R14" s="446"/>
      <c r="S14" s="446">
        <f t="shared" si="0"/>
        <v>1657</v>
      </c>
      <c r="T14" s="446"/>
      <c r="U14" s="446"/>
      <c r="V14" s="447">
        <f t="shared" si="1"/>
        <v>1657</v>
      </c>
    </row>
    <row r="15" spans="1:22" ht="24.25" customHeight="1">
      <c r="A15" s="705"/>
      <c r="B15" s="97" t="s">
        <v>310</v>
      </c>
      <c r="C15" s="446"/>
      <c r="D15" s="446">
        <v>20</v>
      </c>
      <c r="E15" s="446">
        <v>65</v>
      </c>
      <c r="F15" s="446">
        <v>120</v>
      </c>
      <c r="G15" s="446"/>
      <c r="H15" s="446">
        <v>15000</v>
      </c>
      <c r="I15" s="446">
        <v>40</v>
      </c>
      <c r="J15" s="446">
        <v>15</v>
      </c>
      <c r="K15" s="446">
        <v>1400</v>
      </c>
      <c r="L15" s="446"/>
      <c r="M15" s="446"/>
      <c r="N15" s="446">
        <v>1500</v>
      </c>
      <c r="O15" s="446"/>
      <c r="P15" s="446"/>
      <c r="Q15" s="446"/>
      <c r="R15" s="446"/>
      <c r="S15" s="446">
        <f t="shared" si="0"/>
        <v>18160</v>
      </c>
      <c r="T15" s="446">
        <v>25</v>
      </c>
      <c r="U15" s="446"/>
      <c r="V15" s="447">
        <f t="shared" si="1"/>
        <v>18185</v>
      </c>
    </row>
    <row r="16" spans="1:22" ht="24.25" customHeight="1">
      <c r="A16" s="705" t="s">
        <v>312</v>
      </c>
      <c r="B16" s="97" t="s">
        <v>300</v>
      </c>
      <c r="C16" s="446"/>
      <c r="D16" s="446"/>
      <c r="E16" s="446"/>
      <c r="F16" s="446"/>
      <c r="G16" s="446"/>
      <c r="H16" s="446">
        <v>3780</v>
      </c>
      <c r="I16" s="446">
        <v>2</v>
      </c>
      <c r="J16" s="446">
        <v>2</v>
      </c>
      <c r="K16" s="446"/>
      <c r="L16" s="446">
        <v>8</v>
      </c>
      <c r="M16" s="446">
        <v>4</v>
      </c>
      <c r="N16" s="446">
        <v>5</v>
      </c>
      <c r="O16" s="446"/>
      <c r="P16" s="446"/>
      <c r="Q16" s="446">
        <v>8</v>
      </c>
      <c r="R16" s="446"/>
      <c r="S16" s="446">
        <f t="shared" si="0"/>
        <v>3809</v>
      </c>
      <c r="T16" s="446">
        <v>680</v>
      </c>
      <c r="U16" s="446"/>
      <c r="V16" s="447">
        <f t="shared" si="1"/>
        <v>4489</v>
      </c>
    </row>
    <row r="17" spans="1:22" ht="24.25" customHeight="1">
      <c r="A17" s="705"/>
      <c r="B17" s="97" t="s">
        <v>312</v>
      </c>
      <c r="C17" s="446">
        <v>924</v>
      </c>
      <c r="D17" s="446">
        <v>1145</v>
      </c>
      <c r="E17" s="446">
        <v>2731</v>
      </c>
      <c r="F17" s="446">
        <v>3143</v>
      </c>
      <c r="G17" s="446"/>
      <c r="H17" s="446">
        <v>133875</v>
      </c>
      <c r="I17" s="446">
        <v>157</v>
      </c>
      <c r="J17" s="446">
        <v>1</v>
      </c>
      <c r="K17" s="446">
        <v>3358</v>
      </c>
      <c r="L17" s="446">
        <v>12</v>
      </c>
      <c r="M17" s="446"/>
      <c r="N17" s="446">
        <v>2456</v>
      </c>
      <c r="O17" s="446">
        <v>35</v>
      </c>
      <c r="P17" s="446"/>
      <c r="Q17" s="446">
        <v>88</v>
      </c>
      <c r="R17" s="446"/>
      <c r="S17" s="446">
        <f t="shared" si="0"/>
        <v>147925</v>
      </c>
      <c r="T17" s="446">
        <v>77</v>
      </c>
      <c r="U17" s="446"/>
      <c r="V17" s="447">
        <f t="shared" si="1"/>
        <v>148002</v>
      </c>
    </row>
    <row r="18" spans="1:22" ht="24.25" customHeight="1">
      <c r="A18" s="705" t="s">
        <v>313</v>
      </c>
      <c r="B18" s="97" t="s">
        <v>300</v>
      </c>
      <c r="C18" s="446">
        <v>90</v>
      </c>
      <c r="D18" s="446"/>
      <c r="E18" s="446"/>
      <c r="F18" s="446"/>
      <c r="G18" s="446"/>
      <c r="H18" s="446">
        <v>1250</v>
      </c>
      <c r="I18" s="446">
        <v>14</v>
      </c>
      <c r="J18" s="446"/>
      <c r="K18" s="446">
        <v>14</v>
      </c>
      <c r="L18" s="446"/>
      <c r="M18" s="446"/>
      <c r="N18" s="446"/>
      <c r="O18" s="446"/>
      <c r="P18" s="446"/>
      <c r="Q18" s="446"/>
      <c r="R18" s="446">
        <v>10</v>
      </c>
      <c r="S18" s="446">
        <f t="shared" si="0"/>
        <v>1378</v>
      </c>
      <c r="T18" s="446">
        <v>60</v>
      </c>
      <c r="U18" s="446"/>
      <c r="V18" s="447">
        <f t="shared" si="1"/>
        <v>1438</v>
      </c>
    </row>
    <row r="19" spans="1:22" ht="24.25" customHeight="1">
      <c r="A19" s="705"/>
      <c r="B19" s="97" t="s">
        <v>314</v>
      </c>
      <c r="C19" s="446">
        <v>90</v>
      </c>
      <c r="D19" s="446">
        <v>6</v>
      </c>
      <c r="E19" s="446">
        <v>360</v>
      </c>
      <c r="F19" s="446">
        <v>360</v>
      </c>
      <c r="G19" s="446"/>
      <c r="H19" s="446">
        <v>500</v>
      </c>
      <c r="I19" s="446"/>
      <c r="J19" s="446"/>
      <c r="K19" s="446">
        <v>140</v>
      </c>
      <c r="L19" s="446"/>
      <c r="M19" s="446"/>
      <c r="N19" s="446">
        <v>75</v>
      </c>
      <c r="O19" s="446"/>
      <c r="P19" s="446"/>
      <c r="Q19" s="446"/>
      <c r="R19" s="446"/>
      <c r="S19" s="446">
        <f t="shared" si="0"/>
        <v>1531</v>
      </c>
      <c r="T19" s="446">
        <v>200</v>
      </c>
      <c r="U19" s="446"/>
      <c r="V19" s="447">
        <f t="shared" si="1"/>
        <v>1731</v>
      </c>
    </row>
    <row r="20" spans="1:22" ht="24.25" customHeight="1">
      <c r="A20" s="705"/>
      <c r="B20" s="97" t="s">
        <v>315</v>
      </c>
      <c r="C20" s="446">
        <v>180</v>
      </c>
      <c r="D20" s="446">
        <v>6</v>
      </c>
      <c r="E20" s="446">
        <v>360</v>
      </c>
      <c r="F20" s="446">
        <v>120</v>
      </c>
      <c r="G20" s="446"/>
      <c r="H20" s="446">
        <v>500</v>
      </c>
      <c r="I20" s="446"/>
      <c r="J20" s="446"/>
      <c r="K20" s="446">
        <v>35</v>
      </c>
      <c r="L20" s="446"/>
      <c r="M20" s="446"/>
      <c r="N20" s="446">
        <v>15</v>
      </c>
      <c r="O20" s="446"/>
      <c r="P20" s="446"/>
      <c r="Q20" s="446"/>
      <c r="R20" s="446"/>
      <c r="S20" s="446">
        <f t="shared" si="0"/>
        <v>1216</v>
      </c>
      <c r="T20" s="446">
        <v>100</v>
      </c>
      <c r="U20" s="446"/>
      <c r="V20" s="447">
        <f t="shared" si="1"/>
        <v>1316</v>
      </c>
    </row>
    <row r="21" spans="1:22" ht="24.25" customHeight="1">
      <c r="A21" s="705"/>
      <c r="B21" s="97" t="s">
        <v>316</v>
      </c>
      <c r="C21" s="446">
        <v>15</v>
      </c>
      <c r="D21" s="446">
        <v>1</v>
      </c>
      <c r="E21" s="446">
        <v>120</v>
      </c>
      <c r="F21" s="446"/>
      <c r="G21" s="446"/>
      <c r="H21" s="446">
        <v>75</v>
      </c>
      <c r="I21" s="446"/>
      <c r="J21" s="446"/>
      <c r="K21" s="446"/>
      <c r="L21" s="446"/>
      <c r="M21" s="446"/>
      <c r="N21" s="446">
        <v>45</v>
      </c>
      <c r="O21" s="446"/>
      <c r="P21" s="446"/>
      <c r="Q21" s="446"/>
      <c r="R21" s="446"/>
      <c r="S21" s="446">
        <f t="shared" si="0"/>
        <v>256</v>
      </c>
      <c r="T21" s="446"/>
      <c r="U21" s="446"/>
      <c r="V21" s="447">
        <f t="shared" si="1"/>
        <v>256</v>
      </c>
    </row>
    <row r="22" spans="1:22" ht="24.25" customHeight="1">
      <c r="A22" s="705" t="s">
        <v>317</v>
      </c>
      <c r="B22" s="97" t="s">
        <v>318</v>
      </c>
      <c r="C22" s="446">
        <v>24</v>
      </c>
      <c r="D22" s="446"/>
      <c r="E22" s="446"/>
      <c r="F22" s="446">
        <v>4</v>
      </c>
      <c r="G22" s="446"/>
      <c r="H22" s="446">
        <v>2374</v>
      </c>
      <c r="I22" s="446">
        <v>86</v>
      </c>
      <c r="J22" s="446">
        <v>21</v>
      </c>
      <c r="K22" s="446">
        <v>104</v>
      </c>
      <c r="L22" s="446"/>
      <c r="M22" s="446"/>
      <c r="N22" s="446">
        <v>105</v>
      </c>
      <c r="O22" s="446"/>
      <c r="P22" s="446"/>
      <c r="Q22" s="446"/>
      <c r="R22" s="446"/>
      <c r="S22" s="446">
        <f t="shared" si="0"/>
        <v>2718</v>
      </c>
      <c r="T22" s="446">
        <v>151</v>
      </c>
      <c r="U22" s="446">
        <v>17</v>
      </c>
      <c r="V22" s="447">
        <f t="shared" si="1"/>
        <v>2886</v>
      </c>
    </row>
    <row r="23" spans="1:22" ht="24.25" customHeight="1">
      <c r="A23" s="705"/>
      <c r="B23" s="97" t="s">
        <v>319</v>
      </c>
      <c r="C23" s="446">
        <v>48</v>
      </c>
      <c r="D23" s="446"/>
      <c r="E23" s="446">
        <v>71</v>
      </c>
      <c r="F23" s="446">
        <v>73</v>
      </c>
      <c r="G23" s="446"/>
      <c r="H23" s="446">
        <v>2725</v>
      </c>
      <c r="I23" s="446">
        <v>10</v>
      </c>
      <c r="J23" s="446">
        <v>18</v>
      </c>
      <c r="K23" s="446">
        <v>103</v>
      </c>
      <c r="L23" s="446"/>
      <c r="M23" s="446"/>
      <c r="N23" s="446">
        <v>10</v>
      </c>
      <c r="O23" s="446"/>
      <c r="P23" s="446"/>
      <c r="Q23" s="446"/>
      <c r="R23" s="446"/>
      <c r="S23" s="446">
        <f t="shared" si="0"/>
        <v>3058</v>
      </c>
      <c r="T23" s="446"/>
      <c r="U23" s="446">
        <v>9</v>
      </c>
      <c r="V23" s="447">
        <f t="shared" si="1"/>
        <v>3067</v>
      </c>
    </row>
    <row r="24" spans="1:22" ht="24.25" customHeight="1">
      <c r="A24" s="705"/>
      <c r="B24" s="97" t="s">
        <v>320</v>
      </c>
      <c r="C24" s="446">
        <v>208</v>
      </c>
      <c r="D24" s="446"/>
      <c r="E24" s="446">
        <v>14</v>
      </c>
      <c r="F24" s="446">
        <v>22</v>
      </c>
      <c r="G24" s="446"/>
      <c r="H24" s="446">
        <v>495</v>
      </c>
      <c r="I24" s="446">
        <v>10</v>
      </c>
      <c r="J24" s="446">
        <v>1</v>
      </c>
      <c r="K24" s="446">
        <v>46</v>
      </c>
      <c r="L24" s="446"/>
      <c r="M24" s="446"/>
      <c r="N24" s="446">
        <v>20</v>
      </c>
      <c r="O24" s="446"/>
      <c r="P24" s="446"/>
      <c r="Q24" s="446"/>
      <c r="R24" s="446"/>
      <c r="S24" s="446">
        <f t="shared" si="0"/>
        <v>816</v>
      </c>
      <c r="T24" s="446"/>
      <c r="U24" s="446"/>
      <c r="V24" s="447">
        <f t="shared" si="1"/>
        <v>816</v>
      </c>
    </row>
    <row r="25" spans="1:22" ht="24.25" customHeight="1">
      <c r="A25" s="705" t="s">
        <v>321</v>
      </c>
      <c r="B25" s="97" t="s">
        <v>300</v>
      </c>
      <c r="C25" s="446">
        <v>520</v>
      </c>
      <c r="D25" s="446"/>
      <c r="E25" s="446"/>
      <c r="F25" s="446"/>
      <c r="G25" s="446"/>
      <c r="H25" s="446">
        <v>180</v>
      </c>
      <c r="I25" s="446">
        <v>84</v>
      </c>
      <c r="J25" s="446">
        <v>60</v>
      </c>
      <c r="K25" s="446">
        <v>75</v>
      </c>
      <c r="L25" s="446"/>
      <c r="M25" s="446"/>
      <c r="N25" s="446"/>
      <c r="O25" s="446"/>
      <c r="P25" s="446"/>
      <c r="Q25" s="446"/>
      <c r="R25" s="446">
        <v>70</v>
      </c>
      <c r="S25" s="446">
        <f t="shared" si="0"/>
        <v>989</v>
      </c>
      <c r="T25" s="446">
        <v>4000</v>
      </c>
      <c r="U25" s="446"/>
      <c r="V25" s="447">
        <f t="shared" si="1"/>
        <v>4989</v>
      </c>
    </row>
    <row r="26" spans="1:22" ht="24.25" customHeight="1">
      <c r="A26" s="705"/>
      <c r="B26" s="97" t="s">
        <v>322</v>
      </c>
      <c r="C26" s="446">
        <v>140</v>
      </c>
      <c r="D26" s="446"/>
      <c r="E26" s="446">
        <v>150</v>
      </c>
      <c r="F26" s="446">
        <v>80</v>
      </c>
      <c r="G26" s="446"/>
      <c r="H26" s="446">
        <v>90</v>
      </c>
      <c r="I26" s="446">
        <v>14</v>
      </c>
      <c r="J26" s="446"/>
      <c r="K26" s="446">
        <v>40</v>
      </c>
      <c r="L26" s="446"/>
      <c r="M26" s="446"/>
      <c r="N26" s="446"/>
      <c r="O26" s="446"/>
      <c r="P26" s="446"/>
      <c r="Q26" s="446"/>
      <c r="R26" s="446">
        <v>35</v>
      </c>
      <c r="S26" s="446">
        <f t="shared" si="0"/>
        <v>549</v>
      </c>
      <c r="T26" s="446">
        <v>400</v>
      </c>
      <c r="U26" s="446"/>
      <c r="V26" s="447">
        <f t="shared" si="1"/>
        <v>949</v>
      </c>
    </row>
    <row r="27" spans="1:22" ht="24.25" customHeight="1">
      <c r="A27" s="705"/>
      <c r="B27" s="97" t="s">
        <v>323</v>
      </c>
      <c r="C27" s="446">
        <v>240</v>
      </c>
      <c r="D27" s="446"/>
      <c r="E27" s="446">
        <v>150</v>
      </c>
      <c r="F27" s="446">
        <v>100</v>
      </c>
      <c r="G27" s="446"/>
      <c r="H27" s="446">
        <v>75</v>
      </c>
      <c r="I27" s="446">
        <v>35</v>
      </c>
      <c r="J27" s="446">
        <v>20</v>
      </c>
      <c r="K27" s="446">
        <v>25</v>
      </c>
      <c r="L27" s="446"/>
      <c r="M27" s="446"/>
      <c r="N27" s="446"/>
      <c r="O27" s="446"/>
      <c r="P27" s="446"/>
      <c r="Q27" s="446"/>
      <c r="R27" s="446"/>
      <c r="S27" s="446">
        <f t="shared" si="0"/>
        <v>645</v>
      </c>
      <c r="T27" s="446">
        <v>1400</v>
      </c>
      <c r="U27" s="446"/>
      <c r="V27" s="447">
        <f t="shared" si="1"/>
        <v>2045</v>
      </c>
    </row>
    <row r="28" spans="1:22" ht="24.25" customHeight="1">
      <c r="A28" s="98" t="s">
        <v>324</v>
      </c>
      <c r="B28" s="97" t="s">
        <v>300</v>
      </c>
      <c r="C28" s="446">
        <v>210</v>
      </c>
      <c r="D28" s="446"/>
      <c r="E28" s="446"/>
      <c r="F28" s="446"/>
      <c r="G28" s="446"/>
      <c r="H28" s="446"/>
      <c r="I28" s="446"/>
      <c r="J28" s="446"/>
      <c r="K28" s="446"/>
      <c r="L28" s="446"/>
      <c r="M28" s="446">
        <v>270</v>
      </c>
      <c r="N28" s="446"/>
      <c r="O28" s="446"/>
      <c r="P28" s="446"/>
      <c r="Q28" s="446"/>
      <c r="R28" s="446"/>
      <c r="S28" s="446">
        <f t="shared" si="0"/>
        <v>480</v>
      </c>
      <c r="T28" s="446"/>
      <c r="U28" s="446"/>
      <c r="V28" s="447">
        <f t="shared" si="1"/>
        <v>480</v>
      </c>
    </row>
    <row r="29" spans="1:22" ht="24.25" customHeight="1">
      <c r="A29" s="705" t="s">
        <v>325</v>
      </c>
      <c r="B29" s="705"/>
      <c r="C29" s="446">
        <f t="shared" ref="C29:Q29" si="2">SUM(C3:C28)</f>
        <v>2901</v>
      </c>
      <c r="D29" s="446">
        <f t="shared" si="2"/>
        <v>2346</v>
      </c>
      <c r="E29" s="446">
        <f t="shared" si="2"/>
        <v>6622</v>
      </c>
      <c r="F29" s="446">
        <f t="shared" si="2"/>
        <v>6843</v>
      </c>
      <c r="G29" s="446">
        <f t="shared" si="2"/>
        <v>0</v>
      </c>
      <c r="H29" s="446">
        <f t="shared" si="2"/>
        <v>185623</v>
      </c>
      <c r="I29" s="446">
        <f t="shared" si="2"/>
        <v>901</v>
      </c>
      <c r="J29" s="446">
        <f t="shared" si="2"/>
        <v>1174</v>
      </c>
      <c r="K29" s="446">
        <f t="shared" si="2"/>
        <v>9716</v>
      </c>
      <c r="L29" s="446">
        <f t="shared" si="2"/>
        <v>138</v>
      </c>
      <c r="M29" s="446">
        <f t="shared" si="2"/>
        <v>274</v>
      </c>
      <c r="N29" s="446">
        <f t="shared" si="2"/>
        <v>5056</v>
      </c>
      <c r="O29" s="446">
        <f t="shared" si="2"/>
        <v>111</v>
      </c>
      <c r="P29" s="446">
        <f t="shared" si="2"/>
        <v>30</v>
      </c>
      <c r="Q29" s="446">
        <f t="shared" si="2"/>
        <v>192</v>
      </c>
      <c r="R29" s="446">
        <f>SUM(R3:R28)</f>
        <v>560</v>
      </c>
      <c r="S29" s="446">
        <f>SUM(S3:S28)</f>
        <v>222487</v>
      </c>
      <c r="T29" s="446">
        <f>SUM(T3:T28)</f>
        <v>7201</v>
      </c>
      <c r="U29" s="446">
        <f t="shared" ref="U29" si="3">SUM(U3:U28)</f>
        <v>26</v>
      </c>
      <c r="V29" s="447">
        <f>SUM(V3:V28)</f>
        <v>229714</v>
      </c>
    </row>
    <row r="30" spans="1:22" ht="24.25" customHeight="1">
      <c r="A30" s="98" t="s">
        <v>326</v>
      </c>
      <c r="B30" s="97" t="s">
        <v>326</v>
      </c>
      <c r="C30" s="446">
        <v>8000</v>
      </c>
      <c r="D30" s="446">
        <v>320</v>
      </c>
      <c r="E30" s="446">
        <v>1440</v>
      </c>
      <c r="F30" s="446">
        <v>8460</v>
      </c>
      <c r="G30" s="446">
        <v>45</v>
      </c>
      <c r="H30" s="446">
        <v>12600</v>
      </c>
      <c r="I30" s="446">
        <v>600</v>
      </c>
      <c r="J30" s="446">
        <v>450</v>
      </c>
      <c r="K30" s="446">
        <v>1400</v>
      </c>
      <c r="L30" s="446"/>
      <c r="M30" s="446">
        <v>1700</v>
      </c>
      <c r="N30" s="446">
        <v>1650</v>
      </c>
      <c r="O30" s="446">
        <v>3000</v>
      </c>
      <c r="P30" s="446"/>
      <c r="Q30" s="446">
        <v>1500</v>
      </c>
      <c r="R30" s="446">
        <v>6000</v>
      </c>
      <c r="S30" s="446">
        <f t="shared" ref="S30:S40" si="4">SUM(C30:R30)</f>
        <v>47165</v>
      </c>
      <c r="T30" s="446">
        <v>31200</v>
      </c>
      <c r="U30" s="446"/>
      <c r="V30" s="447">
        <f t="shared" ref="V30:V40" si="5">SUM(S30:U30)</f>
        <v>78365</v>
      </c>
    </row>
    <row r="31" spans="1:22" ht="24.25" customHeight="1">
      <c r="A31" s="98" t="s">
        <v>327</v>
      </c>
      <c r="B31" s="97" t="s">
        <v>328</v>
      </c>
      <c r="C31" s="446">
        <v>1900</v>
      </c>
      <c r="D31" s="446"/>
      <c r="E31" s="446">
        <v>455</v>
      </c>
      <c r="F31" s="446">
        <v>350</v>
      </c>
      <c r="G31" s="446"/>
      <c r="H31" s="446">
        <v>14000</v>
      </c>
      <c r="I31" s="446">
        <v>4</v>
      </c>
      <c r="J31" s="446">
        <v>1</v>
      </c>
      <c r="K31" s="446">
        <v>270</v>
      </c>
      <c r="L31" s="446"/>
      <c r="M31" s="446">
        <v>10</v>
      </c>
      <c r="N31" s="446">
        <v>7</v>
      </c>
      <c r="O31" s="446"/>
      <c r="P31" s="446"/>
      <c r="Q31" s="446"/>
      <c r="R31" s="446"/>
      <c r="S31" s="446">
        <f t="shared" si="4"/>
        <v>16997</v>
      </c>
      <c r="T31" s="446"/>
      <c r="U31" s="446"/>
      <c r="V31" s="447">
        <f t="shared" si="5"/>
        <v>16997</v>
      </c>
    </row>
    <row r="32" spans="1:22" ht="24.25" customHeight="1">
      <c r="A32" s="98" t="s">
        <v>329</v>
      </c>
      <c r="B32" s="97" t="s">
        <v>330</v>
      </c>
      <c r="C32" s="446">
        <v>340</v>
      </c>
      <c r="D32" s="446"/>
      <c r="E32" s="446">
        <v>64</v>
      </c>
      <c r="F32" s="446">
        <v>300</v>
      </c>
      <c r="G32" s="446"/>
      <c r="H32" s="446">
        <v>2600</v>
      </c>
      <c r="I32" s="446"/>
      <c r="J32" s="446"/>
      <c r="K32" s="446">
        <v>20</v>
      </c>
      <c r="L32" s="446"/>
      <c r="M32" s="446">
        <v>40</v>
      </c>
      <c r="N32" s="446">
        <v>600</v>
      </c>
      <c r="O32" s="446"/>
      <c r="P32" s="446"/>
      <c r="Q32" s="446"/>
      <c r="R32" s="446"/>
      <c r="S32" s="446">
        <f t="shared" si="4"/>
        <v>3964</v>
      </c>
      <c r="T32" s="446">
        <v>200</v>
      </c>
      <c r="U32" s="446"/>
      <c r="V32" s="447">
        <f t="shared" si="5"/>
        <v>4164</v>
      </c>
    </row>
    <row r="33" spans="1:22" ht="24.25" customHeight="1">
      <c r="A33" s="705" t="s">
        <v>331</v>
      </c>
      <c r="B33" s="97" t="s">
        <v>332</v>
      </c>
      <c r="C33" s="446">
        <v>99</v>
      </c>
      <c r="D33" s="446">
        <v>6</v>
      </c>
      <c r="E33" s="446">
        <v>52</v>
      </c>
      <c r="F33" s="446">
        <v>296</v>
      </c>
      <c r="G33" s="446"/>
      <c r="H33" s="446">
        <v>1980</v>
      </c>
      <c r="I33" s="446"/>
      <c r="J33" s="446"/>
      <c r="K33" s="446">
        <v>5</v>
      </c>
      <c r="L33" s="446"/>
      <c r="M33" s="446"/>
      <c r="N33" s="446">
        <v>1</v>
      </c>
      <c r="O33" s="446"/>
      <c r="P33" s="446"/>
      <c r="Q33" s="446"/>
      <c r="R33" s="446"/>
      <c r="S33" s="446">
        <f t="shared" si="4"/>
        <v>2439</v>
      </c>
      <c r="T33" s="446"/>
      <c r="U33" s="446"/>
      <c r="V33" s="447">
        <f t="shared" si="5"/>
        <v>2439</v>
      </c>
    </row>
    <row r="34" spans="1:22" ht="24.25" customHeight="1">
      <c r="A34" s="705"/>
      <c r="B34" s="97" t="s">
        <v>333</v>
      </c>
      <c r="C34" s="446">
        <v>180</v>
      </c>
      <c r="D34" s="446">
        <v>90</v>
      </c>
      <c r="E34" s="446">
        <v>40</v>
      </c>
      <c r="F34" s="446">
        <v>208</v>
      </c>
      <c r="G34" s="446"/>
      <c r="H34" s="446">
        <v>1230</v>
      </c>
      <c r="I34" s="446"/>
      <c r="J34" s="446"/>
      <c r="K34" s="446">
        <v>4</v>
      </c>
      <c r="L34" s="446"/>
      <c r="M34" s="446"/>
      <c r="N34" s="446"/>
      <c r="O34" s="446"/>
      <c r="P34" s="446"/>
      <c r="Q34" s="446"/>
      <c r="R34" s="446"/>
      <c r="S34" s="446">
        <f t="shared" si="4"/>
        <v>1752</v>
      </c>
      <c r="T34" s="446"/>
      <c r="U34" s="446"/>
      <c r="V34" s="447">
        <f t="shared" si="5"/>
        <v>1752</v>
      </c>
    </row>
    <row r="35" spans="1:22" ht="24.25" customHeight="1">
      <c r="A35" s="705"/>
      <c r="B35" s="97" t="s">
        <v>334</v>
      </c>
      <c r="C35" s="446">
        <v>70</v>
      </c>
      <c r="D35" s="446">
        <v>9</v>
      </c>
      <c r="E35" s="446">
        <v>38</v>
      </c>
      <c r="F35" s="446">
        <v>176</v>
      </c>
      <c r="G35" s="446"/>
      <c r="H35" s="446">
        <v>1210</v>
      </c>
      <c r="I35" s="446"/>
      <c r="J35" s="446"/>
      <c r="K35" s="446">
        <v>4</v>
      </c>
      <c r="L35" s="446"/>
      <c r="M35" s="446"/>
      <c r="N35" s="446"/>
      <c r="O35" s="446"/>
      <c r="P35" s="446"/>
      <c r="Q35" s="446"/>
      <c r="R35" s="446"/>
      <c r="S35" s="446">
        <f t="shared" si="4"/>
        <v>1507</v>
      </c>
      <c r="T35" s="446"/>
      <c r="U35" s="446"/>
      <c r="V35" s="447">
        <f t="shared" si="5"/>
        <v>1507</v>
      </c>
    </row>
    <row r="36" spans="1:22" ht="24.25" customHeight="1">
      <c r="A36" s="98" t="s">
        <v>335</v>
      </c>
      <c r="B36" s="97" t="s">
        <v>336</v>
      </c>
      <c r="C36" s="446">
        <v>150</v>
      </c>
      <c r="D36" s="446"/>
      <c r="E36" s="446">
        <v>450</v>
      </c>
      <c r="F36" s="446">
        <v>1000</v>
      </c>
      <c r="G36" s="446"/>
      <c r="H36" s="446">
        <v>375</v>
      </c>
      <c r="I36" s="446">
        <v>40</v>
      </c>
      <c r="J36" s="446"/>
      <c r="K36" s="446">
        <v>5</v>
      </c>
      <c r="L36" s="446"/>
      <c r="M36" s="446">
        <v>7</v>
      </c>
      <c r="N36" s="446">
        <v>160</v>
      </c>
      <c r="O36" s="446"/>
      <c r="P36" s="446"/>
      <c r="Q36" s="446"/>
      <c r="R36" s="446"/>
      <c r="S36" s="446">
        <f t="shared" si="4"/>
        <v>2187</v>
      </c>
      <c r="T36" s="446">
        <v>3500</v>
      </c>
      <c r="U36" s="446"/>
      <c r="V36" s="447">
        <f t="shared" si="5"/>
        <v>5687</v>
      </c>
    </row>
    <row r="37" spans="1:22" ht="24.25" customHeight="1">
      <c r="A37" s="705" t="s">
        <v>337</v>
      </c>
      <c r="B37" s="97" t="s">
        <v>338</v>
      </c>
      <c r="C37" s="446"/>
      <c r="D37" s="446">
        <v>100</v>
      </c>
      <c r="E37" s="446">
        <v>5100</v>
      </c>
      <c r="F37" s="446">
        <v>2380</v>
      </c>
      <c r="G37" s="446"/>
      <c r="H37" s="446">
        <v>15960</v>
      </c>
      <c r="I37" s="446">
        <v>45</v>
      </c>
      <c r="J37" s="446"/>
      <c r="K37" s="446">
        <v>1260</v>
      </c>
      <c r="L37" s="446">
        <v>120</v>
      </c>
      <c r="M37" s="446"/>
      <c r="N37" s="446">
        <v>3200</v>
      </c>
      <c r="O37" s="446"/>
      <c r="P37" s="446"/>
      <c r="Q37" s="446"/>
      <c r="R37" s="446"/>
      <c r="S37" s="446">
        <f t="shared" si="4"/>
        <v>28165</v>
      </c>
      <c r="T37" s="446"/>
      <c r="U37" s="446"/>
      <c r="V37" s="447">
        <f t="shared" si="5"/>
        <v>28165</v>
      </c>
    </row>
    <row r="38" spans="1:22" ht="24.25" customHeight="1">
      <c r="A38" s="705"/>
      <c r="B38" s="97" t="s">
        <v>339</v>
      </c>
      <c r="C38" s="446"/>
      <c r="D38" s="446">
        <v>450</v>
      </c>
      <c r="E38" s="446">
        <v>4080</v>
      </c>
      <c r="F38" s="446">
        <v>1360</v>
      </c>
      <c r="G38" s="446"/>
      <c r="H38" s="446">
        <v>12540</v>
      </c>
      <c r="I38" s="446">
        <v>45</v>
      </c>
      <c r="J38" s="446"/>
      <c r="K38" s="446">
        <v>1400</v>
      </c>
      <c r="L38" s="446">
        <v>120</v>
      </c>
      <c r="M38" s="446"/>
      <c r="N38" s="446">
        <v>3040</v>
      </c>
      <c r="O38" s="446"/>
      <c r="P38" s="446"/>
      <c r="Q38" s="446"/>
      <c r="R38" s="446"/>
      <c r="S38" s="446">
        <f t="shared" si="4"/>
        <v>23035</v>
      </c>
      <c r="T38" s="446"/>
      <c r="U38" s="446"/>
      <c r="V38" s="447">
        <f t="shared" si="5"/>
        <v>23035</v>
      </c>
    </row>
    <row r="39" spans="1:22" ht="24.25" customHeight="1">
      <c r="A39" s="705"/>
      <c r="B39" s="97" t="s">
        <v>340</v>
      </c>
      <c r="C39" s="446"/>
      <c r="D39" s="446">
        <v>100</v>
      </c>
      <c r="E39" s="446">
        <v>5610</v>
      </c>
      <c r="F39" s="446">
        <v>2040</v>
      </c>
      <c r="G39" s="446"/>
      <c r="H39" s="446"/>
      <c r="I39" s="446"/>
      <c r="J39" s="446"/>
      <c r="K39" s="446">
        <v>420</v>
      </c>
      <c r="L39" s="446"/>
      <c r="M39" s="446"/>
      <c r="N39" s="446">
        <v>3200</v>
      </c>
      <c r="O39" s="446"/>
      <c r="P39" s="446"/>
      <c r="Q39" s="446"/>
      <c r="R39" s="446"/>
      <c r="S39" s="446">
        <f t="shared" si="4"/>
        <v>11370</v>
      </c>
      <c r="T39" s="446"/>
      <c r="U39" s="446"/>
      <c r="V39" s="447">
        <f t="shared" si="5"/>
        <v>11370</v>
      </c>
    </row>
    <row r="40" spans="1:22" ht="24.25" customHeight="1">
      <c r="A40" s="98" t="s">
        <v>341</v>
      </c>
      <c r="B40" s="97" t="s">
        <v>342</v>
      </c>
      <c r="C40" s="446"/>
      <c r="D40" s="446"/>
      <c r="E40" s="446"/>
      <c r="F40" s="446"/>
      <c r="G40" s="446"/>
      <c r="H40" s="446"/>
      <c r="I40" s="446">
        <v>112</v>
      </c>
      <c r="J40" s="446">
        <v>95</v>
      </c>
      <c r="K40" s="446"/>
      <c r="L40" s="446">
        <v>24</v>
      </c>
      <c r="M40" s="446"/>
      <c r="N40" s="446"/>
      <c r="O40" s="446"/>
      <c r="P40" s="446">
        <v>90</v>
      </c>
      <c r="Q40" s="446"/>
      <c r="R40" s="446"/>
      <c r="S40" s="446">
        <f t="shared" si="4"/>
        <v>321</v>
      </c>
      <c r="T40" s="446"/>
      <c r="U40" s="446"/>
      <c r="V40" s="447">
        <f t="shared" si="5"/>
        <v>321</v>
      </c>
    </row>
    <row r="41" spans="1:22" ht="24.25" customHeight="1">
      <c r="A41" s="706" t="s">
        <v>343</v>
      </c>
      <c r="B41" s="706"/>
      <c r="C41" s="448">
        <f t="shared" ref="C41:V41" si="6">SUM(C29:C40)</f>
        <v>13640</v>
      </c>
      <c r="D41" s="448">
        <f t="shared" si="6"/>
        <v>3421</v>
      </c>
      <c r="E41" s="448">
        <f t="shared" si="6"/>
        <v>23951</v>
      </c>
      <c r="F41" s="448">
        <f t="shared" si="6"/>
        <v>23413</v>
      </c>
      <c r="G41" s="448">
        <f t="shared" si="6"/>
        <v>45</v>
      </c>
      <c r="H41" s="448">
        <f t="shared" si="6"/>
        <v>248118</v>
      </c>
      <c r="I41" s="448">
        <f t="shared" si="6"/>
        <v>1747</v>
      </c>
      <c r="J41" s="448">
        <f t="shared" si="6"/>
        <v>1720</v>
      </c>
      <c r="K41" s="448">
        <f t="shared" si="6"/>
        <v>14504</v>
      </c>
      <c r="L41" s="448">
        <f t="shared" si="6"/>
        <v>402</v>
      </c>
      <c r="M41" s="448">
        <f t="shared" si="6"/>
        <v>2031</v>
      </c>
      <c r="N41" s="448">
        <f t="shared" si="6"/>
        <v>16914</v>
      </c>
      <c r="O41" s="448">
        <f t="shared" si="6"/>
        <v>3111</v>
      </c>
      <c r="P41" s="448">
        <f t="shared" si="6"/>
        <v>120</v>
      </c>
      <c r="Q41" s="448">
        <f t="shared" si="6"/>
        <v>1692</v>
      </c>
      <c r="R41" s="448">
        <f t="shared" si="6"/>
        <v>6560</v>
      </c>
      <c r="S41" s="448">
        <f t="shared" si="6"/>
        <v>361389</v>
      </c>
      <c r="T41" s="448">
        <f t="shared" si="6"/>
        <v>42101</v>
      </c>
      <c r="U41" s="448">
        <f t="shared" si="6"/>
        <v>26</v>
      </c>
      <c r="V41" s="449">
        <f t="shared" si="6"/>
        <v>403516</v>
      </c>
    </row>
    <row r="42" spans="1:22" ht="21.95" customHeight="1"/>
  </sheetData>
  <sheetProtection selectLockedCells="1" selectUnlockedCells="1"/>
  <autoFilter ref="A2:V41" xr:uid="{00000000-0009-0000-0000-000012000000}"/>
  <mergeCells count="14">
    <mergeCell ref="A11:A12"/>
    <mergeCell ref="A1:G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6" firstPageNumber="0" orientation="landscape" horizontalDpi="300" verticalDpi="300" r:id="rId1"/>
  <headerFooter scaleWithDoc="0" alignWithMargins="0">
    <oddFooter>&amp;C&amp;"ＭＳ 明朝,標準"－１６－</oddFooter>
  </headerFooter>
  <ignoredErrors>
    <ignoredError sqref="V29"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V37"/>
  <sheetViews>
    <sheetView showGridLines="0" view="pageLayout" zoomScaleNormal="100" workbookViewId="0">
      <selection activeCell="B19" sqref="B19:C19"/>
    </sheetView>
  </sheetViews>
  <sheetFormatPr defaultColWidth="9" defaultRowHeight="12.45"/>
  <cols>
    <col min="1" max="1" width="1.88671875" style="369" customWidth="1"/>
    <col min="2" max="2" width="24.6640625" style="369" customWidth="1"/>
    <col min="3" max="3" width="1.44140625" style="369" customWidth="1"/>
    <col min="4" max="4" width="7.77734375" style="371" customWidth="1"/>
    <col min="5" max="5" width="2.44140625" style="371" customWidth="1"/>
    <col min="6" max="6" width="8.33203125" style="371" customWidth="1"/>
    <col min="7" max="7" width="6.77734375" style="371" customWidth="1"/>
    <col min="8" max="8" width="3.6640625" style="371" customWidth="1"/>
    <col min="9" max="9" width="9" style="369" customWidth="1"/>
    <col min="10" max="16" width="5.6640625" style="369" customWidth="1"/>
    <col min="17" max="17" width="6.109375" style="369" customWidth="1"/>
    <col min="18" max="18" width="5.6640625" style="369" customWidth="1"/>
    <col min="19" max="22" width="4.6640625" style="369" customWidth="1"/>
    <col min="23" max="26" width="9" style="369"/>
    <col min="27" max="28" width="18.109375" style="369" customWidth="1"/>
    <col min="29" max="16384" width="9" style="369"/>
  </cols>
  <sheetData>
    <row r="1" spans="1:22" ht="15.75" customHeight="1">
      <c r="B1" s="370" t="s">
        <v>1229</v>
      </c>
      <c r="C1" s="370"/>
    </row>
    <row r="2" spans="1:22" ht="15.75" customHeight="1">
      <c r="B2" s="369" t="s">
        <v>1369</v>
      </c>
      <c r="C2" s="370"/>
    </row>
    <row r="3" spans="1:22" ht="15.75" customHeight="1">
      <c r="B3" s="369" t="s">
        <v>1522</v>
      </c>
      <c r="C3" s="389"/>
      <c r="D3" s="324"/>
      <c r="E3" s="324"/>
      <c r="F3" s="324"/>
      <c r="G3" s="324"/>
      <c r="H3" s="324"/>
      <c r="I3" s="324"/>
      <c r="J3" s="324"/>
      <c r="K3" s="324"/>
      <c r="L3" s="324"/>
      <c r="M3" s="324"/>
      <c r="N3" s="324"/>
      <c r="O3" s="324"/>
      <c r="P3" s="324"/>
      <c r="Q3" s="324"/>
      <c r="R3" s="324"/>
      <c r="S3" s="324"/>
      <c r="T3" s="324"/>
      <c r="U3" s="324"/>
    </row>
    <row r="4" spans="1:22" ht="15.75" customHeight="1">
      <c r="B4" s="369" t="s">
        <v>1523</v>
      </c>
      <c r="C4" s="324"/>
      <c r="D4" s="324"/>
      <c r="E4" s="324"/>
      <c r="F4" s="324"/>
      <c r="G4" s="324"/>
      <c r="H4" s="324"/>
      <c r="I4" s="324"/>
      <c r="J4" s="324"/>
      <c r="K4" s="324"/>
      <c r="L4" s="324"/>
      <c r="M4" s="324"/>
      <c r="N4" s="324"/>
      <c r="O4" s="324"/>
      <c r="P4" s="324"/>
      <c r="Q4" s="324"/>
      <c r="R4" s="324"/>
      <c r="S4" s="324"/>
      <c r="T4" s="324"/>
      <c r="U4" s="324"/>
    </row>
    <row r="5" spans="1:22" ht="15.75" customHeight="1">
      <c r="B5" s="369" t="s">
        <v>1230</v>
      </c>
      <c r="T5" s="372"/>
      <c r="V5" s="372" t="s">
        <v>1505</v>
      </c>
    </row>
    <row r="6" spans="1:22" ht="15.75" customHeight="1">
      <c r="A6" s="712" t="s">
        <v>1231</v>
      </c>
      <c r="B6" s="713"/>
      <c r="C6" s="714"/>
      <c r="D6" s="715" t="s">
        <v>1232</v>
      </c>
      <c r="E6" s="715"/>
      <c r="F6" s="715"/>
      <c r="G6" s="715"/>
      <c r="H6" s="715"/>
      <c r="I6" s="715"/>
      <c r="J6" s="715"/>
      <c r="K6" s="715"/>
      <c r="L6" s="715" t="s">
        <v>1233</v>
      </c>
      <c r="M6" s="715"/>
      <c r="N6" s="715"/>
      <c r="O6" s="715"/>
      <c r="P6" s="715"/>
      <c r="Q6" s="715"/>
      <c r="R6" s="715"/>
      <c r="S6" s="715"/>
      <c r="T6" s="715"/>
      <c r="U6" s="715"/>
      <c r="V6" s="715"/>
    </row>
    <row r="7" spans="1:22" ht="15.75" customHeight="1">
      <c r="A7" s="716" t="s">
        <v>1234</v>
      </c>
      <c r="B7" s="717"/>
      <c r="C7" s="718"/>
      <c r="D7" s="715" t="s">
        <v>1235</v>
      </c>
      <c r="E7" s="715"/>
      <c r="F7" s="715"/>
      <c r="G7" s="715"/>
      <c r="H7" s="715"/>
      <c r="I7" s="715"/>
      <c r="J7" s="725" t="s">
        <v>1236</v>
      </c>
      <c r="K7" s="725"/>
      <c r="L7" s="725" t="s">
        <v>1237</v>
      </c>
      <c r="M7" s="725"/>
      <c r="N7" s="725"/>
      <c r="O7" s="377"/>
      <c r="P7" s="726" t="s">
        <v>1238</v>
      </c>
      <c r="Q7" s="726"/>
      <c r="R7" s="726"/>
      <c r="S7" s="726"/>
      <c r="T7" s="726"/>
      <c r="U7" s="726"/>
      <c r="V7" s="379"/>
    </row>
    <row r="8" spans="1:22" ht="15.75" customHeight="1">
      <c r="A8" s="719"/>
      <c r="B8" s="720"/>
      <c r="C8" s="721"/>
      <c r="D8" s="727" t="s">
        <v>1239</v>
      </c>
      <c r="E8" s="727"/>
      <c r="F8" s="727"/>
      <c r="G8" s="728" t="s">
        <v>1240</v>
      </c>
      <c r="H8" s="729"/>
      <c r="I8" s="730"/>
      <c r="J8" s="725"/>
      <c r="K8" s="725"/>
      <c r="L8" s="725" t="s">
        <v>1241</v>
      </c>
      <c r="M8" s="725"/>
      <c r="N8" s="725"/>
      <c r="O8" s="716"/>
      <c r="P8" s="729" t="s">
        <v>1242</v>
      </c>
      <c r="Q8" s="729"/>
      <c r="R8" s="729"/>
      <c r="S8" s="729"/>
      <c r="T8" s="729"/>
      <c r="U8" s="729"/>
      <c r="V8" s="718"/>
    </row>
    <row r="9" spans="1:22" ht="15.75" customHeight="1">
      <c r="A9" s="722"/>
      <c r="B9" s="723"/>
      <c r="C9" s="724"/>
      <c r="D9" s="734" t="s">
        <v>1243</v>
      </c>
      <c r="E9" s="734"/>
      <c r="F9" s="734"/>
      <c r="G9" s="731"/>
      <c r="H9" s="732"/>
      <c r="I9" s="733"/>
      <c r="J9" s="725"/>
      <c r="K9" s="725"/>
      <c r="L9" s="725"/>
      <c r="M9" s="725"/>
      <c r="N9" s="725"/>
      <c r="O9" s="722"/>
      <c r="P9" s="732"/>
      <c r="Q9" s="732"/>
      <c r="R9" s="732"/>
      <c r="S9" s="732"/>
      <c r="T9" s="732"/>
      <c r="U9" s="732"/>
      <c r="V9" s="724"/>
    </row>
    <row r="10" spans="1:22" ht="15.75" customHeight="1">
      <c r="A10" s="712" t="s">
        <v>1244</v>
      </c>
      <c r="B10" s="713"/>
      <c r="C10" s="714"/>
      <c r="D10" s="715" t="s">
        <v>78</v>
      </c>
      <c r="E10" s="715"/>
      <c r="F10" s="715"/>
      <c r="G10" s="712" t="s">
        <v>78</v>
      </c>
      <c r="H10" s="713"/>
      <c r="I10" s="714"/>
      <c r="J10" s="715" t="s">
        <v>1245</v>
      </c>
      <c r="K10" s="715"/>
      <c r="L10" s="715" t="s">
        <v>78</v>
      </c>
      <c r="M10" s="715"/>
      <c r="N10" s="715"/>
      <c r="O10" s="712" t="s">
        <v>1246</v>
      </c>
      <c r="P10" s="714"/>
      <c r="Q10" s="712" t="s">
        <v>1247</v>
      </c>
      <c r="R10" s="713"/>
      <c r="S10" s="714"/>
      <c r="T10" s="712" t="s">
        <v>1248</v>
      </c>
      <c r="U10" s="713"/>
      <c r="V10" s="714"/>
    </row>
    <row r="11" spans="1:22" ht="15.75" customHeight="1">
      <c r="A11" s="712" t="s">
        <v>1249</v>
      </c>
      <c r="B11" s="713"/>
      <c r="C11" s="714"/>
      <c r="D11" s="735">
        <v>4</v>
      </c>
      <c r="E11" s="735"/>
      <c r="F11" s="735"/>
      <c r="G11" s="736">
        <v>3</v>
      </c>
      <c r="H11" s="737"/>
      <c r="I11" s="738"/>
      <c r="J11" s="735">
        <v>2</v>
      </c>
      <c r="K11" s="735"/>
      <c r="L11" s="735">
        <v>28</v>
      </c>
      <c r="M11" s="735"/>
      <c r="N11" s="735"/>
      <c r="O11" s="736">
        <v>8</v>
      </c>
      <c r="P11" s="738"/>
      <c r="Q11" s="736">
        <v>1</v>
      </c>
      <c r="R11" s="737"/>
      <c r="S11" s="738"/>
      <c r="T11" s="736">
        <v>1</v>
      </c>
      <c r="U11" s="737"/>
      <c r="V11" s="738"/>
    </row>
    <row r="12" spans="1:22" ht="15.75" customHeight="1"/>
    <row r="13" spans="1:22" ht="15.75" customHeight="1">
      <c r="B13" s="369" t="s">
        <v>1250</v>
      </c>
      <c r="V13" s="372" t="s">
        <v>1505</v>
      </c>
    </row>
    <row r="14" spans="1:22" ht="15.75" customHeight="1">
      <c r="A14" s="716" t="s">
        <v>1251</v>
      </c>
      <c r="B14" s="717"/>
      <c r="C14" s="718"/>
      <c r="D14" s="728" t="s">
        <v>1252</v>
      </c>
      <c r="E14" s="729"/>
      <c r="F14" s="730"/>
      <c r="G14" s="728" t="s">
        <v>1253</v>
      </c>
      <c r="H14" s="729"/>
      <c r="I14" s="730"/>
      <c r="J14" s="377"/>
      <c r="K14" s="726" t="s">
        <v>1254</v>
      </c>
      <c r="L14" s="726"/>
      <c r="M14" s="726"/>
      <c r="N14" s="726"/>
      <c r="O14" s="726"/>
      <c r="P14" s="726"/>
      <c r="Q14" s="379"/>
      <c r="R14" s="739" t="s">
        <v>1255</v>
      </c>
      <c r="S14" s="716"/>
      <c r="T14" s="729" t="s">
        <v>1256</v>
      </c>
      <c r="U14" s="729"/>
      <c r="V14" s="718"/>
    </row>
    <row r="15" spans="1:22" ht="15.75" customHeight="1">
      <c r="A15" s="722"/>
      <c r="B15" s="723"/>
      <c r="C15" s="724"/>
      <c r="D15" s="731"/>
      <c r="E15" s="732"/>
      <c r="F15" s="733"/>
      <c r="G15" s="731"/>
      <c r="H15" s="732"/>
      <c r="I15" s="733"/>
      <c r="J15" s="376" t="s">
        <v>1257</v>
      </c>
      <c r="K15" s="376" t="s">
        <v>1258</v>
      </c>
      <c r="L15" s="376" t="s">
        <v>1259</v>
      </c>
      <c r="M15" s="376" t="s">
        <v>1260</v>
      </c>
      <c r="N15" s="376" t="s">
        <v>1261</v>
      </c>
      <c r="O15" s="376" t="s">
        <v>1262</v>
      </c>
      <c r="P15" s="376" t="s">
        <v>1263</v>
      </c>
      <c r="Q15" s="375" t="s">
        <v>1264</v>
      </c>
      <c r="R15" s="740"/>
      <c r="S15" s="722"/>
      <c r="T15" s="732"/>
      <c r="U15" s="732"/>
      <c r="V15" s="724"/>
    </row>
    <row r="16" spans="1:22" ht="15.75" customHeight="1">
      <c r="A16" s="377"/>
      <c r="B16" s="378" t="s">
        <v>1265</v>
      </c>
      <c r="C16" s="380"/>
      <c r="D16" s="381" t="s">
        <v>1506</v>
      </c>
      <c r="E16" s="382" t="s">
        <v>1266</v>
      </c>
      <c r="F16" s="383" t="s">
        <v>1507</v>
      </c>
      <c r="G16" s="384">
        <v>9.1</v>
      </c>
      <c r="H16" s="382" t="s">
        <v>1266</v>
      </c>
      <c r="I16" s="385" t="s">
        <v>1267</v>
      </c>
      <c r="J16" s="390">
        <v>1</v>
      </c>
      <c r="K16" s="390">
        <v>3</v>
      </c>
      <c r="L16" s="390">
        <v>2</v>
      </c>
      <c r="M16" s="390">
        <v>1</v>
      </c>
      <c r="N16" s="390">
        <v>4</v>
      </c>
      <c r="O16" s="390">
        <v>3</v>
      </c>
      <c r="P16" s="390"/>
      <c r="Q16" s="390">
        <v>12</v>
      </c>
      <c r="R16" s="390">
        <f>SUM(J16:Q16)</f>
        <v>26</v>
      </c>
      <c r="S16" s="711" t="s">
        <v>1290</v>
      </c>
      <c r="T16" s="711"/>
      <c r="U16" s="711"/>
      <c r="V16" s="711"/>
    </row>
    <row r="17" spans="1:22" ht="15.75" customHeight="1">
      <c r="A17" s="377"/>
      <c r="B17" s="378" t="s">
        <v>1291</v>
      </c>
      <c r="C17" s="380"/>
      <c r="D17" s="381"/>
      <c r="E17" s="382" t="s">
        <v>1291</v>
      </c>
      <c r="F17" s="383"/>
      <c r="G17" s="384"/>
      <c r="H17" s="382" t="s">
        <v>1291</v>
      </c>
      <c r="I17" s="385"/>
      <c r="J17" s="390">
        <v>1</v>
      </c>
      <c r="K17" s="390">
        <v>3</v>
      </c>
      <c r="L17" s="390">
        <v>7</v>
      </c>
      <c r="M17" s="390">
        <v>3</v>
      </c>
      <c r="N17" s="390">
        <v>7</v>
      </c>
      <c r="O17" s="390">
        <v>4</v>
      </c>
      <c r="P17" s="390">
        <v>1</v>
      </c>
      <c r="Q17" s="390">
        <v>5</v>
      </c>
      <c r="R17" s="390">
        <f t="shared" ref="R17" si="0">SUM(J17:Q17)</f>
        <v>31</v>
      </c>
      <c r="S17" s="741" t="s">
        <v>1292</v>
      </c>
      <c r="T17" s="742"/>
      <c r="U17" s="742"/>
      <c r="V17" s="743"/>
    </row>
    <row r="18" spans="1:22" ht="15.75" customHeight="1">
      <c r="A18" s="377"/>
      <c r="B18" s="378" t="s">
        <v>1268</v>
      </c>
      <c r="C18" s="380"/>
      <c r="D18" s="381" t="s">
        <v>1284</v>
      </c>
      <c r="E18" s="382" t="s">
        <v>1291</v>
      </c>
      <c r="F18" s="383" t="s">
        <v>1286</v>
      </c>
      <c r="G18" s="384">
        <v>4.0999999999999996</v>
      </c>
      <c r="H18" s="382" t="s">
        <v>1266</v>
      </c>
      <c r="I18" s="385">
        <v>12.31</v>
      </c>
      <c r="J18" s="390"/>
      <c r="K18" s="390">
        <v>6</v>
      </c>
      <c r="L18" s="390">
        <v>39</v>
      </c>
      <c r="M18" s="390"/>
      <c r="N18" s="390"/>
      <c r="O18" s="390"/>
      <c r="P18" s="390"/>
      <c r="Q18" s="390"/>
      <c r="R18" s="390">
        <f t="shared" ref="R18:R33" si="1">SUM(J18:Q18)</f>
        <v>45</v>
      </c>
      <c r="S18" s="711" t="s">
        <v>1269</v>
      </c>
      <c r="T18" s="711"/>
      <c r="U18" s="711"/>
      <c r="V18" s="711"/>
    </row>
    <row r="19" spans="1:22" ht="15.75" customHeight="1">
      <c r="A19" s="377"/>
      <c r="B19" s="378" t="s">
        <v>1270</v>
      </c>
      <c r="C19" s="380"/>
      <c r="D19" s="381" t="s">
        <v>1506</v>
      </c>
      <c r="E19" s="382" t="s">
        <v>1266</v>
      </c>
      <c r="F19" s="383" t="s">
        <v>1507</v>
      </c>
      <c r="G19" s="384">
        <v>2.15</v>
      </c>
      <c r="H19" s="382" t="s">
        <v>1266</v>
      </c>
      <c r="I19" s="385" t="s">
        <v>897</v>
      </c>
      <c r="J19" s="390"/>
      <c r="K19" s="390">
        <v>9</v>
      </c>
      <c r="L19" s="390">
        <v>14</v>
      </c>
      <c r="M19" s="390">
        <v>11</v>
      </c>
      <c r="N19" s="390">
        <v>5</v>
      </c>
      <c r="O19" s="390">
        <v>7</v>
      </c>
      <c r="P19" s="390">
        <v>13</v>
      </c>
      <c r="Q19" s="390">
        <v>6</v>
      </c>
      <c r="R19" s="390">
        <f t="shared" si="1"/>
        <v>65</v>
      </c>
      <c r="S19" s="711" t="s">
        <v>1271</v>
      </c>
      <c r="T19" s="711"/>
      <c r="U19" s="711"/>
      <c r="V19" s="711"/>
    </row>
    <row r="20" spans="1:22" ht="15.75" customHeight="1">
      <c r="A20" s="377"/>
      <c r="B20" s="378" t="s">
        <v>1272</v>
      </c>
      <c r="C20" s="380"/>
      <c r="D20" s="381" t="s">
        <v>1508</v>
      </c>
      <c r="E20" s="382" t="s">
        <v>1266</v>
      </c>
      <c r="F20" s="383" t="s">
        <v>1511</v>
      </c>
      <c r="G20" s="384">
        <v>5.0999999999999996</v>
      </c>
      <c r="H20" s="382" t="s">
        <v>1266</v>
      </c>
      <c r="I20" s="385" t="s">
        <v>1273</v>
      </c>
      <c r="J20" s="390"/>
      <c r="K20" s="390">
        <v>1</v>
      </c>
      <c r="L20" s="390">
        <v>6</v>
      </c>
      <c r="M20" s="390">
        <v>13</v>
      </c>
      <c r="N20" s="390">
        <v>5</v>
      </c>
      <c r="O20" s="390">
        <v>9</v>
      </c>
      <c r="P20" s="390">
        <v>13</v>
      </c>
      <c r="Q20" s="390">
        <v>7</v>
      </c>
      <c r="R20" s="390">
        <f t="shared" si="1"/>
        <v>54</v>
      </c>
      <c r="S20" s="711" t="s">
        <v>1274</v>
      </c>
      <c r="T20" s="711"/>
      <c r="U20" s="711"/>
      <c r="V20" s="711"/>
    </row>
    <row r="21" spans="1:22" ht="15.75" customHeight="1">
      <c r="A21" s="377"/>
      <c r="B21" s="378" t="s">
        <v>1275</v>
      </c>
      <c r="C21" s="380"/>
      <c r="D21" s="381" t="s">
        <v>1516</v>
      </c>
      <c r="E21" s="382" t="s">
        <v>1266</v>
      </c>
      <c r="F21" s="383" t="s">
        <v>1512</v>
      </c>
      <c r="G21" s="384">
        <v>5.15</v>
      </c>
      <c r="H21" s="382" t="s">
        <v>1266</v>
      </c>
      <c r="I21" s="385" t="s">
        <v>346</v>
      </c>
      <c r="J21" s="390"/>
      <c r="K21" s="390"/>
      <c r="L21" s="390">
        <v>5</v>
      </c>
      <c r="M21" s="390">
        <v>4</v>
      </c>
      <c r="N21" s="390"/>
      <c r="O21" s="390">
        <v>2</v>
      </c>
      <c r="P21" s="390">
        <v>1</v>
      </c>
      <c r="Q21" s="390">
        <v>2</v>
      </c>
      <c r="R21" s="390">
        <f t="shared" si="1"/>
        <v>14</v>
      </c>
      <c r="S21" s="711"/>
      <c r="T21" s="711"/>
      <c r="U21" s="711"/>
      <c r="V21" s="711"/>
    </row>
    <row r="22" spans="1:22" ht="15.75" customHeight="1">
      <c r="A22" s="377"/>
      <c r="B22" s="378" t="s">
        <v>1293</v>
      </c>
      <c r="C22" s="380"/>
      <c r="D22" s="381" t="s">
        <v>1509</v>
      </c>
      <c r="E22" s="382" t="s">
        <v>1266</v>
      </c>
      <c r="F22" s="383" t="s">
        <v>1513</v>
      </c>
      <c r="G22" s="384">
        <v>4.0999999999999996</v>
      </c>
      <c r="H22" s="382" t="s">
        <v>1266</v>
      </c>
      <c r="I22" s="385">
        <v>12.31</v>
      </c>
      <c r="J22" s="390"/>
      <c r="K22" s="390">
        <v>4</v>
      </c>
      <c r="L22" s="390">
        <v>14</v>
      </c>
      <c r="M22" s="390">
        <v>11</v>
      </c>
      <c r="N22" s="390">
        <v>2</v>
      </c>
      <c r="O22" s="390"/>
      <c r="P22" s="390">
        <v>1</v>
      </c>
      <c r="Q22" s="390">
        <v>3</v>
      </c>
      <c r="R22" s="390">
        <f t="shared" si="1"/>
        <v>35</v>
      </c>
      <c r="S22" s="711"/>
      <c r="T22" s="711"/>
      <c r="U22" s="711"/>
      <c r="V22" s="711"/>
    </row>
    <row r="23" spans="1:22" ht="15.75" customHeight="1">
      <c r="A23" s="377"/>
      <c r="B23" s="378" t="s">
        <v>1294</v>
      </c>
      <c r="C23" s="380"/>
      <c r="D23" s="381" t="s">
        <v>1363</v>
      </c>
      <c r="E23" s="382" t="s">
        <v>1266</v>
      </c>
      <c r="F23" s="383" t="s">
        <v>1364</v>
      </c>
      <c r="G23" s="384">
        <v>7.1</v>
      </c>
      <c r="H23" s="382" t="s">
        <v>1266</v>
      </c>
      <c r="I23" s="385">
        <v>10.31</v>
      </c>
      <c r="J23" s="390"/>
      <c r="K23" s="390"/>
      <c r="L23" s="390">
        <v>4</v>
      </c>
      <c r="M23" s="390">
        <v>1</v>
      </c>
      <c r="N23" s="390">
        <v>1</v>
      </c>
      <c r="O23" s="390">
        <v>3</v>
      </c>
      <c r="P23" s="390"/>
      <c r="Q23" s="390">
        <v>2</v>
      </c>
      <c r="R23" s="390">
        <f t="shared" si="1"/>
        <v>11</v>
      </c>
      <c r="S23" s="711"/>
      <c r="T23" s="711"/>
      <c r="U23" s="711"/>
      <c r="V23" s="711"/>
    </row>
    <row r="24" spans="1:22" ht="15.75" customHeight="1">
      <c r="A24" s="377"/>
      <c r="B24" s="378" t="s">
        <v>1276</v>
      </c>
      <c r="C24" s="380"/>
      <c r="D24" s="381" t="s">
        <v>1284</v>
      </c>
      <c r="E24" s="382" t="s">
        <v>1266</v>
      </c>
      <c r="F24" s="383" t="s">
        <v>1286</v>
      </c>
      <c r="G24" s="384">
        <v>4.0999999999999996</v>
      </c>
      <c r="H24" s="382" t="s">
        <v>1266</v>
      </c>
      <c r="I24" s="385" t="s">
        <v>898</v>
      </c>
      <c r="J24" s="390"/>
      <c r="K24" s="390"/>
      <c r="L24" s="390"/>
      <c r="M24" s="390"/>
      <c r="N24" s="390"/>
      <c r="O24" s="390"/>
      <c r="P24" s="390"/>
      <c r="Q24" s="390">
        <v>1</v>
      </c>
      <c r="R24" s="390">
        <f t="shared" si="1"/>
        <v>1</v>
      </c>
      <c r="S24" s="711"/>
      <c r="T24" s="711"/>
      <c r="U24" s="711"/>
      <c r="V24" s="711"/>
    </row>
    <row r="25" spans="1:22" ht="15.75" customHeight="1">
      <c r="A25" s="377"/>
      <c r="B25" s="378" t="s">
        <v>1295</v>
      </c>
      <c r="C25" s="380"/>
      <c r="D25" s="381" t="s">
        <v>1285</v>
      </c>
      <c r="E25" s="382" t="s">
        <v>1266</v>
      </c>
      <c r="F25" s="383" t="s">
        <v>1287</v>
      </c>
      <c r="G25" s="384" t="s">
        <v>1288</v>
      </c>
      <c r="H25" s="382" t="s">
        <v>1266</v>
      </c>
      <c r="I25" s="385" t="s">
        <v>346</v>
      </c>
      <c r="J25" s="390"/>
      <c r="K25" s="390"/>
      <c r="L25" s="390"/>
      <c r="M25" s="390"/>
      <c r="N25" s="390"/>
      <c r="O25" s="390"/>
      <c r="P25" s="390"/>
      <c r="Q25" s="390"/>
      <c r="R25" s="390">
        <f t="shared" ref="R25" si="2">SUM(J25:Q25)</f>
        <v>0</v>
      </c>
      <c r="S25" s="711"/>
      <c r="T25" s="711"/>
      <c r="U25" s="711"/>
      <c r="V25" s="711"/>
    </row>
    <row r="26" spans="1:22" ht="15.75" customHeight="1">
      <c r="A26" s="377"/>
      <c r="B26" s="378" t="s">
        <v>1277</v>
      </c>
      <c r="C26" s="380"/>
      <c r="D26" s="381" t="s">
        <v>1365</v>
      </c>
      <c r="E26" s="382" t="s">
        <v>1266</v>
      </c>
      <c r="F26" s="383" t="s">
        <v>1366</v>
      </c>
      <c r="G26" s="384">
        <v>12.1</v>
      </c>
      <c r="H26" s="382" t="s">
        <v>1266</v>
      </c>
      <c r="I26" s="385" t="s">
        <v>1273</v>
      </c>
      <c r="J26" s="390"/>
      <c r="K26" s="390"/>
      <c r="L26" s="390">
        <v>2</v>
      </c>
      <c r="M26" s="390"/>
      <c r="N26" s="390"/>
      <c r="O26" s="390"/>
      <c r="P26" s="390"/>
      <c r="Q26" s="390"/>
      <c r="R26" s="390">
        <f t="shared" si="1"/>
        <v>2</v>
      </c>
      <c r="S26" s="711"/>
      <c r="T26" s="711"/>
      <c r="U26" s="711"/>
      <c r="V26" s="711"/>
    </row>
    <row r="27" spans="1:22" ht="15.75" customHeight="1">
      <c r="A27" s="377"/>
      <c r="B27" s="378" t="s">
        <v>1278</v>
      </c>
      <c r="C27" s="380"/>
      <c r="D27" s="381" t="s">
        <v>1367</v>
      </c>
      <c r="E27" s="382" t="s">
        <v>1266</v>
      </c>
      <c r="F27" s="383" t="s">
        <v>1368</v>
      </c>
      <c r="G27" s="384">
        <v>6.1</v>
      </c>
      <c r="H27" s="382" t="s">
        <v>1266</v>
      </c>
      <c r="I27" s="385">
        <v>8.31</v>
      </c>
      <c r="J27" s="390"/>
      <c r="K27" s="390"/>
      <c r="L27" s="390"/>
      <c r="M27" s="390"/>
      <c r="N27" s="390"/>
      <c r="O27" s="390"/>
      <c r="P27" s="390"/>
      <c r="Q27" s="390">
        <v>3</v>
      </c>
      <c r="R27" s="390">
        <f t="shared" si="1"/>
        <v>3</v>
      </c>
      <c r="S27" s="711"/>
      <c r="T27" s="711"/>
      <c r="U27" s="711"/>
      <c r="V27" s="711"/>
    </row>
    <row r="28" spans="1:22" ht="15.75" customHeight="1">
      <c r="A28" s="377"/>
      <c r="B28" s="378" t="s">
        <v>1279</v>
      </c>
      <c r="C28" s="380"/>
      <c r="D28" s="381" t="s">
        <v>1517</v>
      </c>
      <c r="E28" s="382" t="s">
        <v>1266</v>
      </c>
      <c r="F28" s="383" t="s">
        <v>1514</v>
      </c>
      <c r="G28" s="384" t="s">
        <v>1838</v>
      </c>
      <c r="H28" s="382" t="s">
        <v>1266</v>
      </c>
      <c r="I28" s="385" t="s">
        <v>1280</v>
      </c>
      <c r="J28" s="390"/>
      <c r="K28" s="390"/>
      <c r="L28" s="390">
        <v>1</v>
      </c>
      <c r="M28" s="390">
        <v>1</v>
      </c>
      <c r="N28" s="390"/>
      <c r="O28" s="390"/>
      <c r="P28" s="390"/>
      <c r="Q28" s="390"/>
      <c r="R28" s="390">
        <f t="shared" si="1"/>
        <v>2</v>
      </c>
      <c r="S28" s="711"/>
      <c r="T28" s="711"/>
      <c r="U28" s="711"/>
      <c r="V28" s="711"/>
    </row>
    <row r="29" spans="1:22" ht="15.75" customHeight="1">
      <c r="A29" s="377"/>
      <c r="B29" s="378" t="s">
        <v>1296</v>
      </c>
      <c r="C29" s="380"/>
      <c r="D29" s="381" t="s">
        <v>1518</v>
      </c>
      <c r="E29" s="382" t="s">
        <v>1266</v>
      </c>
      <c r="F29" s="383" t="s">
        <v>1519</v>
      </c>
      <c r="G29" s="384">
        <v>3.1</v>
      </c>
      <c r="H29" s="382" t="s">
        <v>1266</v>
      </c>
      <c r="I29" s="385" t="s">
        <v>898</v>
      </c>
      <c r="J29" s="390"/>
      <c r="K29" s="390">
        <v>13</v>
      </c>
      <c r="L29" s="390">
        <v>20</v>
      </c>
      <c r="M29" s="390">
        <v>16</v>
      </c>
      <c r="N29" s="390">
        <v>7</v>
      </c>
      <c r="O29" s="390">
        <v>4</v>
      </c>
      <c r="P29" s="390">
        <v>1</v>
      </c>
      <c r="Q29" s="390">
        <v>9</v>
      </c>
      <c r="R29" s="390">
        <f t="shared" si="1"/>
        <v>70</v>
      </c>
      <c r="S29" s="711"/>
      <c r="T29" s="711"/>
      <c r="U29" s="711"/>
      <c r="V29" s="711"/>
    </row>
    <row r="30" spans="1:22" ht="15.75" customHeight="1">
      <c r="A30" s="377"/>
      <c r="B30" s="378" t="s">
        <v>1297</v>
      </c>
      <c r="C30" s="380"/>
      <c r="D30" s="381" t="s">
        <v>1510</v>
      </c>
      <c r="E30" s="382" t="s">
        <v>1266</v>
      </c>
      <c r="F30" s="383" t="s">
        <v>1515</v>
      </c>
      <c r="G30" s="384" t="s">
        <v>347</v>
      </c>
      <c r="H30" s="382" t="s">
        <v>1266</v>
      </c>
      <c r="I30" s="385" t="s">
        <v>1273</v>
      </c>
      <c r="J30" s="390">
        <v>4</v>
      </c>
      <c r="K30" s="390"/>
      <c r="L30" s="390"/>
      <c r="M30" s="390"/>
      <c r="N30" s="390"/>
      <c r="O30" s="390"/>
      <c r="P30" s="390"/>
      <c r="Q30" s="390"/>
      <c r="R30" s="390">
        <f t="shared" si="1"/>
        <v>4</v>
      </c>
      <c r="S30" s="711"/>
      <c r="T30" s="711"/>
      <c r="U30" s="711"/>
      <c r="V30" s="711"/>
    </row>
    <row r="31" spans="1:22" ht="15.75" customHeight="1">
      <c r="A31" s="377"/>
      <c r="B31" s="378" t="s">
        <v>1298</v>
      </c>
      <c r="C31" s="380"/>
      <c r="D31" s="381" t="s">
        <v>1520</v>
      </c>
      <c r="E31" s="382" t="s">
        <v>1266</v>
      </c>
      <c r="F31" s="383" t="s">
        <v>1521</v>
      </c>
      <c r="G31" s="384" t="s">
        <v>348</v>
      </c>
      <c r="H31" s="382" t="s">
        <v>1266</v>
      </c>
      <c r="I31" s="385">
        <v>4.1500000000000004</v>
      </c>
      <c r="J31" s="390">
        <v>4</v>
      </c>
      <c r="K31" s="390"/>
      <c r="L31" s="390"/>
      <c r="M31" s="390"/>
      <c r="N31" s="390"/>
      <c r="O31" s="390"/>
      <c r="P31" s="390"/>
      <c r="Q31" s="390"/>
      <c r="R31" s="390">
        <f t="shared" si="1"/>
        <v>4</v>
      </c>
      <c r="S31" s="711"/>
      <c r="T31" s="711"/>
      <c r="U31" s="711"/>
      <c r="V31" s="711"/>
    </row>
    <row r="32" spans="1:22" ht="15.75" customHeight="1">
      <c r="A32" s="377"/>
      <c r="B32" s="378" t="s">
        <v>1281</v>
      </c>
      <c r="C32" s="380"/>
      <c r="D32" s="381" t="s">
        <v>1508</v>
      </c>
      <c r="E32" s="382" t="s">
        <v>1266</v>
      </c>
      <c r="F32" s="383" t="s">
        <v>1511</v>
      </c>
      <c r="G32" s="384">
        <v>5.0999999999999996</v>
      </c>
      <c r="H32" s="382" t="s">
        <v>1266</v>
      </c>
      <c r="I32" s="385" t="s">
        <v>1273</v>
      </c>
      <c r="J32" s="390">
        <v>2</v>
      </c>
      <c r="K32" s="390"/>
      <c r="L32" s="390">
        <v>2</v>
      </c>
      <c r="M32" s="390"/>
      <c r="N32" s="390">
        <v>1</v>
      </c>
      <c r="O32" s="390"/>
      <c r="P32" s="390"/>
      <c r="Q32" s="390"/>
      <c r="R32" s="390">
        <f t="shared" si="1"/>
        <v>5</v>
      </c>
      <c r="S32" s="711"/>
      <c r="T32" s="711"/>
      <c r="U32" s="711"/>
      <c r="V32" s="711"/>
    </row>
    <row r="33" spans="1:22" ht="15.75" customHeight="1">
      <c r="A33" s="377"/>
      <c r="B33" s="378" t="s">
        <v>1282</v>
      </c>
      <c r="C33" s="380"/>
      <c r="D33" s="381" t="s">
        <v>1365</v>
      </c>
      <c r="E33" s="382" t="s">
        <v>1266</v>
      </c>
      <c r="F33" s="383" t="s">
        <v>1366</v>
      </c>
      <c r="G33" s="384">
        <v>12.1</v>
      </c>
      <c r="H33" s="382" t="s">
        <v>1266</v>
      </c>
      <c r="I33" s="385" t="s">
        <v>1283</v>
      </c>
      <c r="J33" s="390"/>
      <c r="K33" s="390">
        <v>1</v>
      </c>
      <c r="L33" s="390"/>
      <c r="M33" s="390"/>
      <c r="N33" s="390"/>
      <c r="O33" s="390">
        <v>1</v>
      </c>
      <c r="P33" s="390"/>
      <c r="Q33" s="390"/>
      <c r="R33" s="390">
        <f t="shared" si="1"/>
        <v>2</v>
      </c>
      <c r="S33" s="711"/>
      <c r="T33" s="711"/>
      <c r="U33" s="711"/>
      <c r="V33" s="711"/>
    </row>
    <row r="34" spans="1:22" ht="15.75" customHeight="1">
      <c r="A34" s="377"/>
      <c r="B34" s="378" t="s">
        <v>1299</v>
      </c>
      <c r="C34" s="380"/>
      <c r="D34" s="381" t="s">
        <v>1509</v>
      </c>
      <c r="E34" s="382" t="s">
        <v>1266</v>
      </c>
      <c r="F34" s="383" t="s">
        <v>1513</v>
      </c>
      <c r="G34" s="384" t="s">
        <v>1289</v>
      </c>
      <c r="H34" s="382" t="s">
        <v>1266</v>
      </c>
      <c r="I34" s="385" t="s">
        <v>349</v>
      </c>
      <c r="J34" s="390">
        <v>19</v>
      </c>
      <c r="K34" s="390"/>
      <c r="L34" s="390"/>
      <c r="M34" s="390"/>
      <c r="N34" s="390"/>
      <c r="O34" s="390"/>
      <c r="P34" s="390"/>
      <c r="Q34" s="390"/>
      <c r="R34" s="390">
        <f>SUM(J34:Q34)</f>
        <v>19</v>
      </c>
      <c r="S34" s="711"/>
      <c r="T34" s="711"/>
      <c r="U34" s="711"/>
      <c r="V34" s="711"/>
    </row>
    <row r="35" spans="1:22" ht="15.75" customHeight="1">
      <c r="A35" s="377"/>
      <c r="B35" s="373" t="s">
        <v>1255</v>
      </c>
      <c r="C35" s="374"/>
      <c r="D35" s="710"/>
      <c r="E35" s="710"/>
      <c r="F35" s="710"/>
      <c r="G35" s="386"/>
      <c r="H35" s="387"/>
      <c r="I35" s="388"/>
      <c r="J35" s="390">
        <f t="shared" ref="J35:R35" si="3">SUM(J16:J34)</f>
        <v>31</v>
      </c>
      <c r="K35" s="390">
        <f t="shared" si="3"/>
        <v>40</v>
      </c>
      <c r="L35" s="390">
        <f t="shared" si="3"/>
        <v>116</v>
      </c>
      <c r="M35" s="390">
        <f t="shared" si="3"/>
        <v>61</v>
      </c>
      <c r="N35" s="390">
        <f t="shared" si="3"/>
        <v>32</v>
      </c>
      <c r="O35" s="390">
        <f t="shared" si="3"/>
        <v>33</v>
      </c>
      <c r="P35" s="390">
        <f t="shared" si="3"/>
        <v>30</v>
      </c>
      <c r="Q35" s="390">
        <f t="shared" si="3"/>
        <v>50</v>
      </c>
      <c r="R35" s="390">
        <f t="shared" si="3"/>
        <v>393</v>
      </c>
      <c r="S35" s="711"/>
      <c r="T35" s="711"/>
      <c r="U35" s="711"/>
      <c r="V35" s="711"/>
    </row>
    <row r="36" spans="1:22" ht="15.75" customHeight="1"/>
    <row r="37" spans="1:22" ht="15.75" customHeight="1"/>
  </sheetData>
  <mergeCells count="60">
    <mergeCell ref="S24:V24"/>
    <mergeCell ref="S26:V26"/>
    <mergeCell ref="S14:S15"/>
    <mergeCell ref="T14:U15"/>
    <mergeCell ref="V14:V15"/>
    <mergeCell ref="S16:V16"/>
    <mergeCell ref="S18:V18"/>
    <mergeCell ref="S17:V17"/>
    <mergeCell ref="A14:C15"/>
    <mergeCell ref="D14:F15"/>
    <mergeCell ref="G14:I15"/>
    <mergeCell ref="K14:P14"/>
    <mergeCell ref="R14:R15"/>
    <mergeCell ref="T10:V10"/>
    <mergeCell ref="A11:C11"/>
    <mergeCell ref="D11:F11"/>
    <mergeCell ref="G11:I11"/>
    <mergeCell ref="J11:K11"/>
    <mergeCell ref="L11:N11"/>
    <mergeCell ref="O11:P11"/>
    <mergeCell ref="Q11:S11"/>
    <mergeCell ref="T11:V11"/>
    <mergeCell ref="G10:I10"/>
    <mergeCell ref="J10:K10"/>
    <mergeCell ref="L10:N10"/>
    <mergeCell ref="O10:P10"/>
    <mergeCell ref="Q10:S10"/>
    <mergeCell ref="A10:C10"/>
    <mergeCell ref="D10:F10"/>
    <mergeCell ref="A6:C6"/>
    <mergeCell ref="D6:K6"/>
    <mergeCell ref="L6:V6"/>
    <mergeCell ref="A7:C9"/>
    <mergeCell ref="D7:I7"/>
    <mergeCell ref="J7:K9"/>
    <mergeCell ref="L7:N7"/>
    <mergeCell ref="P7:U7"/>
    <mergeCell ref="D8:F8"/>
    <mergeCell ref="G8:I9"/>
    <mergeCell ref="L8:N9"/>
    <mergeCell ref="O8:O9"/>
    <mergeCell ref="P8:U9"/>
    <mergeCell ref="V8:V9"/>
    <mergeCell ref="D9:F9"/>
    <mergeCell ref="D35:F35"/>
    <mergeCell ref="S35:V35"/>
    <mergeCell ref="S19:V19"/>
    <mergeCell ref="S20:V20"/>
    <mergeCell ref="S21:V21"/>
    <mergeCell ref="S22:V22"/>
    <mergeCell ref="S23:V23"/>
    <mergeCell ref="S25:V25"/>
    <mergeCell ref="S34:V34"/>
    <mergeCell ref="S32:V32"/>
    <mergeCell ref="S33:V33"/>
    <mergeCell ref="S27:V27"/>
    <mergeCell ref="S28:V28"/>
    <mergeCell ref="S29:V29"/>
    <mergeCell ref="S30:V30"/>
    <mergeCell ref="S31:V31"/>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2:BA29"/>
  <sheetViews>
    <sheetView showGridLines="0" view="pageLayout" topLeftCell="A2" zoomScaleNormal="100" workbookViewId="0">
      <selection activeCell="B19" sqref="B19:C19"/>
    </sheetView>
  </sheetViews>
  <sheetFormatPr defaultColWidth="9" defaultRowHeight="14.4"/>
  <cols>
    <col min="1" max="2" width="2.44140625" style="391" customWidth="1"/>
    <col min="3" max="45" width="2.44140625" style="102" customWidth="1"/>
    <col min="46" max="46" width="3.33203125" style="102" customWidth="1"/>
    <col min="47" max="52" width="2.44140625" style="102" customWidth="1"/>
    <col min="53" max="53" width="3.33203125" style="102" customWidth="1"/>
    <col min="54" max="307" width="2.44140625" style="102" customWidth="1"/>
    <col min="308" max="16384" width="9" style="102"/>
  </cols>
  <sheetData>
    <row r="2" spans="1:53" ht="20.95" customHeight="1">
      <c r="A2" s="100" t="s">
        <v>350</v>
      </c>
      <c r="B2" s="101"/>
      <c r="C2" s="101"/>
      <c r="D2" s="101"/>
      <c r="E2" s="101"/>
      <c r="AT2" s="755" t="s">
        <v>1525</v>
      </c>
      <c r="AU2" s="755"/>
      <c r="AV2" s="755"/>
      <c r="AW2" s="755"/>
      <c r="AX2" s="755"/>
      <c r="AY2" s="755"/>
      <c r="AZ2" s="755"/>
      <c r="BA2" s="755"/>
    </row>
    <row r="3" spans="1:53" ht="20.95" customHeight="1">
      <c r="A3" s="752" t="s">
        <v>1300</v>
      </c>
      <c r="B3" s="753"/>
      <c r="C3" s="753"/>
      <c r="D3" s="753"/>
      <c r="E3" s="753"/>
      <c r="F3" s="752" t="s">
        <v>1301</v>
      </c>
      <c r="G3" s="753"/>
      <c r="H3" s="753"/>
      <c r="I3" s="753"/>
      <c r="J3" s="753"/>
      <c r="K3" s="753"/>
      <c r="L3" s="753"/>
      <c r="M3" s="753"/>
      <c r="N3" s="753"/>
      <c r="O3" s="756"/>
      <c r="P3" s="752" t="s">
        <v>1302</v>
      </c>
      <c r="Q3" s="753"/>
      <c r="R3" s="753"/>
      <c r="S3" s="753"/>
      <c r="T3" s="753"/>
      <c r="U3" s="753"/>
      <c r="V3" s="753"/>
      <c r="W3" s="753"/>
      <c r="X3" s="753"/>
      <c r="Y3" s="756"/>
      <c r="Z3" s="752" t="s">
        <v>1303</v>
      </c>
      <c r="AA3" s="753"/>
      <c r="AB3" s="753"/>
      <c r="AC3" s="753"/>
      <c r="AD3" s="753"/>
      <c r="AE3" s="753"/>
      <c r="AF3" s="753"/>
      <c r="AG3" s="753"/>
      <c r="AH3" s="753"/>
      <c r="AI3" s="753"/>
      <c r="AJ3" s="753"/>
      <c r="AK3" s="753"/>
      <c r="AL3" s="753"/>
      <c r="AM3" s="756"/>
      <c r="AN3" s="753" t="s">
        <v>1340</v>
      </c>
      <c r="AO3" s="753"/>
      <c r="AP3" s="753"/>
      <c r="AQ3" s="753"/>
      <c r="AR3" s="753"/>
      <c r="AS3" s="753"/>
      <c r="AT3" s="753"/>
      <c r="AU3" s="753"/>
      <c r="AV3" s="753"/>
      <c r="AW3" s="753"/>
      <c r="AX3" s="753"/>
      <c r="AY3" s="753"/>
      <c r="AZ3" s="753"/>
      <c r="BA3" s="756"/>
    </row>
    <row r="4" spans="1:53" ht="20.95" customHeight="1">
      <c r="A4" s="752" t="s">
        <v>1304</v>
      </c>
      <c r="B4" s="753"/>
      <c r="C4" s="753"/>
      <c r="D4" s="753"/>
      <c r="E4" s="753"/>
      <c r="F4" s="392"/>
      <c r="G4" s="754" t="s">
        <v>1526</v>
      </c>
      <c r="H4" s="754"/>
      <c r="I4" s="754"/>
      <c r="J4" s="754"/>
      <c r="K4" s="754"/>
      <c r="L4" s="754"/>
      <c r="M4" s="754"/>
      <c r="N4" s="754"/>
      <c r="O4" s="393"/>
      <c r="P4" s="392"/>
      <c r="Q4" s="754" t="s">
        <v>1305</v>
      </c>
      <c r="R4" s="754"/>
      <c r="S4" s="754"/>
      <c r="T4" s="754"/>
      <c r="U4" s="754"/>
      <c r="V4" s="754"/>
      <c r="W4" s="754"/>
      <c r="X4" s="754"/>
      <c r="Y4" s="393"/>
      <c r="Z4" s="392"/>
      <c r="AA4" s="754" t="s">
        <v>1306</v>
      </c>
      <c r="AB4" s="754"/>
      <c r="AC4" s="754"/>
      <c r="AD4" s="754"/>
      <c r="AE4" s="754"/>
      <c r="AF4" s="754"/>
      <c r="AG4" s="754"/>
      <c r="AH4" s="754"/>
      <c r="AI4" s="754"/>
      <c r="AJ4" s="754"/>
      <c r="AK4" s="754"/>
      <c r="AL4" s="754"/>
      <c r="AM4" s="393"/>
      <c r="AN4" s="750" t="s">
        <v>1307</v>
      </c>
      <c r="AO4" s="750"/>
      <c r="AP4" s="750"/>
      <c r="AQ4" s="750"/>
      <c r="AR4" s="750"/>
      <c r="AS4" s="750"/>
      <c r="AT4" s="399">
        <v>10</v>
      </c>
      <c r="AU4" s="751" t="s">
        <v>1308</v>
      </c>
      <c r="AV4" s="750"/>
      <c r="AW4" s="750"/>
      <c r="AX4" s="750"/>
      <c r="AY4" s="750"/>
      <c r="AZ4" s="750"/>
      <c r="BA4" s="400">
        <v>14</v>
      </c>
    </row>
    <row r="5" spans="1:53" ht="20.95" customHeight="1">
      <c r="A5" s="757" t="s">
        <v>951</v>
      </c>
      <c r="B5" s="758"/>
      <c r="C5" s="758"/>
      <c r="D5" s="758"/>
      <c r="E5" s="758"/>
      <c r="F5" s="394"/>
      <c r="G5" s="759" t="s">
        <v>1309</v>
      </c>
      <c r="H5" s="759"/>
      <c r="I5" s="759"/>
      <c r="J5" s="759"/>
      <c r="K5" s="759"/>
      <c r="L5" s="759"/>
      <c r="M5" s="759"/>
      <c r="N5" s="759"/>
      <c r="O5" s="395"/>
      <c r="P5" s="394"/>
      <c r="Q5" s="759" t="s">
        <v>1309</v>
      </c>
      <c r="R5" s="759"/>
      <c r="S5" s="759"/>
      <c r="T5" s="759"/>
      <c r="U5" s="759"/>
      <c r="V5" s="759"/>
      <c r="W5" s="759"/>
      <c r="X5" s="759"/>
      <c r="Y5" s="395"/>
      <c r="Z5" s="752" t="s">
        <v>1310</v>
      </c>
      <c r="AA5" s="753"/>
      <c r="AB5" s="753"/>
      <c r="AC5" s="753"/>
      <c r="AD5" s="753"/>
      <c r="AE5" s="753"/>
      <c r="AF5" s="753"/>
      <c r="AG5" s="753"/>
      <c r="AH5" s="753"/>
      <c r="AI5" s="753"/>
      <c r="AJ5" s="753"/>
      <c r="AK5" s="753"/>
      <c r="AL5" s="753"/>
      <c r="AM5" s="756"/>
      <c r="AN5" s="750" t="s">
        <v>1307</v>
      </c>
      <c r="AO5" s="750"/>
      <c r="AP5" s="750"/>
      <c r="AQ5" s="750"/>
      <c r="AR5" s="750"/>
      <c r="AS5" s="750"/>
      <c r="AT5" s="399">
        <v>11</v>
      </c>
      <c r="AU5" s="751" t="s">
        <v>1308</v>
      </c>
      <c r="AV5" s="750"/>
      <c r="AW5" s="750"/>
      <c r="AX5" s="750"/>
      <c r="AY5" s="750"/>
      <c r="AZ5" s="750"/>
      <c r="BA5" s="400">
        <v>14</v>
      </c>
    </row>
    <row r="6" spans="1:53" ht="20.95" customHeight="1">
      <c r="A6" s="752" t="s">
        <v>951</v>
      </c>
      <c r="B6" s="753"/>
      <c r="C6" s="753"/>
      <c r="D6" s="753"/>
      <c r="E6" s="753"/>
      <c r="F6" s="392"/>
      <c r="G6" s="754" t="s">
        <v>1309</v>
      </c>
      <c r="H6" s="754"/>
      <c r="I6" s="754"/>
      <c r="J6" s="754"/>
      <c r="K6" s="754"/>
      <c r="L6" s="754"/>
      <c r="M6" s="754"/>
      <c r="N6" s="754"/>
      <c r="O6" s="393"/>
      <c r="P6" s="392"/>
      <c r="Q6" s="754" t="s">
        <v>1309</v>
      </c>
      <c r="R6" s="754"/>
      <c r="S6" s="754"/>
      <c r="T6" s="754"/>
      <c r="U6" s="754"/>
      <c r="V6" s="754"/>
      <c r="W6" s="754"/>
      <c r="X6" s="754"/>
      <c r="Y6" s="393"/>
      <c r="Z6" s="752" t="s">
        <v>1311</v>
      </c>
      <c r="AA6" s="753"/>
      <c r="AB6" s="753"/>
      <c r="AC6" s="753"/>
      <c r="AD6" s="753"/>
      <c r="AE6" s="753"/>
      <c r="AF6" s="753"/>
      <c r="AG6" s="753"/>
      <c r="AH6" s="753"/>
      <c r="AI6" s="753"/>
      <c r="AJ6" s="753"/>
      <c r="AK6" s="753"/>
      <c r="AL6" s="753"/>
      <c r="AM6" s="756"/>
      <c r="AN6" s="750" t="s">
        <v>1307</v>
      </c>
      <c r="AO6" s="750"/>
      <c r="AP6" s="750"/>
      <c r="AQ6" s="750"/>
      <c r="AR6" s="750"/>
      <c r="AS6" s="750"/>
      <c r="AT6" s="399">
        <v>1</v>
      </c>
      <c r="AU6" s="751" t="s">
        <v>1308</v>
      </c>
      <c r="AV6" s="750"/>
      <c r="AW6" s="750"/>
      <c r="AX6" s="750"/>
      <c r="AY6" s="750"/>
      <c r="AZ6" s="750"/>
      <c r="BA6" s="400" t="s">
        <v>1312</v>
      </c>
    </row>
    <row r="7" spans="1:53" ht="20.95" customHeight="1">
      <c r="A7" s="762" t="s">
        <v>1313</v>
      </c>
      <c r="B7" s="763"/>
      <c r="C7" s="763"/>
      <c r="D7" s="763"/>
      <c r="E7" s="763"/>
      <c r="F7" s="394"/>
      <c r="G7" s="759" t="s">
        <v>1527</v>
      </c>
      <c r="H7" s="759"/>
      <c r="I7" s="759"/>
      <c r="J7" s="759"/>
      <c r="K7" s="759"/>
      <c r="L7" s="759"/>
      <c r="M7" s="759"/>
      <c r="N7" s="759"/>
      <c r="O7" s="395"/>
      <c r="P7" s="752" t="s">
        <v>1314</v>
      </c>
      <c r="Q7" s="753"/>
      <c r="R7" s="753"/>
      <c r="S7" s="753"/>
      <c r="T7" s="753"/>
      <c r="U7" s="753"/>
      <c r="V7" s="753"/>
      <c r="W7" s="753"/>
      <c r="X7" s="753"/>
      <c r="Y7" s="756"/>
      <c r="Z7" s="394"/>
      <c r="AA7" s="759" t="s">
        <v>1306</v>
      </c>
      <c r="AB7" s="759"/>
      <c r="AC7" s="759"/>
      <c r="AD7" s="759"/>
      <c r="AE7" s="759"/>
      <c r="AF7" s="759"/>
      <c r="AG7" s="759"/>
      <c r="AH7" s="759"/>
      <c r="AI7" s="759"/>
      <c r="AJ7" s="759"/>
      <c r="AK7" s="759"/>
      <c r="AL7" s="759"/>
      <c r="AM7" s="395"/>
      <c r="AN7" s="750" t="s">
        <v>1307</v>
      </c>
      <c r="AO7" s="750"/>
      <c r="AP7" s="750"/>
      <c r="AQ7" s="750"/>
      <c r="AR7" s="750"/>
      <c r="AS7" s="750"/>
      <c r="AT7" s="399">
        <v>7</v>
      </c>
      <c r="AU7" s="751" t="s">
        <v>1308</v>
      </c>
      <c r="AV7" s="750"/>
      <c r="AW7" s="750"/>
      <c r="AX7" s="750"/>
      <c r="AY7" s="750"/>
      <c r="AZ7" s="750"/>
      <c r="BA7" s="401" t="s">
        <v>1341</v>
      </c>
    </row>
    <row r="8" spans="1:53" ht="20.95" customHeight="1">
      <c r="A8" s="760" t="s">
        <v>1315</v>
      </c>
      <c r="B8" s="761"/>
      <c r="C8" s="761"/>
      <c r="D8" s="761"/>
      <c r="E8" s="761"/>
      <c r="F8" s="296" t="s">
        <v>1316</v>
      </c>
      <c r="G8" s="754" t="s">
        <v>1528</v>
      </c>
      <c r="H8" s="754"/>
      <c r="I8" s="754"/>
      <c r="J8" s="754"/>
      <c r="K8" s="754"/>
      <c r="L8" s="754"/>
      <c r="M8" s="754"/>
      <c r="N8" s="754"/>
      <c r="O8" s="297" t="s">
        <v>1317</v>
      </c>
      <c r="P8" s="392"/>
      <c r="Q8" s="754" t="s">
        <v>1318</v>
      </c>
      <c r="R8" s="754"/>
      <c r="S8" s="754"/>
      <c r="T8" s="754"/>
      <c r="U8" s="754"/>
      <c r="V8" s="754"/>
      <c r="W8" s="754"/>
      <c r="X8" s="754"/>
      <c r="Y8" s="393"/>
      <c r="Z8" s="392"/>
      <c r="AA8" s="754" t="s">
        <v>1319</v>
      </c>
      <c r="AB8" s="754"/>
      <c r="AC8" s="754"/>
      <c r="AD8" s="754"/>
      <c r="AE8" s="754"/>
      <c r="AF8" s="754"/>
      <c r="AG8" s="754"/>
      <c r="AH8" s="754"/>
      <c r="AI8" s="754"/>
      <c r="AJ8" s="754"/>
      <c r="AK8" s="754"/>
      <c r="AL8" s="754"/>
      <c r="AM8" s="393"/>
      <c r="AN8" s="750" t="s">
        <v>1320</v>
      </c>
      <c r="AO8" s="750"/>
      <c r="AP8" s="750"/>
      <c r="AQ8" s="750"/>
      <c r="AR8" s="750"/>
      <c r="AS8" s="750"/>
      <c r="AT8" s="399">
        <v>0</v>
      </c>
      <c r="AU8" s="751" t="s">
        <v>1308</v>
      </c>
      <c r="AV8" s="750"/>
      <c r="AW8" s="750"/>
      <c r="AX8" s="750"/>
      <c r="AY8" s="750"/>
      <c r="AZ8" s="750"/>
      <c r="BA8" s="401" t="s">
        <v>1312</v>
      </c>
    </row>
    <row r="9" spans="1:53" ht="20.95" customHeight="1">
      <c r="A9" s="752" t="s">
        <v>123</v>
      </c>
      <c r="B9" s="753"/>
      <c r="C9" s="753"/>
      <c r="D9" s="753"/>
      <c r="E9" s="756"/>
      <c r="F9" s="396"/>
      <c r="G9" s="764"/>
      <c r="H9" s="764"/>
      <c r="I9" s="764"/>
      <c r="J9" s="764"/>
      <c r="K9" s="764"/>
      <c r="L9" s="764"/>
      <c r="M9" s="764"/>
      <c r="N9" s="764"/>
      <c r="O9" s="397"/>
      <c r="P9" s="396"/>
      <c r="Q9" s="765"/>
      <c r="R9" s="765"/>
      <c r="S9" s="765"/>
      <c r="T9" s="765"/>
      <c r="U9" s="765"/>
      <c r="V9" s="765"/>
      <c r="W9" s="765"/>
      <c r="X9" s="765"/>
      <c r="Y9" s="397"/>
      <c r="Z9" s="396"/>
      <c r="AA9" s="764"/>
      <c r="AB9" s="764"/>
      <c r="AC9" s="764"/>
      <c r="AD9" s="764"/>
      <c r="AE9" s="764"/>
      <c r="AF9" s="764"/>
      <c r="AG9" s="764"/>
      <c r="AH9" s="764"/>
      <c r="AI9" s="764"/>
      <c r="AJ9" s="764"/>
      <c r="AK9" s="764"/>
      <c r="AL9" s="764"/>
      <c r="AM9" s="397"/>
      <c r="AN9" s="766">
        <v>29</v>
      </c>
      <c r="AO9" s="766"/>
      <c r="AP9" s="766"/>
      <c r="AQ9" s="766"/>
      <c r="AR9" s="766"/>
      <c r="AS9" s="766"/>
      <c r="AT9" s="766"/>
      <c r="AU9" s="767" t="s">
        <v>899</v>
      </c>
      <c r="AV9" s="768"/>
      <c r="AW9" s="768"/>
      <c r="AX9" s="768"/>
      <c r="AY9" s="768"/>
      <c r="AZ9" s="768"/>
      <c r="BA9" s="769"/>
    </row>
    <row r="10" spans="1:53" ht="20.95" customHeight="1">
      <c r="A10" s="103" t="s">
        <v>351</v>
      </c>
    </row>
    <row r="11" spans="1:53" ht="20.95" customHeight="1">
      <c r="A11" s="103"/>
    </row>
    <row r="12" spans="1:53" ht="20.95" customHeight="1">
      <c r="A12" s="100" t="s">
        <v>352</v>
      </c>
      <c r="AR12" s="398"/>
      <c r="AS12" s="755" t="s">
        <v>1524</v>
      </c>
      <c r="AT12" s="755"/>
      <c r="AU12" s="755"/>
      <c r="AV12" s="755"/>
      <c r="AW12" s="755"/>
      <c r="AX12" s="755"/>
      <c r="AY12" s="755"/>
      <c r="AZ12" s="755"/>
      <c r="BA12" s="755"/>
    </row>
    <row r="13" spans="1:53" ht="20.95" customHeight="1">
      <c r="A13" s="749" t="s">
        <v>1321</v>
      </c>
      <c r="B13" s="749"/>
      <c r="C13" s="749"/>
      <c r="D13" s="749"/>
      <c r="E13" s="749"/>
      <c r="F13" s="749" t="s">
        <v>1322</v>
      </c>
      <c r="G13" s="749"/>
      <c r="H13" s="749"/>
      <c r="I13" s="749"/>
      <c r="J13" s="749"/>
      <c r="K13" s="749"/>
      <c r="L13" s="749"/>
      <c r="M13" s="749"/>
      <c r="N13" s="749"/>
      <c r="O13" s="749"/>
      <c r="P13" s="749" t="s">
        <v>1323</v>
      </c>
      <c r="Q13" s="749"/>
      <c r="R13" s="749"/>
      <c r="S13" s="749"/>
      <c r="T13" s="749"/>
      <c r="U13" s="749"/>
      <c r="V13" s="749"/>
      <c r="W13" s="749"/>
      <c r="X13" s="749"/>
      <c r="Y13" s="749"/>
      <c r="Z13" s="749" t="s">
        <v>1324</v>
      </c>
      <c r="AA13" s="749"/>
      <c r="AB13" s="749"/>
      <c r="AC13" s="749"/>
      <c r="AD13" s="749"/>
      <c r="AE13" s="749"/>
      <c r="AF13" s="749"/>
      <c r="AG13" s="749"/>
      <c r="AH13" s="749"/>
      <c r="AI13" s="749"/>
      <c r="AJ13" s="749" t="s">
        <v>1325</v>
      </c>
      <c r="AK13" s="749"/>
      <c r="AL13" s="749"/>
      <c r="AM13" s="749"/>
      <c r="AN13" s="749"/>
      <c r="AO13" s="749"/>
      <c r="AP13" s="749"/>
      <c r="AQ13" s="749"/>
      <c r="AR13" s="749"/>
      <c r="AS13" s="749" t="s">
        <v>1326</v>
      </c>
      <c r="AT13" s="749"/>
      <c r="AU13" s="749"/>
      <c r="AV13" s="749"/>
      <c r="AW13" s="749"/>
      <c r="AX13" s="749"/>
      <c r="AY13" s="749"/>
      <c r="AZ13" s="749"/>
      <c r="BA13" s="749"/>
    </row>
    <row r="14" spans="1:53" ht="20.95" customHeight="1">
      <c r="A14" s="749" t="s">
        <v>1327</v>
      </c>
      <c r="B14" s="749"/>
      <c r="C14" s="749"/>
      <c r="D14" s="749"/>
      <c r="E14" s="749"/>
      <c r="F14" s="451"/>
      <c r="G14" s="452"/>
      <c r="H14" s="452"/>
      <c r="I14" s="748">
        <v>35</v>
      </c>
      <c r="J14" s="748"/>
      <c r="K14" s="747"/>
      <c r="L14" s="747"/>
      <c r="M14" s="452"/>
      <c r="N14" s="452"/>
      <c r="O14" s="453"/>
      <c r="P14" s="451"/>
      <c r="Q14" s="452"/>
      <c r="R14" s="452"/>
      <c r="S14" s="746">
        <v>17</v>
      </c>
      <c r="T14" s="746"/>
      <c r="U14" s="747"/>
      <c r="V14" s="747"/>
      <c r="W14" s="452"/>
      <c r="X14" s="452"/>
      <c r="Y14" s="453"/>
      <c r="Z14" s="451"/>
      <c r="AA14" s="452"/>
      <c r="AB14" s="452"/>
      <c r="AC14" s="746">
        <v>41</v>
      </c>
      <c r="AD14" s="746"/>
      <c r="AE14" s="747"/>
      <c r="AF14" s="747"/>
      <c r="AG14" s="452"/>
      <c r="AH14" s="452"/>
      <c r="AI14" s="452"/>
      <c r="AJ14" s="455"/>
      <c r="AK14" s="454"/>
      <c r="AL14" s="454"/>
      <c r="AM14" s="744"/>
      <c r="AN14" s="744"/>
      <c r="AO14" s="745"/>
      <c r="AP14" s="745"/>
      <c r="AQ14" s="454"/>
      <c r="AR14" s="456"/>
      <c r="AS14" s="455"/>
      <c r="AT14" s="454"/>
      <c r="AU14" s="454"/>
      <c r="AV14" s="744">
        <f>(I14+S14+AC14+AM14)</f>
        <v>93</v>
      </c>
      <c r="AW14" s="744"/>
      <c r="AX14" s="745" t="str">
        <f>IF((K14+U14+AE14+AO14)=0,"",(K14+U14+AE14+AO14))</f>
        <v/>
      </c>
      <c r="AY14" s="745"/>
      <c r="AZ14" s="454"/>
      <c r="BA14" s="456"/>
    </row>
    <row r="15" spans="1:53" ht="20.95" customHeight="1">
      <c r="A15" s="749" t="s">
        <v>1328</v>
      </c>
      <c r="B15" s="749"/>
      <c r="C15" s="749"/>
      <c r="D15" s="749"/>
      <c r="E15" s="749"/>
      <c r="F15" s="451"/>
      <c r="G15" s="452"/>
      <c r="H15" s="452"/>
      <c r="I15" s="748">
        <v>27</v>
      </c>
      <c r="J15" s="748"/>
      <c r="K15" s="747"/>
      <c r="L15" s="747"/>
      <c r="M15" s="452"/>
      <c r="N15" s="452"/>
      <c r="O15" s="453"/>
      <c r="P15" s="451"/>
      <c r="Q15" s="452"/>
      <c r="R15" s="452"/>
      <c r="S15" s="746">
        <v>33</v>
      </c>
      <c r="T15" s="746"/>
      <c r="U15" s="747"/>
      <c r="V15" s="747"/>
      <c r="W15" s="452"/>
      <c r="X15" s="452"/>
      <c r="Y15" s="453"/>
      <c r="Z15" s="451"/>
      <c r="AA15" s="452"/>
      <c r="AB15" s="452"/>
      <c r="AC15" s="746">
        <v>54</v>
      </c>
      <c r="AD15" s="746"/>
      <c r="AE15" s="747"/>
      <c r="AF15" s="747"/>
      <c r="AG15" s="452"/>
      <c r="AH15" s="452"/>
      <c r="AI15" s="452"/>
      <c r="AJ15" s="455"/>
      <c r="AK15" s="454"/>
      <c r="AL15" s="454"/>
      <c r="AM15" s="744">
        <v>1</v>
      </c>
      <c r="AN15" s="744"/>
      <c r="AO15" s="745"/>
      <c r="AP15" s="745"/>
      <c r="AQ15" s="454"/>
      <c r="AR15" s="456"/>
      <c r="AS15" s="455"/>
      <c r="AT15" s="454"/>
      <c r="AU15" s="454"/>
      <c r="AV15" s="744">
        <f t="shared" ref="AV15:AV26" si="0">(I15+S15+AC15+AM15)</f>
        <v>115</v>
      </c>
      <c r="AW15" s="744"/>
      <c r="AX15" s="745" t="str">
        <f t="shared" ref="AX15:AX26" si="1">IF((K15+U15+AE15+AO15)=0,"",(K15+U15+AE15+AO15))</f>
        <v/>
      </c>
      <c r="AY15" s="745"/>
      <c r="AZ15" s="454"/>
      <c r="BA15" s="456"/>
    </row>
    <row r="16" spans="1:53" ht="20.95" customHeight="1">
      <c r="A16" s="749" t="s">
        <v>1329</v>
      </c>
      <c r="B16" s="749"/>
      <c r="C16" s="749"/>
      <c r="D16" s="749"/>
      <c r="E16" s="749"/>
      <c r="F16" s="451"/>
      <c r="G16" s="452"/>
      <c r="H16" s="452"/>
      <c r="I16" s="748">
        <v>1</v>
      </c>
      <c r="J16" s="748"/>
      <c r="K16" s="747"/>
      <c r="L16" s="747"/>
      <c r="M16" s="452"/>
      <c r="N16" s="452"/>
      <c r="O16" s="453"/>
      <c r="P16" s="451"/>
      <c r="Q16" s="452"/>
      <c r="R16" s="452"/>
      <c r="S16" s="746"/>
      <c r="T16" s="746"/>
      <c r="U16" s="747"/>
      <c r="V16" s="747"/>
      <c r="W16" s="452"/>
      <c r="X16" s="452"/>
      <c r="Y16" s="453"/>
      <c r="Z16" s="451"/>
      <c r="AA16" s="452"/>
      <c r="AB16" s="452"/>
      <c r="AC16" s="746"/>
      <c r="AD16" s="746"/>
      <c r="AE16" s="747"/>
      <c r="AF16" s="747"/>
      <c r="AG16" s="452"/>
      <c r="AH16" s="452"/>
      <c r="AI16" s="452"/>
      <c r="AJ16" s="455"/>
      <c r="AK16" s="454"/>
      <c r="AL16" s="454"/>
      <c r="AM16" s="744"/>
      <c r="AN16" s="744"/>
      <c r="AO16" s="745"/>
      <c r="AP16" s="745"/>
      <c r="AQ16" s="454"/>
      <c r="AR16" s="456"/>
      <c r="AS16" s="455"/>
      <c r="AT16" s="454"/>
      <c r="AU16" s="454"/>
      <c r="AV16" s="744">
        <f t="shared" si="0"/>
        <v>1</v>
      </c>
      <c r="AW16" s="744"/>
      <c r="AX16" s="745" t="str">
        <f t="shared" si="1"/>
        <v/>
      </c>
      <c r="AY16" s="745"/>
      <c r="AZ16" s="454"/>
      <c r="BA16" s="456"/>
    </row>
    <row r="17" spans="1:53" ht="20.95" customHeight="1">
      <c r="A17" s="749" t="s">
        <v>1330</v>
      </c>
      <c r="B17" s="749"/>
      <c r="C17" s="749"/>
      <c r="D17" s="749"/>
      <c r="E17" s="749"/>
      <c r="F17" s="451"/>
      <c r="G17" s="452"/>
      <c r="H17" s="452"/>
      <c r="I17" s="748">
        <v>2</v>
      </c>
      <c r="J17" s="748"/>
      <c r="K17" s="747"/>
      <c r="L17" s="747"/>
      <c r="M17" s="452"/>
      <c r="N17" s="452"/>
      <c r="O17" s="453"/>
      <c r="P17" s="451"/>
      <c r="Q17" s="452"/>
      <c r="R17" s="452"/>
      <c r="S17" s="746">
        <v>3</v>
      </c>
      <c r="T17" s="746"/>
      <c r="U17" s="747"/>
      <c r="V17" s="747"/>
      <c r="W17" s="452"/>
      <c r="X17" s="452"/>
      <c r="Y17" s="453"/>
      <c r="Z17" s="451"/>
      <c r="AA17" s="452"/>
      <c r="AB17" s="452"/>
      <c r="AC17" s="746">
        <v>5</v>
      </c>
      <c r="AD17" s="746"/>
      <c r="AE17" s="747"/>
      <c r="AF17" s="747"/>
      <c r="AG17" s="452"/>
      <c r="AH17" s="452"/>
      <c r="AI17" s="452"/>
      <c r="AJ17" s="455"/>
      <c r="AK17" s="454"/>
      <c r="AL17" s="454"/>
      <c r="AM17" s="744"/>
      <c r="AN17" s="744"/>
      <c r="AO17" s="745"/>
      <c r="AP17" s="745"/>
      <c r="AQ17" s="454"/>
      <c r="AR17" s="456"/>
      <c r="AS17" s="455"/>
      <c r="AT17" s="454"/>
      <c r="AU17" s="454"/>
      <c r="AV17" s="744">
        <f t="shared" si="0"/>
        <v>10</v>
      </c>
      <c r="AW17" s="744"/>
      <c r="AX17" s="745" t="str">
        <f t="shared" si="1"/>
        <v/>
      </c>
      <c r="AY17" s="745"/>
      <c r="AZ17" s="454"/>
      <c r="BA17" s="456"/>
    </row>
    <row r="18" spans="1:53" ht="20.95" customHeight="1">
      <c r="A18" s="749" t="s">
        <v>1331</v>
      </c>
      <c r="B18" s="749"/>
      <c r="C18" s="749"/>
      <c r="D18" s="749"/>
      <c r="E18" s="749"/>
      <c r="F18" s="451"/>
      <c r="G18" s="452"/>
      <c r="H18" s="452"/>
      <c r="I18" s="747"/>
      <c r="J18" s="747"/>
      <c r="K18" s="747"/>
      <c r="L18" s="747"/>
      <c r="M18" s="452"/>
      <c r="N18" s="452"/>
      <c r="O18" s="453"/>
      <c r="P18" s="451"/>
      <c r="Q18" s="452"/>
      <c r="R18" s="452"/>
      <c r="S18" s="746"/>
      <c r="T18" s="746"/>
      <c r="U18" s="747"/>
      <c r="V18" s="747"/>
      <c r="W18" s="452"/>
      <c r="X18" s="452"/>
      <c r="Y18" s="453"/>
      <c r="Z18" s="451"/>
      <c r="AA18" s="452"/>
      <c r="AB18" s="452"/>
      <c r="AC18" s="746">
        <v>1</v>
      </c>
      <c r="AD18" s="746"/>
      <c r="AE18" s="747"/>
      <c r="AF18" s="747"/>
      <c r="AG18" s="452"/>
      <c r="AH18" s="452"/>
      <c r="AI18" s="452"/>
      <c r="AJ18" s="455"/>
      <c r="AK18" s="454"/>
      <c r="AL18" s="454"/>
      <c r="AM18" s="744"/>
      <c r="AN18" s="744"/>
      <c r="AO18" s="745"/>
      <c r="AP18" s="745"/>
      <c r="AQ18" s="454"/>
      <c r="AR18" s="456"/>
      <c r="AS18" s="455"/>
      <c r="AT18" s="454"/>
      <c r="AU18" s="454"/>
      <c r="AV18" s="744">
        <f t="shared" si="0"/>
        <v>1</v>
      </c>
      <c r="AW18" s="744"/>
      <c r="AX18" s="745" t="str">
        <f t="shared" si="1"/>
        <v/>
      </c>
      <c r="AY18" s="745"/>
      <c r="AZ18" s="454"/>
      <c r="BA18" s="456"/>
    </row>
    <row r="19" spans="1:53" ht="20.95" customHeight="1">
      <c r="A19" s="749" t="s">
        <v>1332</v>
      </c>
      <c r="B19" s="749"/>
      <c r="C19" s="749"/>
      <c r="D19" s="749"/>
      <c r="E19" s="749"/>
      <c r="F19" s="451"/>
      <c r="G19" s="452"/>
      <c r="H19" s="452"/>
      <c r="I19" s="748">
        <v>3</v>
      </c>
      <c r="J19" s="748"/>
      <c r="K19" s="745">
        <v>-3</v>
      </c>
      <c r="L19" s="745"/>
      <c r="M19" s="452"/>
      <c r="N19" s="452"/>
      <c r="O19" s="453"/>
      <c r="P19" s="451"/>
      <c r="Q19" s="452"/>
      <c r="R19" s="452"/>
      <c r="S19" s="746">
        <v>2</v>
      </c>
      <c r="T19" s="746"/>
      <c r="U19" s="745">
        <v>-2</v>
      </c>
      <c r="V19" s="745"/>
      <c r="W19" s="452"/>
      <c r="X19" s="452"/>
      <c r="Y19" s="453"/>
      <c r="Z19" s="451"/>
      <c r="AA19" s="452"/>
      <c r="AB19" s="452"/>
      <c r="AC19" s="746">
        <v>2</v>
      </c>
      <c r="AD19" s="746"/>
      <c r="AE19" s="745">
        <v>-1</v>
      </c>
      <c r="AF19" s="745"/>
      <c r="AG19" s="452"/>
      <c r="AH19" s="452"/>
      <c r="AI19" s="452"/>
      <c r="AJ19" s="455"/>
      <c r="AK19" s="454"/>
      <c r="AL19" s="454"/>
      <c r="AM19" s="744"/>
      <c r="AN19" s="744"/>
      <c r="AO19" s="745"/>
      <c r="AP19" s="745"/>
      <c r="AQ19" s="454"/>
      <c r="AR19" s="456"/>
      <c r="AS19" s="455"/>
      <c r="AT19" s="454"/>
      <c r="AU19" s="454"/>
      <c r="AV19" s="744">
        <f t="shared" si="0"/>
        <v>7</v>
      </c>
      <c r="AW19" s="744"/>
      <c r="AX19" s="745">
        <f t="shared" si="1"/>
        <v>-6</v>
      </c>
      <c r="AY19" s="745"/>
      <c r="AZ19" s="454"/>
      <c r="BA19" s="456"/>
    </row>
    <row r="20" spans="1:53" ht="20.95" customHeight="1">
      <c r="A20" s="749" t="s">
        <v>1333</v>
      </c>
      <c r="B20" s="749"/>
      <c r="C20" s="749"/>
      <c r="D20" s="749"/>
      <c r="E20" s="749"/>
      <c r="F20" s="451"/>
      <c r="G20" s="452"/>
      <c r="H20" s="452"/>
      <c r="I20" s="747"/>
      <c r="J20" s="747"/>
      <c r="K20" s="747"/>
      <c r="L20" s="747"/>
      <c r="M20" s="452"/>
      <c r="N20" s="452"/>
      <c r="O20" s="453"/>
      <c r="P20" s="451"/>
      <c r="Q20" s="452"/>
      <c r="R20" s="452"/>
      <c r="S20" s="746"/>
      <c r="T20" s="746"/>
      <c r="U20" s="747"/>
      <c r="V20" s="747"/>
      <c r="W20" s="452"/>
      <c r="X20" s="452"/>
      <c r="Y20" s="453"/>
      <c r="Z20" s="451"/>
      <c r="AA20" s="452"/>
      <c r="AB20" s="452"/>
      <c r="AC20" s="746">
        <v>2</v>
      </c>
      <c r="AD20" s="746"/>
      <c r="AE20" s="747"/>
      <c r="AF20" s="747"/>
      <c r="AG20" s="452"/>
      <c r="AH20" s="452"/>
      <c r="AI20" s="452"/>
      <c r="AJ20" s="455"/>
      <c r="AK20" s="454"/>
      <c r="AL20" s="454"/>
      <c r="AM20" s="744"/>
      <c r="AN20" s="744"/>
      <c r="AO20" s="745"/>
      <c r="AP20" s="745"/>
      <c r="AQ20" s="454"/>
      <c r="AR20" s="456"/>
      <c r="AS20" s="455"/>
      <c r="AT20" s="454"/>
      <c r="AU20" s="454"/>
      <c r="AV20" s="744">
        <f t="shared" si="0"/>
        <v>2</v>
      </c>
      <c r="AW20" s="744"/>
      <c r="AX20" s="745" t="str">
        <f t="shared" si="1"/>
        <v/>
      </c>
      <c r="AY20" s="745"/>
      <c r="AZ20" s="454"/>
      <c r="BA20" s="456"/>
    </row>
    <row r="21" spans="1:53" ht="20.95" customHeight="1">
      <c r="A21" s="749" t="s">
        <v>1334</v>
      </c>
      <c r="B21" s="749"/>
      <c r="C21" s="749"/>
      <c r="D21" s="749"/>
      <c r="E21" s="749"/>
      <c r="F21" s="451"/>
      <c r="G21" s="452"/>
      <c r="H21" s="452"/>
      <c r="I21" s="747"/>
      <c r="J21" s="747"/>
      <c r="K21" s="747"/>
      <c r="L21" s="747"/>
      <c r="M21" s="452"/>
      <c r="N21" s="452"/>
      <c r="O21" s="453"/>
      <c r="P21" s="451"/>
      <c r="Q21" s="452"/>
      <c r="R21" s="452"/>
      <c r="S21" s="746"/>
      <c r="T21" s="746"/>
      <c r="U21" s="747"/>
      <c r="V21" s="747"/>
      <c r="W21" s="452"/>
      <c r="X21" s="452"/>
      <c r="Y21" s="453"/>
      <c r="Z21" s="451"/>
      <c r="AA21" s="452"/>
      <c r="AB21" s="452"/>
      <c r="AC21" s="746">
        <v>1</v>
      </c>
      <c r="AD21" s="746"/>
      <c r="AE21" s="747"/>
      <c r="AF21" s="747"/>
      <c r="AG21" s="452"/>
      <c r="AH21" s="452"/>
      <c r="AI21" s="452"/>
      <c r="AJ21" s="455"/>
      <c r="AK21" s="454"/>
      <c r="AL21" s="454"/>
      <c r="AM21" s="744"/>
      <c r="AN21" s="744"/>
      <c r="AO21" s="745"/>
      <c r="AP21" s="745"/>
      <c r="AQ21" s="454"/>
      <c r="AR21" s="456"/>
      <c r="AS21" s="455"/>
      <c r="AT21" s="454"/>
      <c r="AU21" s="454"/>
      <c r="AV21" s="744">
        <f t="shared" si="0"/>
        <v>1</v>
      </c>
      <c r="AW21" s="744"/>
      <c r="AX21" s="745" t="str">
        <f t="shared" si="1"/>
        <v/>
      </c>
      <c r="AY21" s="745"/>
      <c r="AZ21" s="454"/>
      <c r="BA21" s="456"/>
    </row>
    <row r="22" spans="1:53" ht="20.95" customHeight="1">
      <c r="A22" s="749" t="s">
        <v>1335</v>
      </c>
      <c r="B22" s="749"/>
      <c r="C22" s="749"/>
      <c r="D22" s="749"/>
      <c r="E22" s="749"/>
      <c r="F22" s="451"/>
      <c r="G22" s="452"/>
      <c r="H22" s="452"/>
      <c r="I22" s="747"/>
      <c r="J22" s="747"/>
      <c r="K22" s="747"/>
      <c r="L22" s="747"/>
      <c r="M22" s="452"/>
      <c r="N22" s="452"/>
      <c r="O22" s="453"/>
      <c r="P22" s="451"/>
      <c r="Q22" s="452"/>
      <c r="R22" s="452"/>
      <c r="S22" s="746">
        <v>5</v>
      </c>
      <c r="T22" s="746"/>
      <c r="U22" s="747"/>
      <c r="V22" s="747"/>
      <c r="W22" s="452"/>
      <c r="X22" s="452"/>
      <c r="Y22" s="453"/>
      <c r="Z22" s="451"/>
      <c r="AA22" s="452"/>
      <c r="AB22" s="452"/>
      <c r="AC22" s="746">
        <v>6</v>
      </c>
      <c r="AD22" s="746"/>
      <c r="AE22" s="747"/>
      <c r="AF22" s="747"/>
      <c r="AG22" s="452"/>
      <c r="AH22" s="452"/>
      <c r="AI22" s="452"/>
      <c r="AJ22" s="455"/>
      <c r="AK22" s="454"/>
      <c r="AL22" s="454"/>
      <c r="AM22" s="744"/>
      <c r="AN22" s="744"/>
      <c r="AO22" s="745"/>
      <c r="AP22" s="745"/>
      <c r="AQ22" s="454"/>
      <c r="AR22" s="456"/>
      <c r="AS22" s="455"/>
      <c r="AT22" s="454"/>
      <c r="AU22" s="454"/>
      <c r="AV22" s="744">
        <f t="shared" si="0"/>
        <v>11</v>
      </c>
      <c r="AW22" s="744"/>
      <c r="AX22" s="745" t="str">
        <f t="shared" si="1"/>
        <v/>
      </c>
      <c r="AY22" s="745"/>
      <c r="AZ22" s="454"/>
      <c r="BA22" s="456"/>
    </row>
    <row r="23" spans="1:53" ht="20.95" customHeight="1">
      <c r="A23" s="749" t="s">
        <v>1336</v>
      </c>
      <c r="B23" s="749"/>
      <c r="C23" s="749"/>
      <c r="D23" s="749"/>
      <c r="E23" s="749"/>
      <c r="F23" s="451"/>
      <c r="G23" s="452"/>
      <c r="H23" s="452"/>
      <c r="I23" s="747"/>
      <c r="J23" s="747"/>
      <c r="K23" s="747"/>
      <c r="L23" s="747"/>
      <c r="M23" s="452"/>
      <c r="N23" s="452"/>
      <c r="O23" s="453"/>
      <c r="P23" s="451"/>
      <c r="Q23" s="452"/>
      <c r="R23" s="452"/>
      <c r="S23" s="746"/>
      <c r="T23" s="746"/>
      <c r="U23" s="747"/>
      <c r="V23" s="747"/>
      <c r="W23" s="452"/>
      <c r="X23" s="452"/>
      <c r="Y23" s="453"/>
      <c r="Z23" s="451"/>
      <c r="AA23" s="452"/>
      <c r="AB23" s="452"/>
      <c r="AC23" s="746">
        <v>5</v>
      </c>
      <c r="AD23" s="746"/>
      <c r="AE23" s="747"/>
      <c r="AF23" s="747"/>
      <c r="AG23" s="452"/>
      <c r="AH23" s="452"/>
      <c r="AI23" s="452"/>
      <c r="AJ23" s="455"/>
      <c r="AK23" s="454"/>
      <c r="AL23" s="454"/>
      <c r="AM23" s="744"/>
      <c r="AN23" s="744"/>
      <c r="AO23" s="745"/>
      <c r="AP23" s="745"/>
      <c r="AQ23" s="454"/>
      <c r="AR23" s="456"/>
      <c r="AS23" s="455"/>
      <c r="AT23" s="454"/>
      <c r="AU23" s="454"/>
      <c r="AV23" s="744">
        <f t="shared" si="0"/>
        <v>5</v>
      </c>
      <c r="AW23" s="744"/>
      <c r="AX23" s="745" t="str">
        <f t="shared" si="1"/>
        <v/>
      </c>
      <c r="AY23" s="745"/>
      <c r="AZ23" s="454"/>
      <c r="BA23" s="456"/>
    </row>
    <row r="24" spans="1:53" ht="20.95" customHeight="1">
      <c r="A24" s="749" t="s">
        <v>1337</v>
      </c>
      <c r="B24" s="749"/>
      <c r="C24" s="749"/>
      <c r="D24" s="749"/>
      <c r="E24" s="749"/>
      <c r="F24" s="451"/>
      <c r="G24" s="452"/>
      <c r="H24" s="452"/>
      <c r="I24" s="747"/>
      <c r="J24" s="747"/>
      <c r="K24" s="747"/>
      <c r="L24" s="747"/>
      <c r="M24" s="452"/>
      <c r="N24" s="452"/>
      <c r="O24" s="453"/>
      <c r="P24" s="451"/>
      <c r="Q24" s="452"/>
      <c r="R24" s="452"/>
      <c r="S24" s="746"/>
      <c r="T24" s="746"/>
      <c r="U24" s="747"/>
      <c r="V24" s="747"/>
      <c r="W24" s="452"/>
      <c r="X24" s="452"/>
      <c r="Y24" s="453"/>
      <c r="Z24" s="451"/>
      <c r="AA24" s="452"/>
      <c r="AB24" s="452"/>
      <c r="AC24" s="746">
        <v>16</v>
      </c>
      <c r="AD24" s="746"/>
      <c r="AE24" s="747"/>
      <c r="AF24" s="747"/>
      <c r="AG24" s="452"/>
      <c r="AH24" s="452"/>
      <c r="AI24" s="452"/>
      <c r="AJ24" s="455"/>
      <c r="AK24" s="454"/>
      <c r="AL24" s="454"/>
      <c r="AM24" s="744"/>
      <c r="AN24" s="744"/>
      <c r="AO24" s="745"/>
      <c r="AP24" s="745"/>
      <c r="AQ24" s="454"/>
      <c r="AR24" s="456"/>
      <c r="AS24" s="455"/>
      <c r="AT24" s="454"/>
      <c r="AU24" s="454"/>
      <c r="AV24" s="744">
        <f t="shared" si="0"/>
        <v>16</v>
      </c>
      <c r="AW24" s="744"/>
      <c r="AX24" s="745" t="str">
        <f t="shared" si="1"/>
        <v/>
      </c>
      <c r="AY24" s="745"/>
      <c r="AZ24" s="454"/>
      <c r="BA24" s="456"/>
    </row>
    <row r="25" spans="1:53" ht="20.95" customHeight="1">
      <c r="A25" s="749" t="s">
        <v>1529</v>
      </c>
      <c r="B25" s="749"/>
      <c r="C25" s="749"/>
      <c r="D25" s="749"/>
      <c r="E25" s="749"/>
      <c r="F25" s="451"/>
      <c r="G25" s="452"/>
      <c r="H25" s="452"/>
      <c r="I25" s="747"/>
      <c r="J25" s="747"/>
      <c r="K25" s="747"/>
      <c r="L25" s="747"/>
      <c r="M25" s="452"/>
      <c r="N25" s="452"/>
      <c r="O25" s="453"/>
      <c r="P25" s="451"/>
      <c r="Q25" s="452"/>
      <c r="R25" s="452"/>
      <c r="S25" s="746"/>
      <c r="T25" s="746"/>
      <c r="U25" s="747"/>
      <c r="V25" s="747"/>
      <c r="W25" s="452"/>
      <c r="X25" s="452"/>
      <c r="Y25" s="453"/>
      <c r="Z25" s="451"/>
      <c r="AA25" s="452"/>
      <c r="AB25" s="452"/>
      <c r="AC25" s="746">
        <v>1</v>
      </c>
      <c r="AD25" s="746"/>
      <c r="AE25" s="747"/>
      <c r="AF25" s="747"/>
      <c r="AG25" s="452"/>
      <c r="AH25" s="452"/>
      <c r="AI25" s="452"/>
      <c r="AJ25" s="455"/>
      <c r="AK25" s="454"/>
      <c r="AL25" s="454"/>
      <c r="AM25" s="744"/>
      <c r="AN25" s="744"/>
      <c r="AO25" s="745"/>
      <c r="AP25" s="745"/>
      <c r="AQ25" s="454"/>
      <c r="AR25" s="456"/>
      <c r="AS25" s="455"/>
      <c r="AT25" s="454"/>
      <c r="AU25" s="454"/>
      <c r="AV25" s="744">
        <f t="shared" si="0"/>
        <v>1</v>
      </c>
      <c r="AW25" s="744"/>
      <c r="AX25" s="745" t="str">
        <f t="shared" si="1"/>
        <v/>
      </c>
      <c r="AY25" s="745"/>
      <c r="AZ25" s="454"/>
      <c r="BA25" s="456"/>
    </row>
    <row r="26" spans="1:53" ht="20.95" customHeight="1">
      <c r="A26" s="749" t="s">
        <v>1338</v>
      </c>
      <c r="B26" s="749"/>
      <c r="C26" s="749"/>
      <c r="D26" s="749"/>
      <c r="E26" s="749"/>
      <c r="F26" s="451"/>
      <c r="G26" s="452"/>
      <c r="H26" s="452"/>
      <c r="I26" s="747"/>
      <c r="J26" s="747"/>
      <c r="K26" s="747"/>
      <c r="L26" s="747"/>
      <c r="M26" s="452"/>
      <c r="N26" s="452"/>
      <c r="O26" s="453"/>
      <c r="P26" s="451"/>
      <c r="Q26" s="452"/>
      <c r="R26" s="452"/>
      <c r="S26" s="746"/>
      <c r="T26" s="746"/>
      <c r="U26" s="747"/>
      <c r="V26" s="747"/>
      <c r="W26" s="452"/>
      <c r="X26" s="452"/>
      <c r="Y26" s="453"/>
      <c r="Z26" s="451"/>
      <c r="AA26" s="452"/>
      <c r="AB26" s="452"/>
      <c r="AC26" s="746">
        <v>4</v>
      </c>
      <c r="AD26" s="746"/>
      <c r="AE26" s="747"/>
      <c r="AF26" s="747"/>
      <c r="AG26" s="452"/>
      <c r="AH26" s="452"/>
      <c r="AI26" s="452"/>
      <c r="AJ26" s="455"/>
      <c r="AK26" s="454"/>
      <c r="AL26" s="454"/>
      <c r="AM26" s="744"/>
      <c r="AN26" s="744"/>
      <c r="AO26" s="745"/>
      <c r="AP26" s="745"/>
      <c r="AQ26" s="454"/>
      <c r="AR26" s="456"/>
      <c r="AS26" s="455"/>
      <c r="AT26" s="454"/>
      <c r="AU26" s="454"/>
      <c r="AV26" s="744">
        <f t="shared" si="0"/>
        <v>4</v>
      </c>
      <c r="AW26" s="744"/>
      <c r="AX26" s="745" t="str">
        <f t="shared" si="1"/>
        <v/>
      </c>
      <c r="AY26" s="745"/>
      <c r="AZ26" s="454"/>
      <c r="BA26" s="456"/>
    </row>
    <row r="27" spans="1:53" ht="20.95" customHeight="1">
      <c r="A27" s="749" t="s">
        <v>491</v>
      </c>
      <c r="B27" s="749"/>
      <c r="C27" s="749"/>
      <c r="D27" s="749"/>
      <c r="E27" s="749"/>
      <c r="F27" s="451"/>
      <c r="G27" s="452"/>
      <c r="H27" s="452"/>
      <c r="I27" s="744">
        <f>SUM(I14:J26)</f>
        <v>68</v>
      </c>
      <c r="J27" s="744"/>
      <c r="K27" s="745">
        <f>IF(SUM(K14:L26)=0,"",SUM(K14:L26))</f>
        <v>-3</v>
      </c>
      <c r="L27" s="745"/>
      <c r="M27" s="452"/>
      <c r="N27" s="452"/>
      <c r="O27" s="453"/>
      <c r="P27" s="451"/>
      <c r="Q27" s="452"/>
      <c r="R27" s="452"/>
      <c r="S27" s="770">
        <f>SUM(S14:T26)</f>
        <v>60</v>
      </c>
      <c r="T27" s="770"/>
      <c r="U27" s="745">
        <f>IF(SUM(U14:V26)=0,"",SUM(U14:V26))</f>
        <v>-2</v>
      </c>
      <c r="V27" s="745"/>
      <c r="W27" s="452"/>
      <c r="X27" s="452"/>
      <c r="Y27" s="453"/>
      <c r="Z27" s="451"/>
      <c r="AA27" s="452"/>
      <c r="AB27" s="452"/>
      <c r="AC27" s="770">
        <f>SUM(AC14:AD26)</f>
        <v>138</v>
      </c>
      <c r="AD27" s="770"/>
      <c r="AE27" s="745">
        <f>IF(SUM(AE14:AF26)=0,"",SUM(AE14:AF26))</f>
        <v>-1</v>
      </c>
      <c r="AF27" s="745"/>
      <c r="AG27" s="452"/>
      <c r="AH27" s="452"/>
      <c r="AI27" s="452"/>
      <c r="AJ27" s="455"/>
      <c r="AK27" s="454"/>
      <c r="AL27" s="454"/>
      <c r="AM27" s="744">
        <f>SUM(AM14:AN26)</f>
        <v>1</v>
      </c>
      <c r="AN27" s="744"/>
      <c r="AO27" s="745" t="str">
        <f>IF(SUM(AO14:AP26)=0,"",SUM(AO14:AP26))</f>
        <v/>
      </c>
      <c r="AP27" s="745"/>
      <c r="AQ27" s="454"/>
      <c r="AR27" s="456"/>
      <c r="AS27" s="455"/>
      <c r="AT27" s="454"/>
      <c r="AU27" s="454"/>
      <c r="AV27" s="744">
        <f>SUM(AV14:AW26)</f>
        <v>267</v>
      </c>
      <c r="AW27" s="744"/>
      <c r="AX27" s="745">
        <f>IF(SUM(AX14:AY26)=0,"",SUM(AX14:AY26))</f>
        <v>-6</v>
      </c>
      <c r="AY27" s="745"/>
      <c r="AZ27" s="454"/>
      <c r="BA27" s="456"/>
    </row>
    <row r="28" spans="1:53">
      <c r="A28" s="104" t="s">
        <v>1339</v>
      </c>
    </row>
    <row r="29" spans="1:53">
      <c r="A29" s="104"/>
    </row>
  </sheetData>
  <mergeCells count="203">
    <mergeCell ref="I24:J24"/>
    <mergeCell ref="K24:L24"/>
    <mergeCell ref="S23:T23"/>
    <mergeCell ref="A27:E27"/>
    <mergeCell ref="A26:E26"/>
    <mergeCell ref="AC27:AD27"/>
    <mergeCell ref="A25:E25"/>
    <mergeCell ref="A23:E23"/>
    <mergeCell ref="I25:J25"/>
    <mergeCell ref="K25:L25"/>
    <mergeCell ref="I26:J26"/>
    <mergeCell ref="K26:L26"/>
    <mergeCell ref="I27:J27"/>
    <mergeCell ref="K27:L27"/>
    <mergeCell ref="S24:T24"/>
    <mergeCell ref="U24:V24"/>
    <mergeCell ref="S25:T25"/>
    <mergeCell ref="U25:V25"/>
    <mergeCell ref="S26:T26"/>
    <mergeCell ref="U26:V26"/>
    <mergeCell ref="S27:T27"/>
    <mergeCell ref="U27:V27"/>
    <mergeCell ref="AV27:AW27"/>
    <mergeCell ref="AX27:AY27"/>
    <mergeCell ref="A24:E24"/>
    <mergeCell ref="AX18:AY18"/>
    <mergeCell ref="AV19:AW19"/>
    <mergeCell ref="AX19:AY19"/>
    <mergeCell ref="A21:E21"/>
    <mergeCell ref="A20:E20"/>
    <mergeCell ref="AC20:AD20"/>
    <mergeCell ref="AE20:AF20"/>
    <mergeCell ref="AC21:AD21"/>
    <mergeCell ref="AE21:AF21"/>
    <mergeCell ref="AM20:AN20"/>
    <mergeCell ref="AO20:AP20"/>
    <mergeCell ref="AM21:AN21"/>
    <mergeCell ref="AO21:AP21"/>
    <mergeCell ref="AV20:AW20"/>
    <mergeCell ref="AX20:AY20"/>
    <mergeCell ref="AV21:AW21"/>
    <mergeCell ref="AX21:AY21"/>
    <mergeCell ref="AC18:AD18"/>
    <mergeCell ref="K22:L22"/>
    <mergeCell ref="I23:J23"/>
    <mergeCell ref="K23:L23"/>
    <mergeCell ref="AC19:AD19"/>
    <mergeCell ref="AE19:AF19"/>
    <mergeCell ref="AM18:AN18"/>
    <mergeCell ref="AO18:AP18"/>
    <mergeCell ref="AM19:AN19"/>
    <mergeCell ref="AO19:AP19"/>
    <mergeCell ref="AV18:AW18"/>
    <mergeCell ref="AX14:AY14"/>
    <mergeCell ref="AV15:AW15"/>
    <mergeCell ref="AX15:AY15"/>
    <mergeCell ref="AV16:AW16"/>
    <mergeCell ref="AX16:AY16"/>
    <mergeCell ref="AV17:AW17"/>
    <mergeCell ref="AX17:AY17"/>
    <mergeCell ref="AC14:AD14"/>
    <mergeCell ref="AE14:AF14"/>
    <mergeCell ref="AC15:AD15"/>
    <mergeCell ref="AE15:AF15"/>
    <mergeCell ref="AM14:AN14"/>
    <mergeCell ref="AO14:AP14"/>
    <mergeCell ref="AM15:AN15"/>
    <mergeCell ref="AO15:AP15"/>
    <mergeCell ref="AV14:AW14"/>
    <mergeCell ref="AC16:AD16"/>
    <mergeCell ref="AE16:AF16"/>
    <mergeCell ref="AC17:AD17"/>
    <mergeCell ref="AE17:AF17"/>
    <mergeCell ref="AM16:AN16"/>
    <mergeCell ref="AO16:AP16"/>
    <mergeCell ref="AM17:AN17"/>
    <mergeCell ref="AO17:AP17"/>
    <mergeCell ref="AE18:AF18"/>
    <mergeCell ref="AS12:BA12"/>
    <mergeCell ref="A13:E13"/>
    <mergeCell ref="F13:O13"/>
    <mergeCell ref="P13:Y13"/>
    <mergeCell ref="Z13:AI13"/>
    <mergeCell ref="AJ13:AR13"/>
    <mergeCell ref="AS13:BA13"/>
    <mergeCell ref="A9:E9"/>
    <mergeCell ref="G9:N9"/>
    <mergeCell ref="Q9:X9"/>
    <mergeCell ref="AA9:AL9"/>
    <mergeCell ref="AN9:AT9"/>
    <mergeCell ref="AU9:BA9"/>
    <mergeCell ref="AN8:AS8"/>
    <mergeCell ref="AU8:AZ8"/>
    <mergeCell ref="A8:E8"/>
    <mergeCell ref="G8:N8"/>
    <mergeCell ref="Q8:X8"/>
    <mergeCell ref="AA8:AL8"/>
    <mergeCell ref="A7:E7"/>
    <mergeCell ref="G7:N7"/>
    <mergeCell ref="AA7:AL7"/>
    <mergeCell ref="AN6:AS6"/>
    <mergeCell ref="AN7:AS7"/>
    <mergeCell ref="AU6:AZ6"/>
    <mergeCell ref="AU7:AZ7"/>
    <mergeCell ref="P7:Y7"/>
    <mergeCell ref="A6:E6"/>
    <mergeCell ref="G6:N6"/>
    <mergeCell ref="Q6:X6"/>
    <mergeCell ref="A5:E5"/>
    <mergeCell ref="G5:N5"/>
    <mergeCell ref="Q5:X5"/>
    <mergeCell ref="Z6:AM6"/>
    <mergeCell ref="Z5:AM5"/>
    <mergeCell ref="AN4:AS4"/>
    <mergeCell ref="AN5:AS5"/>
    <mergeCell ref="AU4:AZ4"/>
    <mergeCell ref="AU5:AZ5"/>
    <mergeCell ref="A4:E4"/>
    <mergeCell ref="G4:N4"/>
    <mergeCell ref="Q4:X4"/>
    <mergeCell ref="AA4:AL4"/>
    <mergeCell ref="AT2:BA2"/>
    <mergeCell ref="A3:E3"/>
    <mergeCell ref="F3:O3"/>
    <mergeCell ref="P3:Y3"/>
    <mergeCell ref="Z3:AM3"/>
    <mergeCell ref="AN3:BA3"/>
    <mergeCell ref="I19:J19"/>
    <mergeCell ref="K19:L19"/>
    <mergeCell ref="I20:J20"/>
    <mergeCell ref="K20:L20"/>
    <mergeCell ref="I21:J21"/>
    <mergeCell ref="K21:L21"/>
    <mergeCell ref="I22:J22"/>
    <mergeCell ref="A15:E15"/>
    <mergeCell ref="A14:E14"/>
    <mergeCell ref="A19:E19"/>
    <mergeCell ref="A18:E18"/>
    <mergeCell ref="A22:E22"/>
    <mergeCell ref="I14:J14"/>
    <mergeCell ref="K14:L14"/>
    <mergeCell ref="I15:J15"/>
    <mergeCell ref="K15:L15"/>
    <mergeCell ref="I16:J16"/>
    <mergeCell ref="K16:L16"/>
    <mergeCell ref="I17:J17"/>
    <mergeCell ref="K17:L17"/>
    <mergeCell ref="I18:J18"/>
    <mergeCell ref="K18:L18"/>
    <mergeCell ref="A17:E17"/>
    <mergeCell ref="A16:E16"/>
    <mergeCell ref="S14:T14"/>
    <mergeCell ref="U14:V14"/>
    <mergeCell ref="S15:T15"/>
    <mergeCell ref="U15:V15"/>
    <mergeCell ref="S16:T16"/>
    <mergeCell ref="U16:V16"/>
    <mergeCell ref="S17:T17"/>
    <mergeCell ref="U17:V17"/>
    <mergeCell ref="S18:T18"/>
    <mergeCell ref="U18:V18"/>
    <mergeCell ref="S19:T19"/>
    <mergeCell ref="U19:V19"/>
    <mergeCell ref="S20:T20"/>
    <mergeCell ref="U20:V20"/>
    <mergeCell ref="S21:T21"/>
    <mergeCell ref="U21:V21"/>
    <mergeCell ref="S22:T22"/>
    <mergeCell ref="U22:V22"/>
    <mergeCell ref="U23:V23"/>
    <mergeCell ref="AC22:AD22"/>
    <mergeCell ref="AE22:AF22"/>
    <mergeCell ref="AC23:AD23"/>
    <mergeCell ref="AE23:AF23"/>
    <mergeCell ref="AC24:AD24"/>
    <mergeCell ref="AE24:AF24"/>
    <mergeCell ref="AC25:AD25"/>
    <mergeCell ref="AE25:AF25"/>
    <mergeCell ref="AC26:AD26"/>
    <mergeCell ref="AE26:AF26"/>
    <mergeCell ref="AE27:AF27"/>
    <mergeCell ref="AM22:AN22"/>
    <mergeCell ref="AO22:AP22"/>
    <mergeCell ref="AM23:AN23"/>
    <mergeCell ref="AO23:AP23"/>
    <mergeCell ref="AM24:AN24"/>
    <mergeCell ref="AO24:AP24"/>
    <mergeCell ref="AM25:AN25"/>
    <mergeCell ref="AO25:AP25"/>
    <mergeCell ref="AM26:AN26"/>
    <mergeCell ref="AO26:AP26"/>
    <mergeCell ref="AM27:AN27"/>
    <mergeCell ref="AO27:AP27"/>
    <mergeCell ref="AV22:AW22"/>
    <mergeCell ref="AX22:AY22"/>
    <mergeCell ref="AV23:AW23"/>
    <mergeCell ref="AX23:AY23"/>
    <mergeCell ref="AV24:AW24"/>
    <mergeCell ref="AX24:AY24"/>
    <mergeCell ref="AV25:AW25"/>
    <mergeCell ref="AX25:AY25"/>
    <mergeCell ref="AV26:AW26"/>
    <mergeCell ref="AX26:AY2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B1:N14"/>
  <sheetViews>
    <sheetView view="pageLayout" zoomScaleNormal="100" workbookViewId="0">
      <selection activeCell="B19" sqref="B19:C19"/>
    </sheetView>
  </sheetViews>
  <sheetFormatPr defaultColWidth="9" defaultRowHeight="14.4"/>
  <cols>
    <col min="1" max="1" width="4.33203125" style="7" customWidth="1"/>
    <col min="2" max="14" width="10" style="7" customWidth="1"/>
    <col min="15" max="16384" width="9" style="7"/>
  </cols>
  <sheetData>
    <row r="1" spans="2:14" ht="34.049999999999997" customHeight="1"/>
    <row r="2" spans="2:14" s="11" customFormat="1" ht="24.05" customHeight="1">
      <c r="B2" s="11" t="s">
        <v>900</v>
      </c>
      <c r="N2" s="457" t="s">
        <v>1530</v>
      </c>
    </row>
    <row r="3" spans="2:14" ht="24.05" customHeight="1">
      <c r="B3" s="618"/>
      <c r="C3" s="618"/>
      <c r="D3" s="632" t="s">
        <v>384</v>
      </c>
      <c r="E3" s="632"/>
      <c r="F3" s="632"/>
      <c r="G3" s="109" t="s">
        <v>383</v>
      </c>
      <c r="H3" s="640" t="s">
        <v>382</v>
      </c>
      <c r="I3" s="771"/>
      <c r="J3" s="640" t="s">
        <v>381</v>
      </c>
      <c r="K3" s="772"/>
      <c r="L3" s="772"/>
      <c r="M3" s="772"/>
      <c r="N3" s="771"/>
    </row>
    <row r="4" spans="2:14" ht="24.05" customHeight="1">
      <c r="B4" s="632" t="s">
        <v>380</v>
      </c>
      <c r="C4" s="632"/>
      <c r="D4" s="632" t="s">
        <v>379</v>
      </c>
      <c r="E4" s="632"/>
      <c r="F4" s="632"/>
      <c r="G4" s="188">
        <v>1</v>
      </c>
      <c r="H4" s="640" t="s">
        <v>378</v>
      </c>
      <c r="I4" s="771"/>
      <c r="J4" s="614" t="s">
        <v>377</v>
      </c>
      <c r="K4" s="773"/>
      <c r="L4" s="773"/>
      <c r="M4" s="773"/>
      <c r="N4" s="615"/>
    </row>
    <row r="5" spans="2:14" ht="24.05" customHeight="1">
      <c r="B5" s="632"/>
      <c r="C5" s="632"/>
      <c r="D5" s="632" t="s">
        <v>376</v>
      </c>
      <c r="E5" s="632"/>
      <c r="F5" s="632"/>
      <c r="G5" s="188">
        <v>1</v>
      </c>
      <c r="H5" s="640" t="s">
        <v>375</v>
      </c>
      <c r="I5" s="771"/>
      <c r="J5" s="614" t="s">
        <v>374</v>
      </c>
      <c r="K5" s="773"/>
      <c r="L5" s="773"/>
      <c r="M5" s="773"/>
      <c r="N5" s="615"/>
    </row>
    <row r="6" spans="2:14" ht="24.05" customHeight="1">
      <c r="B6" s="632"/>
      <c r="C6" s="632"/>
      <c r="D6" s="632" t="s">
        <v>373</v>
      </c>
      <c r="E6" s="632"/>
      <c r="F6" s="632"/>
      <c r="G6" s="188">
        <v>3</v>
      </c>
      <c r="H6" s="640" t="s">
        <v>370</v>
      </c>
      <c r="I6" s="771"/>
      <c r="J6" s="614" t="s">
        <v>369</v>
      </c>
      <c r="K6" s="773"/>
      <c r="L6" s="773"/>
      <c r="M6" s="773"/>
      <c r="N6" s="615"/>
    </row>
    <row r="7" spans="2:14" ht="24.05" customHeight="1">
      <c r="B7" s="632" t="s">
        <v>372</v>
      </c>
      <c r="C7" s="632"/>
      <c r="D7" s="640" t="s">
        <v>371</v>
      </c>
      <c r="E7" s="772"/>
      <c r="F7" s="771"/>
      <c r="G7" s="188">
        <v>4</v>
      </c>
      <c r="H7" s="640" t="s">
        <v>370</v>
      </c>
      <c r="I7" s="771"/>
      <c r="J7" s="614" t="s">
        <v>369</v>
      </c>
      <c r="K7" s="773"/>
      <c r="L7" s="773"/>
      <c r="M7" s="773"/>
      <c r="N7" s="615"/>
    </row>
    <row r="8" spans="2:14" ht="24.05" customHeight="1"/>
    <row r="9" spans="2:14" ht="24.05" customHeight="1"/>
    <row r="10" spans="2:14" s="11" customFormat="1" ht="24.05" customHeight="1">
      <c r="B10" s="11" t="s">
        <v>1370</v>
      </c>
      <c r="N10" s="457" t="s">
        <v>1530</v>
      </c>
    </row>
    <row r="11" spans="2:14" ht="24.05" customHeight="1">
      <c r="B11" s="108"/>
      <c r="C11" s="107" t="s">
        <v>368</v>
      </c>
      <c r="D11" s="619" t="s">
        <v>367</v>
      </c>
      <c r="E11" s="621"/>
      <c r="F11" s="621"/>
      <c r="G11" s="621"/>
      <c r="H11" s="621"/>
      <c r="I11" s="621"/>
      <c r="J11" s="621"/>
      <c r="K11" s="621"/>
      <c r="L11" s="620"/>
      <c r="M11" s="618" t="s">
        <v>366</v>
      </c>
      <c r="N11" s="618" t="s">
        <v>365</v>
      </c>
    </row>
    <row r="12" spans="2:14" ht="24.05" customHeight="1">
      <c r="B12" s="106" t="s">
        <v>364</v>
      </c>
      <c r="C12" s="105"/>
      <c r="D12" s="8" t="s">
        <v>363</v>
      </c>
      <c r="E12" s="8" t="s">
        <v>362</v>
      </c>
      <c r="F12" s="8" t="s">
        <v>361</v>
      </c>
      <c r="G12" s="8" t="s">
        <v>360</v>
      </c>
      <c r="H12" s="8" t="s">
        <v>359</v>
      </c>
      <c r="I12" s="8" t="s">
        <v>358</v>
      </c>
      <c r="J12" s="8" t="s">
        <v>357</v>
      </c>
      <c r="K12" s="8" t="s">
        <v>356</v>
      </c>
      <c r="L12" s="8" t="s">
        <v>355</v>
      </c>
      <c r="M12" s="618"/>
      <c r="N12" s="618"/>
    </row>
    <row r="13" spans="2:14" ht="24.05" customHeight="1">
      <c r="B13" s="774" t="s">
        <v>354</v>
      </c>
      <c r="C13" s="775"/>
      <c r="D13" s="188">
        <v>24</v>
      </c>
      <c r="E13" s="188">
        <v>6</v>
      </c>
      <c r="F13" s="188">
        <v>5</v>
      </c>
      <c r="G13" s="188">
        <v>6</v>
      </c>
      <c r="H13" s="188">
        <v>6</v>
      </c>
      <c r="I13" s="188">
        <v>4</v>
      </c>
      <c r="J13" s="188">
        <v>8</v>
      </c>
      <c r="K13" s="188">
        <v>8</v>
      </c>
      <c r="L13" s="188">
        <f>SUM(D13:K13)</f>
        <v>67</v>
      </c>
      <c r="M13" s="188">
        <v>39</v>
      </c>
      <c r="N13" s="188">
        <f>L13+M13</f>
        <v>106</v>
      </c>
    </row>
    <row r="14" spans="2:14" ht="24.05" customHeight="1">
      <c r="B14" s="619" t="s">
        <v>353</v>
      </c>
      <c r="C14" s="620"/>
      <c r="D14" s="188">
        <v>24</v>
      </c>
      <c r="E14" s="188">
        <v>6</v>
      </c>
      <c r="F14" s="188">
        <v>5</v>
      </c>
      <c r="G14" s="188">
        <v>6</v>
      </c>
      <c r="H14" s="188">
        <v>7</v>
      </c>
      <c r="I14" s="188">
        <v>5</v>
      </c>
      <c r="J14" s="188">
        <v>8</v>
      </c>
      <c r="K14" s="188">
        <v>8</v>
      </c>
      <c r="L14" s="188">
        <f>SUM(D14:K14)</f>
        <v>69</v>
      </c>
      <c r="M14" s="188">
        <v>39</v>
      </c>
      <c r="N14" s="188">
        <f>L14+M14</f>
        <v>108</v>
      </c>
    </row>
  </sheetData>
  <mergeCells count="23">
    <mergeCell ref="J3:N3"/>
    <mergeCell ref="J5:N5"/>
    <mergeCell ref="J6:N6"/>
    <mergeCell ref="J4:N4"/>
    <mergeCell ref="B14:C14"/>
    <mergeCell ref="N11:N12"/>
    <mergeCell ref="D11:L11"/>
    <mergeCell ref="M11:M12"/>
    <mergeCell ref="B13:C13"/>
    <mergeCell ref="J7:N7"/>
    <mergeCell ref="D7:F7"/>
    <mergeCell ref="H3:I3"/>
    <mergeCell ref="H7:I7"/>
    <mergeCell ref="H6:I6"/>
    <mergeCell ref="H5:I5"/>
    <mergeCell ref="B7:C7"/>
    <mergeCell ref="H4:I4"/>
    <mergeCell ref="B3:C3"/>
    <mergeCell ref="B4:C6"/>
    <mergeCell ref="D3:F3"/>
    <mergeCell ref="D4:F4"/>
    <mergeCell ref="D5:F5"/>
    <mergeCell ref="D6:F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6D3AF-CE63-44B9-8548-FA5A0C4082A8}">
  <sheetPr>
    <pageSetUpPr fitToPage="1"/>
  </sheetPr>
  <dimension ref="A1:O39"/>
  <sheetViews>
    <sheetView showGridLines="0" tabSelected="1" view="pageLayout" zoomScale="115" zoomScaleNormal="100" zoomScaleSheetLayoutView="100" zoomScalePageLayoutView="115" workbookViewId="0">
      <selection activeCell="A5" sqref="A5"/>
    </sheetView>
  </sheetViews>
  <sheetFormatPr defaultColWidth="9" defaultRowHeight="14.4"/>
  <cols>
    <col min="1" max="1" width="10.33203125" style="1" customWidth="1"/>
    <col min="2" max="2" width="25.44140625" style="1" customWidth="1"/>
    <col min="3" max="3" width="11.88671875" style="1" customWidth="1"/>
    <col min="4" max="4" width="10.33203125" style="1" customWidth="1"/>
    <col min="5" max="5" width="3.5546875" style="1" customWidth="1"/>
    <col min="6" max="6" width="5.21875" style="1" customWidth="1"/>
    <col min="7" max="7" width="6.44140625" style="1" customWidth="1"/>
    <col min="8" max="8" width="10.33203125" style="1" customWidth="1"/>
    <col min="9" max="9" width="6.5546875" style="1" customWidth="1"/>
    <col min="10" max="11" width="6.109375" style="1" customWidth="1"/>
    <col min="12" max="12" width="9.44140625" style="1" customWidth="1"/>
    <col min="13" max="13" width="14.21875" style="1" customWidth="1"/>
    <col min="14" max="14" width="10.33203125" style="1" customWidth="1"/>
    <col min="15" max="15" width="6.77734375" style="1" customWidth="1"/>
    <col min="16" max="16384" width="9" style="1"/>
  </cols>
  <sheetData>
    <row r="1" spans="1:15" ht="16.55" customHeight="1">
      <c r="A1" s="413" t="s">
        <v>1372</v>
      </c>
      <c r="B1" s="570"/>
    </row>
    <row r="2" spans="1:15" ht="16.55" customHeight="1"/>
    <row r="3" spans="1:15" ht="16.55" customHeight="1">
      <c r="A3" s="1" t="s">
        <v>1866</v>
      </c>
    </row>
    <row r="4" spans="1:15" ht="16.55" customHeight="1">
      <c r="A4" s="503" t="s">
        <v>1942</v>
      </c>
    </row>
    <row r="5" spans="1:15" ht="16.55" customHeight="1">
      <c r="A5" s="1" t="s">
        <v>1867</v>
      </c>
    </row>
    <row r="6" spans="1:15" ht="16.55" customHeight="1">
      <c r="A6" s="1" t="s">
        <v>1868</v>
      </c>
    </row>
    <row r="7" spans="1:15" ht="16.55" customHeight="1">
      <c r="A7" s="1" t="s">
        <v>1869</v>
      </c>
    </row>
    <row r="8" spans="1:15" ht="16.55" customHeight="1">
      <c r="A8" s="1" t="s">
        <v>1870</v>
      </c>
    </row>
    <row r="9" spans="1:15" ht="16.55" customHeight="1"/>
    <row r="10" spans="1:15" ht="16.55" customHeight="1">
      <c r="A10" s="548" t="s">
        <v>1871</v>
      </c>
      <c r="B10" s="112" t="s">
        <v>1872</v>
      </c>
      <c r="C10" s="112"/>
      <c r="D10" s="112"/>
      <c r="E10" s="547"/>
      <c r="F10" s="114"/>
      <c r="G10" s="112"/>
      <c r="H10" s="112"/>
      <c r="I10" s="114"/>
      <c r="J10" s="114"/>
      <c r="K10" s="114"/>
      <c r="L10" s="114"/>
      <c r="M10" s="114"/>
      <c r="N10" s="114"/>
      <c r="O10" s="115"/>
    </row>
    <row r="11" spans="1:15" ht="16.55" customHeight="1">
      <c r="A11" s="116"/>
      <c r="B11" s="776" t="s">
        <v>385</v>
      </c>
      <c r="C11" s="777"/>
      <c r="D11" s="777"/>
      <c r="E11" s="777"/>
      <c r="F11" s="778"/>
      <c r="G11" s="776" t="s">
        <v>1091</v>
      </c>
      <c r="H11" s="777"/>
      <c r="I11" s="777"/>
      <c r="J11" s="777"/>
      <c r="K11" s="778"/>
      <c r="L11" s="776" t="s">
        <v>1873</v>
      </c>
      <c r="M11" s="777"/>
      <c r="N11" s="777"/>
      <c r="O11" s="779"/>
    </row>
    <row r="12" spans="1:15" ht="16.55" customHeight="1">
      <c r="A12" s="116"/>
      <c r="B12" s="571"/>
      <c r="C12" s="550"/>
      <c r="D12" s="550"/>
      <c r="E12" s="550"/>
      <c r="F12" s="551"/>
      <c r="G12" s="550" t="s">
        <v>1874</v>
      </c>
      <c r="H12" s="550"/>
      <c r="I12" s="780" t="s">
        <v>1875</v>
      </c>
      <c r="J12" s="782" t="s">
        <v>1876</v>
      </c>
      <c r="K12" s="783" t="s">
        <v>1877</v>
      </c>
      <c r="L12" s="553" t="s">
        <v>1878</v>
      </c>
      <c r="M12" s="553" t="s">
        <v>1192</v>
      </c>
      <c r="N12" s="1" t="s">
        <v>1839</v>
      </c>
      <c r="O12" s="349" t="s">
        <v>1531</v>
      </c>
    </row>
    <row r="13" spans="1:15" ht="16.55" customHeight="1">
      <c r="A13" s="116"/>
      <c r="B13" s="554"/>
      <c r="F13" s="415"/>
      <c r="G13" s="1" t="s">
        <v>270</v>
      </c>
      <c r="I13" s="781"/>
      <c r="J13" s="584"/>
      <c r="K13" s="784"/>
      <c r="L13" s="458" t="s">
        <v>1879</v>
      </c>
      <c r="M13" s="458" t="s">
        <v>1192</v>
      </c>
      <c r="N13" s="1" t="s">
        <v>1839</v>
      </c>
      <c r="O13" s="349" t="s">
        <v>1092</v>
      </c>
    </row>
    <row r="14" spans="1:15" ht="16.55" customHeight="1">
      <c r="A14" s="116"/>
      <c r="B14" s="554"/>
      <c r="F14" s="415"/>
      <c r="I14" s="458"/>
      <c r="K14" s="459"/>
      <c r="L14" s="458"/>
      <c r="M14" s="458" t="s">
        <v>1880</v>
      </c>
      <c r="N14" s="1" t="s">
        <v>1881</v>
      </c>
      <c r="O14" s="349"/>
    </row>
    <row r="15" spans="1:15" ht="16.55" customHeight="1">
      <c r="A15" s="116"/>
      <c r="B15" s="554"/>
      <c r="F15" s="415"/>
      <c r="I15" s="458"/>
      <c r="K15" s="459"/>
      <c r="L15" s="458"/>
      <c r="M15" s="458" t="s">
        <v>1882</v>
      </c>
      <c r="N15" s="1" t="s">
        <v>1883</v>
      </c>
      <c r="O15" s="349"/>
    </row>
    <row r="16" spans="1:15" ht="16.55" customHeight="1">
      <c r="A16" s="116"/>
      <c r="B16" s="555"/>
      <c r="C16" s="556"/>
      <c r="D16" s="556"/>
      <c r="E16" s="556"/>
      <c r="F16" s="557"/>
      <c r="G16" s="556"/>
      <c r="H16" s="556"/>
      <c r="I16" s="558"/>
      <c r="J16" s="556"/>
      <c r="K16" s="559"/>
      <c r="L16" s="558" t="s">
        <v>1884</v>
      </c>
      <c r="M16" s="558" t="s">
        <v>1885</v>
      </c>
      <c r="N16" s="556" t="s">
        <v>1886</v>
      </c>
      <c r="O16" s="560" t="s">
        <v>1092</v>
      </c>
    </row>
    <row r="17" spans="1:15" ht="16.55" customHeight="1">
      <c r="A17" s="119"/>
      <c r="B17" s="120" t="s">
        <v>1887</v>
      </c>
      <c r="C17" s="120"/>
      <c r="D17" s="561"/>
      <c r="E17" s="562"/>
      <c r="F17" s="556"/>
      <c r="G17" s="556"/>
      <c r="H17" s="556"/>
      <c r="I17" s="556"/>
      <c r="J17" s="556"/>
      <c r="K17" s="561"/>
      <c r="L17" s="556"/>
      <c r="M17" s="556"/>
      <c r="N17" s="562"/>
      <c r="O17" s="560"/>
    </row>
    <row r="18" spans="1:15" ht="16.55" customHeight="1">
      <c r="A18" s="119"/>
      <c r="B18" s="553"/>
      <c r="C18" s="553"/>
      <c r="D18" s="550"/>
      <c r="E18" s="563"/>
      <c r="F18" s="551"/>
      <c r="G18" s="564"/>
      <c r="H18" s="550"/>
      <c r="I18" s="553"/>
      <c r="J18" s="550"/>
      <c r="K18" s="551"/>
      <c r="L18" s="553"/>
      <c r="M18" s="553"/>
      <c r="N18" s="552"/>
      <c r="O18" s="565"/>
    </row>
    <row r="19" spans="1:15" ht="16.55" customHeight="1">
      <c r="A19" s="548" t="s">
        <v>1888</v>
      </c>
      <c r="B19" s="114" t="s">
        <v>1889</v>
      </c>
      <c r="C19" s="114"/>
      <c r="D19" s="114"/>
      <c r="E19" s="562"/>
      <c r="F19" s="114"/>
      <c r="G19" s="114"/>
      <c r="H19" s="114"/>
      <c r="I19" s="114"/>
      <c r="J19" s="114"/>
      <c r="K19" s="121"/>
      <c r="L19" s="114"/>
      <c r="M19" s="114"/>
      <c r="N19" s="114"/>
      <c r="O19" s="350"/>
    </row>
    <row r="20" spans="1:15" ht="16.55" customHeight="1">
      <c r="A20" s="116"/>
      <c r="B20" s="553" t="s">
        <v>1890</v>
      </c>
      <c r="C20" s="553" t="s">
        <v>1891</v>
      </c>
      <c r="D20" s="566"/>
      <c r="E20" s="566"/>
      <c r="F20" s="551" t="s">
        <v>1092</v>
      </c>
      <c r="G20" s="550"/>
      <c r="H20" s="550"/>
      <c r="I20" s="553"/>
      <c r="J20" s="550"/>
      <c r="K20" s="567"/>
      <c r="L20" s="553"/>
      <c r="M20" s="553"/>
      <c r="N20" s="550"/>
      <c r="O20" s="565"/>
    </row>
    <row r="21" spans="1:15" ht="16.55" customHeight="1">
      <c r="A21" s="116"/>
      <c r="B21" s="458" t="s">
        <v>1892</v>
      </c>
      <c r="C21" s="458" t="s">
        <v>1893</v>
      </c>
      <c r="D21" s="23"/>
      <c r="E21" s="23"/>
      <c r="F21" s="415" t="s">
        <v>1092</v>
      </c>
      <c r="I21" s="458"/>
      <c r="K21" s="165"/>
      <c r="L21" s="458"/>
      <c r="M21" s="458"/>
      <c r="O21" s="349"/>
    </row>
    <row r="22" spans="1:15" ht="16.55" customHeight="1">
      <c r="A22" s="568"/>
      <c r="B22" s="558"/>
      <c r="C22" s="558"/>
      <c r="D22" s="569"/>
      <c r="E22" s="569"/>
      <c r="F22" s="557"/>
      <c r="G22" s="556"/>
      <c r="H22" s="556"/>
      <c r="I22" s="558"/>
      <c r="J22" s="556"/>
      <c r="K22" s="561"/>
      <c r="L22" s="558"/>
      <c r="M22" s="558"/>
      <c r="N22" s="556"/>
      <c r="O22" s="560"/>
    </row>
    <row r="23" spans="1:15" ht="16.55" customHeight="1">
      <c r="A23" s="545" t="s">
        <v>1894</v>
      </c>
      <c r="B23" s="123" t="s">
        <v>1895</v>
      </c>
      <c r="C23" s="124"/>
      <c r="D23" s="124"/>
      <c r="E23" s="546"/>
      <c r="F23" s="123"/>
      <c r="G23" s="123"/>
      <c r="H23" s="123"/>
      <c r="I23" s="123"/>
      <c r="J23" s="123"/>
      <c r="K23" s="124"/>
      <c r="L23" s="563"/>
      <c r="M23" s="123"/>
      <c r="N23" s="123"/>
      <c r="O23" s="351"/>
    </row>
    <row r="24" spans="1:15" ht="16.55" customHeight="1">
      <c r="A24" s="12" t="s">
        <v>1896</v>
      </c>
      <c r="B24" s="110"/>
      <c r="C24" s="110"/>
      <c r="D24" s="110"/>
      <c r="E24" s="110"/>
      <c r="F24" s="110"/>
      <c r="G24" s="110"/>
      <c r="H24" s="110"/>
      <c r="I24" s="110"/>
      <c r="J24" s="110"/>
      <c r="K24" s="110"/>
      <c r="L24" s="110"/>
      <c r="M24" s="110"/>
      <c r="N24" s="110"/>
      <c r="O24" s="110"/>
    </row>
    <row r="25" spans="1:15" ht="16.55" customHeight="1">
      <c r="O25" s="110"/>
    </row>
    <row r="26" spans="1:15" ht="16.55" customHeight="1">
      <c r="A26" s="1" t="s">
        <v>1897</v>
      </c>
      <c r="M26" s="1" t="s">
        <v>1898</v>
      </c>
      <c r="O26" s="110"/>
    </row>
    <row r="27" spans="1:15" ht="16.55" customHeight="1">
      <c r="O27" s="110"/>
    </row>
    <row r="28" spans="1:15" ht="16.55" customHeight="1">
      <c r="A28" s="125" t="s">
        <v>387</v>
      </c>
    </row>
    <row r="29" spans="1:15" ht="16.55" customHeight="1">
      <c r="A29" s="126" t="s">
        <v>388</v>
      </c>
      <c r="B29" s="1" t="s">
        <v>1899</v>
      </c>
      <c r="D29" s="126" t="s">
        <v>389</v>
      </c>
      <c r="E29" s="1" t="s">
        <v>1900</v>
      </c>
      <c r="L29" s="1" t="s">
        <v>1901</v>
      </c>
    </row>
    <row r="30" spans="1:15" ht="16.55" customHeight="1">
      <c r="A30" s="126" t="s">
        <v>390</v>
      </c>
      <c r="B30" s="1" t="s">
        <v>391</v>
      </c>
      <c r="D30" s="126"/>
      <c r="E30" s="1" t="s">
        <v>1902</v>
      </c>
      <c r="L30" s="1" t="s">
        <v>1903</v>
      </c>
    </row>
    <row r="31" spans="1:15" ht="16.55" customHeight="1">
      <c r="A31" s="126" t="s">
        <v>392</v>
      </c>
      <c r="B31" s="1" t="s">
        <v>1904</v>
      </c>
      <c r="D31" s="126" t="s">
        <v>393</v>
      </c>
      <c r="E31" s="1" t="s">
        <v>1905</v>
      </c>
      <c r="L31" s="1" t="s">
        <v>1906</v>
      </c>
    </row>
    <row r="32" spans="1:15" ht="16.55" customHeight="1">
      <c r="A32" s="126"/>
      <c r="B32" s="1" t="s">
        <v>1907</v>
      </c>
      <c r="E32" s="1" t="s">
        <v>1908</v>
      </c>
      <c r="L32" s="1" t="s">
        <v>1909</v>
      </c>
      <c r="M32" s="1" t="s">
        <v>1910</v>
      </c>
    </row>
    <row r="33" spans="1:12" ht="16.55" customHeight="1">
      <c r="A33" s="126"/>
      <c r="B33" s="1" t="s">
        <v>394</v>
      </c>
      <c r="E33" s="1" t="s">
        <v>1911</v>
      </c>
      <c r="J33" s="1" t="s">
        <v>1912</v>
      </c>
      <c r="L33" s="1" t="s">
        <v>1913</v>
      </c>
    </row>
    <row r="34" spans="1:12" ht="16.55" customHeight="1">
      <c r="A34" s="126"/>
      <c r="B34" s="1" t="s">
        <v>395</v>
      </c>
      <c r="E34" s="1" t="s">
        <v>1914</v>
      </c>
      <c r="L34" s="1" t="s">
        <v>1915</v>
      </c>
    </row>
    <row r="35" spans="1:12" ht="16.55" customHeight="1">
      <c r="A35" s="126" t="s">
        <v>396</v>
      </c>
      <c r="B35" s="1" t="s">
        <v>397</v>
      </c>
      <c r="E35" s="1" t="s">
        <v>1916</v>
      </c>
      <c r="J35" s="1" t="s">
        <v>1917</v>
      </c>
      <c r="L35" s="194" t="s">
        <v>1918</v>
      </c>
    </row>
    <row r="36" spans="1:12" ht="16.55" customHeight="1">
      <c r="A36" s="126" t="s">
        <v>398</v>
      </c>
      <c r="B36" s="1" t="s">
        <v>399</v>
      </c>
      <c r="E36" s="1" t="s">
        <v>1919</v>
      </c>
    </row>
    <row r="37" spans="1:12" ht="16.55" customHeight="1">
      <c r="A37" s="126" t="s">
        <v>400</v>
      </c>
      <c r="B37" s="1" t="s">
        <v>1920</v>
      </c>
      <c r="E37" s="1" t="s">
        <v>1921</v>
      </c>
    </row>
    <row r="38" spans="1:12">
      <c r="A38" s="126"/>
      <c r="F38" s="126"/>
    </row>
    <row r="39" spans="1:12">
      <c r="A39" s="126"/>
      <c r="F39" s="126"/>
    </row>
  </sheetData>
  <mergeCells count="6">
    <mergeCell ref="B11:F11"/>
    <mergeCell ref="G11:K11"/>
    <mergeCell ref="L11:O11"/>
    <mergeCell ref="I12:I13"/>
    <mergeCell ref="J12:J13"/>
    <mergeCell ref="K12:K13"/>
  </mergeCells>
  <phoneticPr fontId="4"/>
  <pageMargins left="0.78740157480314965" right="0.39370078740157483" top="0.39370078740157483" bottom="0.39370078740157483" header="0" footer="0"/>
  <pageSetup paperSize="9" scale="94"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B36A-7444-411C-9DDB-20E1EA386A60}">
  <sheetPr>
    <pageSetUpPr fitToPage="1"/>
  </sheetPr>
  <dimension ref="B1:O57"/>
  <sheetViews>
    <sheetView showGridLines="0" view="pageLayout" zoomScaleNormal="100" workbookViewId="0">
      <selection activeCell="B2" sqref="B2"/>
    </sheetView>
  </sheetViews>
  <sheetFormatPr defaultColWidth="9" defaultRowHeight="15.05"/>
  <cols>
    <col min="1" max="1" width="5.77734375" style="128" customWidth="1"/>
    <col min="2" max="2" width="10.44140625" style="128" customWidth="1"/>
    <col min="3" max="4" width="5.109375" style="128" customWidth="1"/>
    <col min="5" max="6" width="10.6640625" style="128" customWidth="1"/>
    <col min="7" max="8" width="5.21875" style="128" customWidth="1"/>
    <col min="9" max="9" width="3.44140625" style="128" customWidth="1"/>
    <col min="10" max="10" width="3.21875" style="128" customWidth="1"/>
    <col min="11" max="11" width="3.77734375" style="128" customWidth="1"/>
    <col min="12" max="14" width="10.6640625" style="128" customWidth="1"/>
    <col min="15" max="15" width="12.6640625" style="128" customWidth="1"/>
    <col min="16" max="16" width="14.109375" style="128" customWidth="1"/>
    <col min="17" max="21" width="21" style="128" customWidth="1"/>
    <col min="22" max="16384" width="9" style="128"/>
  </cols>
  <sheetData>
    <row r="1" spans="2:15" s="1" customFormat="1" ht="16.55" customHeight="1">
      <c r="F1" s="126"/>
      <c r="G1" s="126"/>
    </row>
    <row r="2" spans="2:15" ht="19.8" customHeight="1">
      <c r="B2" s="129" t="s">
        <v>401</v>
      </c>
      <c r="C2" s="100"/>
    </row>
    <row r="3" spans="2:15" ht="19.8" customHeight="1">
      <c r="B3" s="129"/>
      <c r="C3" s="100"/>
    </row>
    <row r="4" spans="2:15" ht="19.8" customHeight="1">
      <c r="B4" s="100" t="s">
        <v>402</v>
      </c>
      <c r="C4" s="100"/>
    </row>
    <row r="5" spans="2:15" ht="19.8" customHeight="1">
      <c r="B5" s="100" t="s">
        <v>901</v>
      </c>
      <c r="C5" s="100"/>
      <c r="F5" s="195" t="s">
        <v>403</v>
      </c>
      <c r="G5" s="195"/>
    </row>
    <row r="6" spans="2:15" ht="19.8" customHeight="1">
      <c r="B6" s="100" t="s">
        <v>902</v>
      </c>
      <c r="C6" s="100"/>
      <c r="F6" s="100" t="s">
        <v>903</v>
      </c>
      <c r="G6" s="100"/>
    </row>
    <row r="7" spans="2:15" ht="19.8" customHeight="1">
      <c r="B7" s="100" t="s">
        <v>904</v>
      </c>
      <c r="C7" s="100"/>
      <c r="F7" s="100" t="s">
        <v>905</v>
      </c>
      <c r="G7" s="100"/>
    </row>
    <row r="8" spans="2:15" ht="19.8" customHeight="1">
      <c r="B8" s="315" t="s">
        <v>404</v>
      </c>
      <c r="C8" s="787" t="s">
        <v>405</v>
      </c>
      <c r="D8" s="787"/>
      <c r="E8" s="787"/>
      <c r="F8" s="787"/>
      <c r="G8" s="787"/>
      <c r="H8" s="787"/>
      <c r="I8" s="787"/>
      <c r="J8" s="787"/>
      <c r="K8" s="787"/>
      <c r="L8" s="787"/>
      <c r="M8" s="787"/>
      <c r="N8" s="787"/>
      <c r="O8" s="315" t="s">
        <v>406</v>
      </c>
    </row>
    <row r="9" spans="2:15" ht="19.8" customHeight="1">
      <c r="B9" s="315" t="s">
        <v>407</v>
      </c>
      <c r="C9" s="787" t="s">
        <v>408</v>
      </c>
      <c r="D9" s="787"/>
      <c r="E9" s="315">
        <v>2140</v>
      </c>
      <c r="F9" s="315">
        <v>2182</v>
      </c>
      <c r="G9" s="788" t="s">
        <v>409</v>
      </c>
      <c r="H9" s="789"/>
      <c r="I9" s="788">
        <v>4411</v>
      </c>
      <c r="J9" s="790"/>
      <c r="K9" s="789"/>
      <c r="L9" s="315">
        <v>4420</v>
      </c>
      <c r="M9" s="315">
        <v>8794</v>
      </c>
      <c r="N9" s="315">
        <v>8740</v>
      </c>
      <c r="O9" s="315" t="s">
        <v>410</v>
      </c>
    </row>
    <row r="10" spans="2:15" ht="19.8" customHeight="1">
      <c r="B10" s="130"/>
      <c r="C10" s="130"/>
      <c r="D10" s="130"/>
      <c r="E10" s="130"/>
      <c r="F10" s="130"/>
      <c r="G10" s="130"/>
      <c r="H10" s="130"/>
      <c r="I10" s="130"/>
      <c r="J10" s="130"/>
      <c r="K10" s="130"/>
      <c r="L10" s="130"/>
      <c r="M10" s="130"/>
      <c r="N10" s="130"/>
      <c r="O10" s="130"/>
    </row>
    <row r="11" spans="2:15" ht="19.8" customHeight="1">
      <c r="B11" s="100" t="s">
        <v>411</v>
      </c>
      <c r="C11" s="100"/>
      <c r="D11" s="785" t="s">
        <v>1373</v>
      </c>
      <c r="E11" s="785"/>
      <c r="F11" s="100" t="s">
        <v>1374</v>
      </c>
      <c r="G11" s="100"/>
      <c r="J11" s="128" t="s">
        <v>1375</v>
      </c>
      <c r="L11" s="100" t="s">
        <v>1376</v>
      </c>
      <c r="N11" s="128" t="s">
        <v>1377</v>
      </c>
    </row>
    <row r="12" spans="2:15" ht="19.8" customHeight="1">
      <c r="D12" s="785" t="s">
        <v>1378</v>
      </c>
      <c r="E12" s="785"/>
      <c r="F12" s="100" t="s">
        <v>1379</v>
      </c>
      <c r="G12" s="100"/>
      <c r="J12" s="128" t="s">
        <v>1380</v>
      </c>
      <c r="L12" s="100" t="s">
        <v>1381</v>
      </c>
      <c r="N12" s="786" t="s">
        <v>1377</v>
      </c>
    </row>
    <row r="13" spans="2:15" ht="19.8" customHeight="1">
      <c r="D13" s="785" t="s">
        <v>412</v>
      </c>
      <c r="E13" s="785"/>
      <c r="F13" s="100" t="s">
        <v>1382</v>
      </c>
      <c r="G13" s="100"/>
      <c r="J13" s="128" t="s">
        <v>1383</v>
      </c>
      <c r="L13" s="128" t="s">
        <v>1384</v>
      </c>
      <c r="N13" s="786"/>
    </row>
    <row r="14" spans="2:15" ht="19.8" customHeight="1">
      <c r="D14" s="195"/>
      <c r="E14" s="195"/>
      <c r="F14" s="100"/>
      <c r="G14" s="100"/>
      <c r="N14" s="544"/>
    </row>
    <row r="15" spans="2:15" ht="19.8" customHeight="1">
      <c r="B15" s="460" t="s">
        <v>1539</v>
      </c>
    </row>
    <row r="16" spans="2:15" ht="19.8" customHeight="1">
      <c r="B16" s="460"/>
    </row>
    <row r="17" spans="2:14" ht="19.8" customHeight="1">
      <c r="B17" s="460" t="s">
        <v>1538</v>
      </c>
    </row>
    <row r="18" spans="2:14" ht="19.8" customHeight="1">
      <c r="B18" s="791" t="s">
        <v>413</v>
      </c>
      <c r="C18" s="791"/>
      <c r="D18" s="791"/>
      <c r="E18" s="791"/>
      <c r="F18" s="307" t="s">
        <v>414</v>
      </c>
      <c r="G18" s="792" t="s">
        <v>415</v>
      </c>
      <c r="H18" s="793"/>
      <c r="I18" s="793"/>
      <c r="J18" s="794"/>
    </row>
    <row r="19" spans="2:14" ht="19.8" customHeight="1">
      <c r="B19" s="791" t="s">
        <v>416</v>
      </c>
      <c r="C19" s="795" t="s">
        <v>417</v>
      </c>
      <c r="D19" s="795"/>
      <c r="E19" s="795"/>
      <c r="F19" s="193">
        <v>348</v>
      </c>
      <c r="G19" s="312">
        <v>11</v>
      </c>
      <c r="H19" s="314" t="s">
        <v>1193</v>
      </c>
      <c r="I19" s="313" t="s">
        <v>1532</v>
      </c>
      <c r="J19" s="316" t="s">
        <v>1194</v>
      </c>
      <c r="N19" s="317"/>
    </row>
    <row r="20" spans="2:14" ht="19.8" customHeight="1">
      <c r="B20" s="791"/>
      <c r="C20" s="795" t="s">
        <v>418</v>
      </c>
      <c r="D20" s="795"/>
      <c r="E20" s="795"/>
      <c r="F20" s="193">
        <v>1068</v>
      </c>
      <c r="G20" s="312">
        <v>121</v>
      </c>
      <c r="H20" s="314" t="s">
        <v>1193</v>
      </c>
      <c r="I20" s="313" t="s">
        <v>1071</v>
      </c>
      <c r="J20" s="316" t="s">
        <v>1194</v>
      </c>
    </row>
    <row r="21" spans="2:14" ht="19.8" customHeight="1">
      <c r="B21" s="791"/>
      <c r="C21" s="795" t="s">
        <v>419</v>
      </c>
      <c r="D21" s="795"/>
      <c r="E21" s="795"/>
      <c r="F21" s="193">
        <v>1088</v>
      </c>
      <c r="G21" s="312">
        <v>36</v>
      </c>
      <c r="H21" s="314" t="s">
        <v>1193</v>
      </c>
      <c r="I21" s="313" t="s">
        <v>1533</v>
      </c>
      <c r="J21" s="316" t="s">
        <v>1194</v>
      </c>
    </row>
    <row r="22" spans="2:14" ht="19.8" customHeight="1">
      <c r="B22" s="791"/>
      <c r="C22" s="795" t="s">
        <v>420</v>
      </c>
      <c r="D22" s="795"/>
      <c r="E22" s="795"/>
      <c r="F22" s="193">
        <v>2060</v>
      </c>
      <c r="G22" s="312">
        <v>104</v>
      </c>
      <c r="H22" s="314" t="s">
        <v>1193</v>
      </c>
      <c r="I22" s="313" t="s">
        <v>1534</v>
      </c>
      <c r="J22" s="316" t="s">
        <v>1194</v>
      </c>
    </row>
    <row r="23" spans="2:14" ht="19.8" customHeight="1">
      <c r="B23" s="791"/>
      <c r="C23" s="795" t="s">
        <v>421</v>
      </c>
      <c r="D23" s="795"/>
      <c r="E23" s="795"/>
      <c r="F23" s="193">
        <v>6</v>
      </c>
      <c r="G23" s="312"/>
      <c r="H23" s="314"/>
      <c r="I23" s="313" t="s">
        <v>1069</v>
      </c>
      <c r="J23" s="316" t="s">
        <v>1194</v>
      </c>
    </row>
    <row r="24" spans="2:14" ht="19.8" customHeight="1">
      <c r="B24" s="791"/>
      <c r="C24" s="795" t="s">
        <v>422</v>
      </c>
      <c r="D24" s="795"/>
      <c r="E24" s="795"/>
      <c r="F24" s="193">
        <v>4570</v>
      </c>
      <c r="G24" s="312">
        <v>273</v>
      </c>
      <c r="H24" s="314" t="s">
        <v>1193</v>
      </c>
      <c r="I24" s="313" t="s">
        <v>1535</v>
      </c>
      <c r="J24" s="316" t="s">
        <v>1194</v>
      </c>
      <c r="N24" s="189"/>
    </row>
    <row r="25" spans="2:14" ht="19.8" customHeight="1">
      <c r="B25" s="791" t="s">
        <v>906</v>
      </c>
      <c r="C25" s="791"/>
      <c r="D25" s="791"/>
      <c r="E25" s="791"/>
      <c r="F25" s="193">
        <v>9959</v>
      </c>
      <c r="G25" s="312">
        <v>418</v>
      </c>
      <c r="H25" s="314" t="s">
        <v>1193</v>
      </c>
      <c r="I25" s="313" t="s">
        <v>1536</v>
      </c>
      <c r="J25" s="316" t="s">
        <v>1194</v>
      </c>
    </row>
    <row r="26" spans="2:14" ht="19.8" customHeight="1">
      <c r="B26" s="791" t="s">
        <v>907</v>
      </c>
      <c r="C26" s="791"/>
      <c r="D26" s="791"/>
      <c r="E26" s="791"/>
      <c r="F26" s="193">
        <v>14529</v>
      </c>
      <c r="G26" s="312">
        <v>691</v>
      </c>
      <c r="H26" s="314" t="s">
        <v>1193</v>
      </c>
      <c r="I26" s="313" t="s">
        <v>1537</v>
      </c>
      <c r="J26" s="316" t="s">
        <v>1194</v>
      </c>
    </row>
    <row r="27" spans="2:14" ht="17.2" customHeight="1"/>
    <row r="28" spans="2:14" ht="15.75" customHeight="1"/>
    <row r="29" spans="2:14" ht="15.75" customHeight="1"/>
    <row r="30" spans="2:14" ht="15.75" customHeight="1"/>
    <row r="31" spans="2:14" ht="15.75" customHeight="1"/>
    <row r="32" spans="2:14" ht="15.75" customHeight="1"/>
    <row r="33" s="128" customFormat="1" ht="15.75" customHeight="1"/>
    <row r="34" s="128" customFormat="1" ht="15.75" customHeight="1"/>
    <row r="35" s="128" customFormat="1" ht="15.75" customHeight="1"/>
    <row r="36" s="128" customFormat="1" ht="15.75" customHeight="1"/>
    <row r="37" s="128" customFormat="1" ht="15.75" customHeight="1"/>
    <row r="38" s="128" customFormat="1" ht="15.75" customHeight="1"/>
    <row r="39" s="128" customFormat="1" ht="15.75" customHeight="1"/>
    <row r="40" s="128" customFormat="1" ht="15.75" customHeight="1"/>
    <row r="41" s="128" customFormat="1" ht="15.75" customHeight="1"/>
    <row r="42" s="128" customFormat="1" ht="15.75" customHeight="1"/>
    <row r="43" s="128" customFormat="1" ht="15.75" customHeight="1"/>
    <row r="44" s="128" customFormat="1" ht="15.75" customHeight="1"/>
    <row r="45" s="128" customFormat="1" ht="15.75" customHeight="1"/>
    <row r="46" s="128" customFormat="1" ht="15.75" customHeight="1"/>
    <row r="47" s="128" customFormat="1"/>
    <row r="48" s="128" customFormat="1" ht="15.75" customHeight="1"/>
    <row r="49" s="128" customFormat="1"/>
    <row r="50" s="128" customFormat="1"/>
    <row r="51" s="128" customFormat="1"/>
    <row r="52" s="128" customFormat="1"/>
    <row r="53" s="128" customFormat="1"/>
    <row r="54" s="128" customFormat="1"/>
    <row r="55" s="128" customFormat="1"/>
    <row r="57" s="128" customFormat="1"/>
  </sheetData>
  <mergeCells count="19">
    <mergeCell ref="B25:E25"/>
    <mergeCell ref="B26:E26"/>
    <mergeCell ref="B18:E18"/>
    <mergeCell ref="G18:J18"/>
    <mergeCell ref="B19:B24"/>
    <mergeCell ref="C19:E19"/>
    <mergeCell ref="C20:E20"/>
    <mergeCell ref="C21:E21"/>
    <mergeCell ref="C22:E22"/>
    <mergeCell ref="C23:E23"/>
    <mergeCell ref="C24:E24"/>
    <mergeCell ref="D12:E12"/>
    <mergeCell ref="N12:N13"/>
    <mergeCell ref="D13:E13"/>
    <mergeCell ref="C8:N8"/>
    <mergeCell ref="C9:D9"/>
    <mergeCell ref="G9:H9"/>
    <mergeCell ref="I9:K9"/>
    <mergeCell ref="D11:E11"/>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I21"/>
  <sheetViews>
    <sheetView view="pageLayout" zoomScaleNormal="100" workbookViewId="0">
      <selection activeCell="B19" sqref="B19:C19"/>
    </sheetView>
  </sheetViews>
  <sheetFormatPr defaultColWidth="9" defaultRowHeight="14.4"/>
  <cols>
    <col min="1" max="1" width="2.109375" style="7" customWidth="1"/>
    <col min="2" max="2" width="18" style="7" customWidth="1"/>
    <col min="3" max="3" width="2.109375" style="7" customWidth="1"/>
    <col min="4" max="5" width="12.44140625" style="7" customWidth="1"/>
    <col min="6" max="9" width="21.33203125" style="7" customWidth="1"/>
    <col min="10" max="16384" width="9" style="7"/>
  </cols>
  <sheetData>
    <row r="1" spans="1:9" ht="19" customHeight="1"/>
    <row r="2" spans="1:9" ht="18" customHeight="1"/>
    <row r="3" spans="1:9" ht="20" customHeight="1">
      <c r="B3" s="131" t="s">
        <v>423</v>
      </c>
      <c r="C3" s="131"/>
      <c r="D3" s="131"/>
      <c r="E3" s="131"/>
      <c r="F3" s="131"/>
      <c r="G3" s="131"/>
      <c r="H3" s="131"/>
      <c r="I3" s="131"/>
    </row>
    <row r="4" spans="1:9" ht="20" customHeight="1">
      <c r="A4" s="305"/>
      <c r="B4" s="318" t="s">
        <v>424</v>
      </c>
      <c r="C4" s="133"/>
      <c r="D4" s="796" t="s">
        <v>425</v>
      </c>
      <c r="E4" s="797"/>
      <c r="F4" s="135" t="s">
        <v>426</v>
      </c>
      <c r="G4" s="135" t="s">
        <v>427</v>
      </c>
      <c r="H4" s="135" t="s">
        <v>428</v>
      </c>
      <c r="I4" s="135" t="s">
        <v>429</v>
      </c>
    </row>
    <row r="5" spans="1:9" ht="20" customHeight="1">
      <c r="A5" s="305"/>
      <c r="B5" s="132" t="s">
        <v>430</v>
      </c>
      <c r="C5" s="133"/>
      <c r="D5" s="798">
        <v>22370</v>
      </c>
      <c r="E5" s="799"/>
      <c r="F5" s="134">
        <v>24007</v>
      </c>
      <c r="G5" s="134">
        <v>26243</v>
      </c>
      <c r="H5" s="134">
        <v>27310</v>
      </c>
      <c r="I5" s="134">
        <v>28669</v>
      </c>
    </row>
    <row r="6" spans="1:9" ht="20" customHeight="1">
      <c r="A6" s="305"/>
      <c r="B6" s="132" t="s">
        <v>431</v>
      </c>
      <c r="C6" s="133"/>
      <c r="D6" s="796" t="s">
        <v>432</v>
      </c>
      <c r="E6" s="797"/>
      <c r="F6" s="135" t="s">
        <v>433</v>
      </c>
      <c r="G6" s="135" t="s">
        <v>434</v>
      </c>
      <c r="H6" s="135" t="s">
        <v>435</v>
      </c>
      <c r="I6" s="135" t="s">
        <v>436</v>
      </c>
    </row>
    <row r="7" spans="1:9" ht="20" customHeight="1">
      <c r="A7" s="305"/>
      <c r="B7" s="132" t="s">
        <v>437</v>
      </c>
      <c r="C7" s="133"/>
      <c r="D7" s="796" t="s">
        <v>438</v>
      </c>
      <c r="E7" s="797"/>
      <c r="F7" s="135" t="s">
        <v>438</v>
      </c>
      <c r="G7" s="135" t="s">
        <v>438</v>
      </c>
      <c r="H7" s="135" t="s">
        <v>438</v>
      </c>
      <c r="I7" s="135" t="s">
        <v>438</v>
      </c>
    </row>
    <row r="8" spans="1:9" ht="20" customHeight="1">
      <c r="A8" s="305"/>
      <c r="B8" s="132" t="s">
        <v>439</v>
      </c>
      <c r="C8" s="133"/>
      <c r="D8" s="796" t="s">
        <v>440</v>
      </c>
      <c r="E8" s="797"/>
      <c r="F8" s="135" t="s">
        <v>440</v>
      </c>
      <c r="G8" s="135" t="s">
        <v>441</v>
      </c>
      <c r="H8" s="135" t="s">
        <v>442</v>
      </c>
      <c r="I8" s="135" t="s">
        <v>443</v>
      </c>
    </row>
    <row r="9" spans="1:9" ht="20" customHeight="1">
      <c r="A9" s="305"/>
      <c r="B9" s="132" t="s">
        <v>444</v>
      </c>
      <c r="C9" s="133"/>
      <c r="D9" s="796" t="s">
        <v>445</v>
      </c>
      <c r="E9" s="797"/>
      <c r="F9" s="135" t="s">
        <v>445</v>
      </c>
      <c r="G9" s="135" t="s">
        <v>445</v>
      </c>
      <c r="H9" s="135" t="s">
        <v>445</v>
      </c>
      <c r="I9" s="135" t="s">
        <v>445</v>
      </c>
    </row>
    <row r="10" spans="1:9" ht="20" customHeight="1">
      <c r="A10" s="305"/>
      <c r="B10" s="132" t="s">
        <v>446</v>
      </c>
      <c r="C10" s="133"/>
      <c r="D10" s="803">
        <v>53</v>
      </c>
      <c r="E10" s="804"/>
      <c r="F10" s="136">
        <v>50</v>
      </c>
      <c r="G10" s="136">
        <v>51</v>
      </c>
      <c r="H10" s="136">
        <v>65</v>
      </c>
      <c r="I10" s="136">
        <v>20</v>
      </c>
    </row>
    <row r="11" spans="1:9" ht="20" customHeight="1">
      <c r="A11" s="306"/>
      <c r="B11" s="802" t="s">
        <v>447</v>
      </c>
      <c r="C11" s="137"/>
      <c r="D11" s="805" t="s">
        <v>1093</v>
      </c>
      <c r="E11" s="806"/>
      <c r="F11" s="800" t="s">
        <v>1094</v>
      </c>
      <c r="G11" s="800" t="s">
        <v>1095</v>
      </c>
      <c r="H11" s="800" t="s">
        <v>1096</v>
      </c>
      <c r="I11" s="800" t="s">
        <v>1097</v>
      </c>
    </row>
    <row r="12" spans="1:9" ht="20" customHeight="1">
      <c r="A12" s="106"/>
      <c r="B12" s="802"/>
      <c r="C12" s="319"/>
      <c r="D12" s="807"/>
      <c r="E12" s="808"/>
      <c r="F12" s="801"/>
      <c r="G12" s="801"/>
      <c r="H12" s="801"/>
      <c r="I12" s="801"/>
    </row>
    <row r="13" spans="1:9" ht="20" customHeight="1">
      <c r="B13" s="138"/>
      <c r="C13" s="138"/>
      <c r="D13" s="138"/>
    </row>
    <row r="14" spans="1:9" ht="20" customHeight="1">
      <c r="B14" s="138"/>
      <c r="C14" s="138"/>
      <c r="D14" s="138"/>
    </row>
    <row r="15" spans="1:9" ht="20" customHeight="1">
      <c r="C15" s="138"/>
      <c r="D15" s="138"/>
      <c r="F15" s="139" t="s">
        <v>1540</v>
      </c>
    </row>
    <row r="16" spans="1:9" ht="20" customHeight="1">
      <c r="A16" s="305"/>
      <c r="B16" s="318" t="s">
        <v>448</v>
      </c>
      <c r="C16" s="133"/>
      <c r="D16" s="796" t="s">
        <v>449</v>
      </c>
      <c r="E16" s="797"/>
      <c r="F16" s="135" t="s">
        <v>450</v>
      </c>
    </row>
    <row r="17" spans="1:6" ht="20" customHeight="1">
      <c r="A17" s="305"/>
      <c r="B17" s="132" t="s">
        <v>451</v>
      </c>
      <c r="C17" s="133"/>
      <c r="D17" s="320">
        <v>852</v>
      </c>
      <c r="E17" s="321" t="s">
        <v>1098</v>
      </c>
      <c r="F17" s="136"/>
    </row>
    <row r="18" spans="1:6" ht="20" customHeight="1">
      <c r="A18" s="305"/>
      <c r="B18" s="132" t="s">
        <v>452</v>
      </c>
      <c r="C18" s="133"/>
      <c r="D18" s="320">
        <v>1136</v>
      </c>
      <c r="E18" s="321" t="s">
        <v>1099</v>
      </c>
      <c r="F18" s="136"/>
    </row>
    <row r="19" spans="1:6" ht="20" customHeight="1">
      <c r="A19" s="305"/>
      <c r="B19" s="132" t="s">
        <v>453</v>
      </c>
      <c r="C19" s="133"/>
      <c r="D19" s="320">
        <v>1988</v>
      </c>
      <c r="E19" s="321" t="s">
        <v>1099</v>
      </c>
      <c r="F19" s="136"/>
    </row>
    <row r="20" spans="1:6" ht="20" customHeight="1">
      <c r="B20" s="140"/>
      <c r="C20" s="140"/>
      <c r="D20" s="140"/>
    </row>
    <row r="21" spans="1:6" ht="15.05" customHeight="1">
      <c r="B21" s="141"/>
      <c r="C21" s="141"/>
      <c r="D21" s="141"/>
    </row>
  </sheetData>
  <mergeCells count="14">
    <mergeCell ref="D4:E4"/>
    <mergeCell ref="I11:I12"/>
    <mergeCell ref="B11:B12"/>
    <mergeCell ref="F11:F12"/>
    <mergeCell ref="G11:G12"/>
    <mergeCell ref="H11:H12"/>
    <mergeCell ref="D10:E10"/>
    <mergeCell ref="D11:E12"/>
    <mergeCell ref="D16:E16"/>
    <mergeCell ref="D9:E9"/>
    <mergeCell ref="D5:E5"/>
    <mergeCell ref="D6:E6"/>
    <mergeCell ref="D7:E7"/>
    <mergeCell ref="D8:E8"/>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H29"/>
  <sheetViews>
    <sheetView view="pageLayout" zoomScaleNormal="100" workbookViewId="0"/>
  </sheetViews>
  <sheetFormatPr defaultColWidth="9" defaultRowHeight="14.4"/>
  <cols>
    <col min="1" max="3" width="3.21875" style="12" customWidth="1"/>
    <col min="4" max="6" width="4.44140625" style="12" customWidth="1"/>
    <col min="7" max="7" width="1.21875" style="12" customWidth="1"/>
    <col min="8" max="9" width="5.77734375" style="12" customWidth="1"/>
    <col min="10" max="10" width="7.109375" style="12" customWidth="1"/>
    <col min="11" max="11" width="5.77734375" style="12" customWidth="1"/>
    <col min="12" max="12" width="6.5546875" style="12" customWidth="1"/>
    <col min="13" max="13" width="4.6640625" style="12" customWidth="1"/>
    <col min="14" max="21" width="3.6640625" style="12" customWidth="1"/>
    <col min="22" max="24" width="3.21875" style="12" customWidth="1"/>
    <col min="25" max="26" width="3.6640625" style="12" customWidth="1"/>
    <col min="27" max="33" width="3.44140625" style="12" customWidth="1"/>
    <col min="34" max="34" width="7.21875" style="12" customWidth="1"/>
    <col min="35" max="16384" width="9" style="12"/>
  </cols>
  <sheetData>
    <row r="1" spans="1:34" ht="28.35" customHeight="1"/>
    <row r="2" spans="1:34" s="36" customFormat="1" ht="20.95" customHeight="1">
      <c r="A2" s="6" t="s">
        <v>454</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pans="1:34" ht="17.2"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4" ht="17.2" customHeight="1">
      <c r="A4" s="1" t="s">
        <v>455</v>
      </c>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4" ht="17.2" customHeight="1">
      <c r="A5" s="1" t="s">
        <v>1541</v>
      </c>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4" ht="17.2" customHeight="1">
      <c r="AC6" s="352"/>
      <c r="AD6" s="352"/>
      <c r="AH6" s="341" t="s">
        <v>456</v>
      </c>
    </row>
    <row r="7" spans="1:34" ht="16.55" customHeight="1">
      <c r="A7" s="836" t="s">
        <v>457</v>
      </c>
      <c r="B7" s="701"/>
      <c r="C7" s="701"/>
      <c r="D7" s="896" t="s">
        <v>458</v>
      </c>
      <c r="E7" s="896"/>
      <c r="F7" s="896"/>
      <c r="G7" s="897" t="s">
        <v>459</v>
      </c>
      <c r="H7" s="898"/>
      <c r="I7" s="898"/>
      <c r="J7" s="898"/>
      <c r="K7" s="898"/>
      <c r="L7" s="898"/>
      <c r="M7" s="899"/>
      <c r="N7" s="896" t="s">
        <v>460</v>
      </c>
      <c r="O7" s="896"/>
      <c r="P7" s="896"/>
      <c r="Q7" s="896" t="s">
        <v>461</v>
      </c>
      <c r="R7" s="896"/>
      <c r="S7" s="896"/>
      <c r="T7" s="896"/>
      <c r="U7" s="896"/>
      <c r="V7" s="896"/>
      <c r="W7" s="896"/>
      <c r="X7" s="896"/>
      <c r="Y7" s="896"/>
      <c r="Z7" s="896"/>
      <c r="AA7" s="897" t="s">
        <v>462</v>
      </c>
      <c r="AB7" s="898"/>
      <c r="AC7" s="898"/>
      <c r="AD7" s="898"/>
      <c r="AE7" s="898"/>
      <c r="AF7" s="898"/>
      <c r="AG7" s="898"/>
      <c r="AH7" s="901"/>
    </row>
    <row r="8" spans="1:34" ht="16.55" customHeight="1">
      <c r="A8" s="837"/>
      <c r="B8" s="676"/>
      <c r="C8" s="676"/>
      <c r="D8" s="677"/>
      <c r="E8" s="677"/>
      <c r="F8" s="677"/>
      <c r="G8" s="900"/>
      <c r="H8" s="815"/>
      <c r="I8" s="815"/>
      <c r="J8" s="815"/>
      <c r="K8" s="815"/>
      <c r="L8" s="815"/>
      <c r="M8" s="816"/>
      <c r="N8" s="677"/>
      <c r="O8" s="677"/>
      <c r="P8" s="677"/>
      <c r="Q8" s="892" t="s">
        <v>463</v>
      </c>
      <c r="R8" s="892"/>
      <c r="S8" s="892"/>
      <c r="T8" s="892"/>
      <c r="U8" s="892"/>
      <c r="V8" s="908" t="s">
        <v>464</v>
      </c>
      <c r="W8" s="908"/>
      <c r="X8" s="908"/>
      <c r="Y8" s="908"/>
      <c r="Z8" s="908"/>
      <c r="AA8" s="902"/>
      <c r="AB8" s="584"/>
      <c r="AC8" s="584"/>
      <c r="AD8" s="584"/>
      <c r="AE8" s="584"/>
      <c r="AF8" s="584"/>
      <c r="AG8" s="584"/>
      <c r="AH8" s="903"/>
    </row>
    <row r="9" spans="1:34" ht="16.55" customHeight="1">
      <c r="A9" s="809" t="s">
        <v>465</v>
      </c>
      <c r="B9" s="810"/>
      <c r="C9" s="811"/>
      <c r="D9" s="838" t="s">
        <v>1550</v>
      </c>
      <c r="E9" s="839"/>
      <c r="F9" s="840"/>
      <c r="G9" s="416"/>
      <c r="H9" s="822" t="s">
        <v>1551</v>
      </c>
      <c r="I9" s="822"/>
      <c r="J9" s="822"/>
      <c r="K9" s="822"/>
      <c r="L9" s="822" t="s">
        <v>1552</v>
      </c>
      <c r="M9" s="823"/>
      <c r="N9" s="867">
        <v>119000</v>
      </c>
      <c r="O9" s="868"/>
      <c r="P9" s="869"/>
      <c r="Q9" s="873">
        <f>(N9*8/10)</f>
        <v>95200</v>
      </c>
      <c r="R9" s="874"/>
      <c r="S9" s="874"/>
      <c r="T9" s="847" t="s">
        <v>1100</v>
      </c>
      <c r="U9" s="848"/>
      <c r="V9" s="873">
        <f>(N9*2/10)</f>
        <v>23800</v>
      </c>
      <c r="W9" s="874"/>
      <c r="X9" s="874"/>
      <c r="Y9" s="847" t="s">
        <v>466</v>
      </c>
      <c r="Z9" s="848"/>
      <c r="AA9" s="893"/>
      <c r="AB9" s="822"/>
      <c r="AC9" s="822"/>
      <c r="AD9" s="822"/>
      <c r="AE9" s="822"/>
      <c r="AF9" s="822"/>
      <c r="AG9" s="822"/>
      <c r="AH9" s="909"/>
    </row>
    <row r="10" spans="1:34" ht="16.55" customHeight="1">
      <c r="A10" s="812"/>
      <c r="B10" s="584"/>
      <c r="C10" s="813"/>
      <c r="D10" s="841"/>
      <c r="E10" s="842"/>
      <c r="F10" s="843"/>
      <c r="G10" s="461"/>
      <c r="H10" s="582"/>
      <c r="I10" s="582"/>
      <c r="J10" s="582"/>
      <c r="K10" s="582"/>
      <c r="L10" s="582" t="s">
        <v>1542</v>
      </c>
      <c r="M10" s="817"/>
      <c r="N10" s="870"/>
      <c r="O10" s="871"/>
      <c r="P10" s="872"/>
      <c r="Q10" s="875"/>
      <c r="R10" s="876"/>
      <c r="S10" s="876"/>
      <c r="T10" s="849"/>
      <c r="U10" s="850"/>
      <c r="V10" s="875"/>
      <c r="W10" s="876"/>
      <c r="X10" s="876"/>
      <c r="Y10" s="849"/>
      <c r="Z10" s="850"/>
      <c r="AA10" s="910"/>
      <c r="AB10" s="818"/>
      <c r="AC10" s="818"/>
      <c r="AD10" s="818"/>
      <c r="AE10" s="818"/>
      <c r="AF10" s="818"/>
      <c r="AG10" s="818"/>
      <c r="AH10" s="911"/>
    </row>
    <row r="11" spans="1:34" ht="16.55" customHeight="1">
      <c r="A11" s="809" t="s">
        <v>465</v>
      </c>
      <c r="B11" s="810"/>
      <c r="C11" s="811"/>
      <c r="D11" s="838" t="s">
        <v>1553</v>
      </c>
      <c r="E11" s="839"/>
      <c r="F11" s="840"/>
      <c r="G11" s="416"/>
      <c r="H11" s="822" t="s">
        <v>1554</v>
      </c>
      <c r="I11" s="822"/>
      <c r="J11" s="822"/>
      <c r="K11" s="822"/>
      <c r="L11" s="893" t="s">
        <v>1555</v>
      </c>
      <c r="M11" s="823"/>
      <c r="N11" s="851">
        <v>100000</v>
      </c>
      <c r="O11" s="852"/>
      <c r="P11" s="853"/>
      <c r="Q11" s="888">
        <f>(N11*5/10)</f>
        <v>50000</v>
      </c>
      <c r="R11" s="889"/>
      <c r="S11" s="889"/>
      <c r="T11" s="847" t="s">
        <v>1393</v>
      </c>
      <c r="U11" s="848"/>
      <c r="V11" s="888">
        <f>(N11*5/10)</f>
        <v>50000</v>
      </c>
      <c r="W11" s="889"/>
      <c r="X11" s="889"/>
      <c r="Y11" s="847" t="s">
        <v>1393</v>
      </c>
      <c r="Z11" s="848"/>
      <c r="AA11" s="879" t="s">
        <v>1387</v>
      </c>
      <c r="AB11" s="880"/>
      <c r="AC11" s="880"/>
      <c r="AD11" s="880"/>
      <c r="AE11" s="880"/>
      <c r="AF11" s="880"/>
      <c r="AG11" s="880"/>
      <c r="AH11" s="881"/>
    </row>
    <row r="12" spans="1:34" ht="16.55" customHeight="1">
      <c r="A12" s="812"/>
      <c r="B12" s="584"/>
      <c r="C12" s="813"/>
      <c r="D12" s="841"/>
      <c r="E12" s="842"/>
      <c r="F12" s="843"/>
      <c r="G12" s="461"/>
      <c r="H12" s="582" t="s">
        <v>1543</v>
      </c>
      <c r="I12" s="582"/>
      <c r="J12" s="582"/>
      <c r="K12" s="582"/>
      <c r="L12" s="582"/>
      <c r="M12" s="817"/>
      <c r="N12" s="854"/>
      <c r="O12" s="855"/>
      <c r="P12" s="856"/>
      <c r="Q12" s="904"/>
      <c r="R12" s="905"/>
      <c r="S12" s="905"/>
      <c r="T12" s="906"/>
      <c r="U12" s="907"/>
      <c r="V12" s="904"/>
      <c r="W12" s="905"/>
      <c r="X12" s="905"/>
      <c r="Y12" s="906"/>
      <c r="Z12" s="907"/>
      <c r="AA12" s="879"/>
      <c r="AB12" s="880"/>
      <c r="AC12" s="880"/>
      <c r="AD12" s="880"/>
      <c r="AE12" s="880"/>
      <c r="AF12" s="880"/>
      <c r="AG12" s="880"/>
      <c r="AH12" s="881"/>
    </row>
    <row r="13" spans="1:34" ht="16.55" customHeight="1">
      <c r="A13" s="812"/>
      <c r="B13" s="584"/>
      <c r="C13" s="813"/>
      <c r="D13" s="841"/>
      <c r="E13" s="842"/>
      <c r="F13" s="843"/>
      <c r="G13" s="461"/>
      <c r="H13" s="582" t="s">
        <v>1556</v>
      </c>
      <c r="I13" s="582"/>
      <c r="J13" s="582"/>
      <c r="K13" s="582"/>
      <c r="L13" s="582" t="s">
        <v>908</v>
      </c>
      <c r="M13" s="817"/>
      <c r="N13" s="854"/>
      <c r="O13" s="855"/>
      <c r="P13" s="856"/>
      <c r="Q13" s="904"/>
      <c r="R13" s="905"/>
      <c r="S13" s="905"/>
      <c r="T13" s="906"/>
      <c r="U13" s="907"/>
      <c r="V13" s="904"/>
      <c r="W13" s="905"/>
      <c r="X13" s="905"/>
      <c r="Y13" s="906"/>
      <c r="Z13" s="907"/>
      <c r="AA13" s="879"/>
      <c r="AB13" s="880"/>
      <c r="AC13" s="880"/>
      <c r="AD13" s="880"/>
      <c r="AE13" s="880"/>
      <c r="AF13" s="880"/>
      <c r="AG13" s="880"/>
      <c r="AH13" s="881"/>
    </row>
    <row r="14" spans="1:34" ht="16.55" customHeight="1">
      <c r="A14" s="812"/>
      <c r="B14" s="584"/>
      <c r="C14" s="813"/>
      <c r="D14" s="841"/>
      <c r="E14" s="842"/>
      <c r="F14" s="843"/>
      <c r="G14" s="461"/>
      <c r="H14" s="582" t="s">
        <v>1557</v>
      </c>
      <c r="I14" s="582"/>
      <c r="J14" s="582"/>
      <c r="K14" s="582"/>
      <c r="L14" s="582" t="s">
        <v>908</v>
      </c>
      <c r="M14" s="817"/>
      <c r="N14" s="854"/>
      <c r="O14" s="855"/>
      <c r="P14" s="856"/>
      <c r="Q14" s="904"/>
      <c r="R14" s="905"/>
      <c r="S14" s="905"/>
      <c r="T14" s="906"/>
      <c r="U14" s="907"/>
      <c r="V14" s="904"/>
      <c r="W14" s="905"/>
      <c r="X14" s="905"/>
      <c r="Y14" s="906"/>
      <c r="Z14" s="907"/>
      <c r="AA14" s="879"/>
      <c r="AB14" s="880"/>
      <c r="AC14" s="880"/>
      <c r="AD14" s="880"/>
      <c r="AE14" s="880"/>
      <c r="AF14" s="880"/>
      <c r="AG14" s="880"/>
      <c r="AH14" s="881"/>
    </row>
    <row r="15" spans="1:34" ht="16.55" customHeight="1">
      <c r="A15" s="814"/>
      <c r="B15" s="815"/>
      <c r="C15" s="816"/>
      <c r="D15" s="844"/>
      <c r="E15" s="845"/>
      <c r="F15" s="846"/>
      <c r="G15" s="461"/>
      <c r="H15" s="818" t="s">
        <v>1558</v>
      </c>
      <c r="I15" s="818"/>
      <c r="J15" s="818"/>
      <c r="K15" s="818"/>
      <c r="L15" s="818" t="s">
        <v>908</v>
      </c>
      <c r="M15" s="819"/>
      <c r="N15" s="857"/>
      <c r="O15" s="858"/>
      <c r="P15" s="859"/>
      <c r="Q15" s="894"/>
      <c r="R15" s="895"/>
      <c r="S15" s="895"/>
      <c r="T15" s="849"/>
      <c r="U15" s="850"/>
      <c r="V15" s="894"/>
      <c r="W15" s="895"/>
      <c r="X15" s="895"/>
      <c r="Y15" s="849"/>
      <c r="Z15" s="850"/>
      <c r="AA15" s="879"/>
      <c r="AB15" s="880"/>
      <c r="AC15" s="880"/>
      <c r="AD15" s="880"/>
      <c r="AE15" s="880"/>
      <c r="AF15" s="880"/>
      <c r="AG15" s="880"/>
      <c r="AH15" s="881"/>
    </row>
    <row r="16" spans="1:34" ht="16.55" customHeight="1">
      <c r="A16" s="809" t="s">
        <v>465</v>
      </c>
      <c r="B16" s="810"/>
      <c r="C16" s="811"/>
      <c r="D16" s="417" t="s">
        <v>1388</v>
      </c>
      <c r="E16" s="463"/>
      <c r="F16" s="464"/>
      <c r="G16" s="416"/>
      <c r="H16" s="582" t="s">
        <v>1389</v>
      </c>
      <c r="I16" s="582"/>
      <c r="J16" s="582"/>
      <c r="K16" s="582"/>
      <c r="L16" s="833" t="s">
        <v>1544</v>
      </c>
      <c r="M16" s="834"/>
      <c r="N16" s="851">
        <v>27000</v>
      </c>
      <c r="O16" s="852"/>
      <c r="P16" s="853"/>
      <c r="Q16" s="888">
        <f>(N16*5/10)</f>
        <v>13500</v>
      </c>
      <c r="R16" s="889"/>
      <c r="S16" s="889"/>
      <c r="T16" s="847" t="s">
        <v>1393</v>
      </c>
      <c r="U16" s="848"/>
      <c r="V16" s="888">
        <f>INT(N16*5/10)</f>
        <v>13500</v>
      </c>
      <c r="W16" s="889"/>
      <c r="X16" s="889"/>
      <c r="Y16" s="847" t="s">
        <v>1393</v>
      </c>
      <c r="Z16" s="848"/>
      <c r="AA16" s="893" t="s">
        <v>1102</v>
      </c>
      <c r="AB16" s="822"/>
      <c r="AC16" s="822"/>
      <c r="AD16" s="822"/>
      <c r="AE16" s="822"/>
      <c r="AF16" s="822"/>
      <c r="AG16" s="822"/>
      <c r="AH16" s="909"/>
    </row>
    <row r="17" spans="1:34" ht="16.55" customHeight="1">
      <c r="A17" s="812"/>
      <c r="B17" s="584"/>
      <c r="C17" s="813"/>
      <c r="D17" s="462" t="s">
        <v>1559</v>
      </c>
      <c r="E17" s="23"/>
      <c r="F17" s="465"/>
      <c r="G17" s="461"/>
      <c r="H17" s="582" t="s">
        <v>1560</v>
      </c>
      <c r="I17" s="582"/>
      <c r="J17" s="582"/>
      <c r="K17" s="582"/>
      <c r="L17" s="860" t="s">
        <v>1545</v>
      </c>
      <c r="M17" s="861"/>
      <c r="N17" s="857"/>
      <c r="O17" s="858"/>
      <c r="P17" s="859"/>
      <c r="Q17" s="894"/>
      <c r="R17" s="895"/>
      <c r="S17" s="895"/>
      <c r="T17" s="849"/>
      <c r="U17" s="850"/>
      <c r="V17" s="894"/>
      <c r="W17" s="895"/>
      <c r="X17" s="895"/>
      <c r="Y17" s="849"/>
      <c r="Z17" s="850"/>
      <c r="AA17" s="910"/>
      <c r="AB17" s="818"/>
      <c r="AC17" s="818"/>
      <c r="AD17" s="818"/>
      <c r="AE17" s="818"/>
      <c r="AF17" s="818"/>
      <c r="AG17" s="818"/>
      <c r="AH17" s="911"/>
    </row>
    <row r="18" spans="1:34" ht="16.55" customHeight="1">
      <c r="A18" s="809" t="s">
        <v>465</v>
      </c>
      <c r="B18" s="810"/>
      <c r="C18" s="811"/>
      <c r="D18" s="838" t="s">
        <v>1561</v>
      </c>
      <c r="E18" s="839"/>
      <c r="F18" s="840"/>
      <c r="G18" s="417"/>
      <c r="H18" s="822" t="s">
        <v>1562</v>
      </c>
      <c r="I18" s="822"/>
      <c r="J18" s="822"/>
      <c r="K18" s="822"/>
      <c r="L18" s="582" t="s">
        <v>908</v>
      </c>
      <c r="M18" s="817"/>
      <c r="N18" s="862">
        <v>27130</v>
      </c>
      <c r="O18" s="863"/>
      <c r="P18" s="864"/>
      <c r="Q18" s="865">
        <v>20809</v>
      </c>
      <c r="R18" s="866"/>
      <c r="S18" s="866"/>
      <c r="T18" s="906" t="s">
        <v>1100</v>
      </c>
      <c r="U18" s="907"/>
      <c r="V18" s="865">
        <v>6321</v>
      </c>
      <c r="W18" s="866"/>
      <c r="X18" s="866"/>
      <c r="Y18" s="906" t="s">
        <v>1101</v>
      </c>
      <c r="Z18" s="907"/>
      <c r="AA18" s="912" t="s">
        <v>1391</v>
      </c>
      <c r="AB18" s="913"/>
      <c r="AC18" s="913"/>
      <c r="AD18" s="913"/>
      <c r="AE18" s="913"/>
      <c r="AF18" s="913"/>
      <c r="AG18" s="913"/>
      <c r="AH18" s="914"/>
    </row>
    <row r="19" spans="1:34" ht="16.55" customHeight="1">
      <c r="A19" s="812"/>
      <c r="B19" s="584"/>
      <c r="C19" s="813"/>
      <c r="D19" s="841"/>
      <c r="E19" s="842"/>
      <c r="F19" s="843"/>
      <c r="G19" s="462"/>
      <c r="H19" s="582"/>
      <c r="I19" s="582"/>
      <c r="J19" s="582"/>
      <c r="K19" s="582"/>
      <c r="L19" s="582"/>
      <c r="M19" s="817"/>
      <c r="N19" s="862"/>
      <c r="O19" s="863"/>
      <c r="P19" s="864"/>
      <c r="Q19" s="865"/>
      <c r="R19" s="866"/>
      <c r="S19" s="866"/>
      <c r="T19" s="906" t="s">
        <v>1386</v>
      </c>
      <c r="U19" s="907"/>
      <c r="V19" s="865"/>
      <c r="W19" s="866"/>
      <c r="X19" s="866"/>
      <c r="Y19" s="906" t="s">
        <v>1395</v>
      </c>
      <c r="Z19" s="907"/>
      <c r="AA19" s="912"/>
      <c r="AB19" s="913"/>
      <c r="AC19" s="913"/>
      <c r="AD19" s="913"/>
      <c r="AE19" s="913"/>
      <c r="AF19" s="913"/>
      <c r="AG19" s="913"/>
      <c r="AH19" s="914"/>
    </row>
    <row r="20" spans="1:34" ht="16.55" customHeight="1">
      <c r="A20" s="814"/>
      <c r="B20" s="815"/>
      <c r="C20" s="816"/>
      <c r="D20" s="844"/>
      <c r="E20" s="845"/>
      <c r="F20" s="846"/>
      <c r="G20" s="462"/>
      <c r="H20" s="818"/>
      <c r="I20" s="818"/>
      <c r="J20" s="818"/>
      <c r="K20" s="818"/>
      <c r="L20" s="818"/>
      <c r="M20" s="819"/>
      <c r="N20" s="862"/>
      <c r="O20" s="863"/>
      <c r="P20" s="864"/>
      <c r="Q20" s="865"/>
      <c r="R20" s="866"/>
      <c r="S20" s="866"/>
      <c r="T20" s="906" t="s">
        <v>1385</v>
      </c>
      <c r="U20" s="907"/>
      <c r="V20" s="865"/>
      <c r="W20" s="866"/>
      <c r="X20" s="866"/>
      <c r="Y20" s="906" t="s">
        <v>1394</v>
      </c>
      <c r="Z20" s="907"/>
      <c r="AA20" s="912"/>
      <c r="AB20" s="913"/>
      <c r="AC20" s="913"/>
      <c r="AD20" s="913"/>
      <c r="AE20" s="913"/>
      <c r="AF20" s="913"/>
      <c r="AG20" s="913"/>
      <c r="AH20" s="914"/>
    </row>
    <row r="21" spans="1:34" ht="16.55" customHeight="1">
      <c r="A21" s="809" t="s">
        <v>465</v>
      </c>
      <c r="B21" s="810"/>
      <c r="C21" s="811"/>
      <c r="D21" s="838" t="s">
        <v>1390</v>
      </c>
      <c r="E21" s="839"/>
      <c r="F21" s="840"/>
      <c r="G21" s="416"/>
      <c r="H21" s="822" t="s">
        <v>1563</v>
      </c>
      <c r="I21" s="822"/>
      <c r="J21" s="822"/>
      <c r="K21" s="822"/>
      <c r="L21" s="833" t="s">
        <v>1546</v>
      </c>
      <c r="M21" s="834"/>
      <c r="N21" s="851">
        <v>140000</v>
      </c>
      <c r="O21" s="852"/>
      <c r="P21" s="853"/>
      <c r="Q21" s="888">
        <v>81200</v>
      </c>
      <c r="R21" s="889"/>
      <c r="S21" s="889"/>
      <c r="T21" s="847" t="s">
        <v>1549</v>
      </c>
      <c r="U21" s="848"/>
      <c r="V21" s="888">
        <v>58800</v>
      </c>
      <c r="W21" s="889"/>
      <c r="X21" s="889"/>
      <c r="Y21" s="847" t="s">
        <v>1549</v>
      </c>
      <c r="Z21" s="848"/>
      <c r="AA21" s="893" t="s">
        <v>1102</v>
      </c>
      <c r="AB21" s="822"/>
      <c r="AC21" s="822"/>
      <c r="AD21" s="822"/>
      <c r="AE21" s="822"/>
      <c r="AF21" s="822"/>
      <c r="AG21" s="822"/>
      <c r="AH21" s="909"/>
    </row>
    <row r="22" spans="1:34" ht="16.55" customHeight="1">
      <c r="A22" s="826"/>
      <c r="B22" s="827"/>
      <c r="C22" s="828"/>
      <c r="D22" s="916"/>
      <c r="E22" s="917"/>
      <c r="F22" s="918"/>
      <c r="G22" s="196"/>
      <c r="H22" s="835" t="s">
        <v>1392</v>
      </c>
      <c r="I22" s="835"/>
      <c r="J22" s="835"/>
      <c r="K22" s="835"/>
      <c r="L22" s="824" t="s">
        <v>1547</v>
      </c>
      <c r="M22" s="825"/>
      <c r="N22" s="885"/>
      <c r="O22" s="886"/>
      <c r="P22" s="887"/>
      <c r="Q22" s="890"/>
      <c r="R22" s="891"/>
      <c r="S22" s="891"/>
      <c r="T22" s="877"/>
      <c r="U22" s="878"/>
      <c r="V22" s="890"/>
      <c r="W22" s="891"/>
      <c r="X22" s="891"/>
      <c r="Y22" s="877"/>
      <c r="Z22" s="878"/>
      <c r="AA22" s="919"/>
      <c r="AB22" s="824"/>
      <c r="AC22" s="824"/>
      <c r="AD22" s="824"/>
      <c r="AE22" s="824"/>
      <c r="AF22" s="824"/>
      <c r="AG22" s="824"/>
      <c r="AH22" s="920"/>
    </row>
    <row r="23" spans="1:34" ht="16.55" customHeight="1">
      <c r="Z23" s="127"/>
    </row>
    <row r="24" spans="1:34" ht="16.55" customHeight="1">
      <c r="A24" s="12" t="s">
        <v>1195</v>
      </c>
      <c r="Q24" s="127"/>
    </row>
    <row r="25" spans="1:34" ht="16.55" customHeight="1">
      <c r="B25" s="127" t="s">
        <v>1564</v>
      </c>
      <c r="AH25" s="341" t="s">
        <v>456</v>
      </c>
    </row>
    <row r="26" spans="1:34" ht="16.55" customHeight="1">
      <c r="A26" s="836" t="s">
        <v>457</v>
      </c>
      <c r="B26" s="701"/>
      <c r="C26" s="701"/>
      <c r="D26" s="896" t="s">
        <v>458</v>
      </c>
      <c r="E26" s="896"/>
      <c r="F26" s="896"/>
      <c r="G26" s="897" t="s">
        <v>459</v>
      </c>
      <c r="H26" s="898"/>
      <c r="I26" s="898"/>
      <c r="J26" s="898"/>
      <c r="K26" s="898"/>
      <c r="L26" s="898"/>
      <c r="M26" s="899"/>
      <c r="N26" s="896" t="s">
        <v>460</v>
      </c>
      <c r="O26" s="896"/>
      <c r="P26" s="896"/>
      <c r="Q26" s="896" t="s">
        <v>461</v>
      </c>
      <c r="R26" s="896"/>
      <c r="S26" s="896"/>
      <c r="T26" s="896"/>
      <c r="U26" s="896"/>
      <c r="V26" s="896"/>
      <c r="W26" s="896"/>
      <c r="X26" s="896"/>
      <c r="Y26" s="896"/>
      <c r="Z26" s="896"/>
      <c r="AA26" s="897" t="s">
        <v>462</v>
      </c>
      <c r="AB26" s="898"/>
      <c r="AC26" s="898"/>
      <c r="AD26" s="898"/>
      <c r="AE26" s="898"/>
      <c r="AF26" s="898"/>
      <c r="AG26" s="898"/>
      <c r="AH26" s="901"/>
    </row>
    <row r="27" spans="1:34" ht="16.55" customHeight="1">
      <c r="A27" s="837"/>
      <c r="B27" s="676"/>
      <c r="C27" s="676"/>
      <c r="D27" s="677"/>
      <c r="E27" s="677"/>
      <c r="F27" s="677"/>
      <c r="G27" s="900"/>
      <c r="H27" s="815"/>
      <c r="I27" s="815"/>
      <c r="J27" s="815"/>
      <c r="K27" s="815"/>
      <c r="L27" s="815"/>
      <c r="M27" s="816"/>
      <c r="N27" s="677"/>
      <c r="O27" s="677"/>
      <c r="P27" s="677"/>
      <c r="Q27" s="892" t="s">
        <v>463</v>
      </c>
      <c r="R27" s="892"/>
      <c r="S27" s="892"/>
      <c r="T27" s="892"/>
      <c r="U27" s="892"/>
      <c r="V27" s="908" t="s">
        <v>464</v>
      </c>
      <c r="W27" s="908"/>
      <c r="X27" s="908"/>
      <c r="Y27" s="908"/>
      <c r="Z27" s="908"/>
      <c r="AA27" s="915"/>
      <c r="AB27" s="584"/>
      <c r="AC27" s="584"/>
      <c r="AD27" s="584"/>
      <c r="AE27" s="584"/>
      <c r="AF27" s="584"/>
      <c r="AG27" s="584"/>
      <c r="AH27" s="903"/>
    </row>
    <row r="28" spans="1:34" ht="16.55" customHeight="1">
      <c r="A28" s="809" t="s">
        <v>465</v>
      </c>
      <c r="B28" s="810"/>
      <c r="C28" s="811"/>
      <c r="D28" s="829" t="s">
        <v>1565</v>
      </c>
      <c r="E28" s="820"/>
      <c r="F28" s="830"/>
      <c r="G28" s="416"/>
      <c r="H28" s="820" t="s">
        <v>1566</v>
      </c>
      <c r="I28" s="820"/>
      <c r="J28" s="820"/>
      <c r="K28" s="820"/>
      <c r="L28" s="822" t="s">
        <v>1567</v>
      </c>
      <c r="M28" s="823"/>
      <c r="N28" s="851">
        <v>10946</v>
      </c>
      <c r="O28" s="852"/>
      <c r="P28" s="853"/>
      <c r="Q28" s="888">
        <f>(N28*1/2)</f>
        <v>5473</v>
      </c>
      <c r="R28" s="889"/>
      <c r="S28" s="889"/>
      <c r="T28" s="847" t="s">
        <v>1548</v>
      </c>
      <c r="U28" s="848"/>
      <c r="V28" s="888">
        <f>(N28*1/2)</f>
        <v>5473</v>
      </c>
      <c r="W28" s="889"/>
      <c r="X28" s="889"/>
      <c r="Y28" s="847" t="s">
        <v>1548</v>
      </c>
      <c r="Z28" s="848"/>
      <c r="AA28" s="879"/>
      <c r="AB28" s="880"/>
      <c r="AC28" s="880"/>
      <c r="AD28" s="880"/>
      <c r="AE28" s="880"/>
      <c r="AF28" s="880"/>
      <c r="AG28" s="880"/>
      <c r="AH28" s="881"/>
    </row>
    <row r="29" spans="1:34" ht="16.55" customHeight="1">
      <c r="A29" s="826"/>
      <c r="B29" s="827"/>
      <c r="C29" s="828"/>
      <c r="D29" s="831"/>
      <c r="E29" s="821"/>
      <c r="F29" s="832"/>
      <c r="G29" s="196"/>
      <c r="H29" s="821"/>
      <c r="I29" s="821"/>
      <c r="J29" s="821"/>
      <c r="K29" s="821"/>
      <c r="L29" s="824"/>
      <c r="M29" s="825"/>
      <c r="N29" s="885"/>
      <c r="O29" s="886"/>
      <c r="P29" s="887"/>
      <c r="Q29" s="890"/>
      <c r="R29" s="891"/>
      <c r="S29" s="891"/>
      <c r="T29" s="877"/>
      <c r="U29" s="878"/>
      <c r="V29" s="890"/>
      <c r="W29" s="891"/>
      <c r="X29" s="891"/>
      <c r="Y29" s="877"/>
      <c r="Z29" s="878"/>
      <c r="AA29" s="882"/>
      <c r="AB29" s="883"/>
      <c r="AC29" s="883"/>
      <c r="AD29" s="883"/>
      <c r="AE29" s="883"/>
      <c r="AF29" s="883"/>
      <c r="AG29" s="883"/>
      <c r="AH29" s="884"/>
    </row>
  </sheetData>
  <sheetProtection selectLockedCells="1" selectUnlockedCells="1"/>
  <mergeCells count="92">
    <mergeCell ref="A21:C22"/>
    <mergeCell ref="D21:F22"/>
    <mergeCell ref="N21:P22"/>
    <mergeCell ref="AA21:AH22"/>
    <mergeCell ref="Q21:S22"/>
    <mergeCell ref="T21:U22"/>
    <mergeCell ref="V21:X22"/>
    <mergeCell ref="Y21:Z22"/>
    <mergeCell ref="D26:F27"/>
    <mergeCell ref="G26:M27"/>
    <mergeCell ref="N26:P27"/>
    <mergeCell ref="Q26:Z26"/>
    <mergeCell ref="AA26:AH27"/>
    <mergeCell ref="Q27:U27"/>
    <mergeCell ref="V27:Z27"/>
    <mergeCell ref="V16:X17"/>
    <mergeCell ref="Y16:Z17"/>
    <mergeCell ref="AA16:AH17"/>
    <mergeCell ref="T18:U18"/>
    <mergeCell ref="T19:U19"/>
    <mergeCell ref="AA18:AH20"/>
    <mergeCell ref="V18:X20"/>
    <mergeCell ref="Y20:Z20"/>
    <mergeCell ref="Y19:Z19"/>
    <mergeCell ref="Y18:Z18"/>
    <mergeCell ref="T20:U20"/>
    <mergeCell ref="AA7:AH8"/>
    <mergeCell ref="AA11:AH15"/>
    <mergeCell ref="Q11:S15"/>
    <mergeCell ref="T11:U15"/>
    <mergeCell ref="V11:X15"/>
    <mergeCell ref="Y11:Z15"/>
    <mergeCell ref="V8:Z8"/>
    <mergeCell ref="AA9:AH10"/>
    <mergeCell ref="A7:C8"/>
    <mergeCell ref="D7:F8"/>
    <mergeCell ref="G7:M8"/>
    <mergeCell ref="N7:P8"/>
    <mergeCell ref="Q7:Z7"/>
    <mergeCell ref="N16:P17"/>
    <mergeCell ref="H14:K14"/>
    <mergeCell ref="L14:M14"/>
    <mergeCell ref="L10:M10"/>
    <mergeCell ref="Q8:U8"/>
    <mergeCell ref="L9:M9"/>
    <mergeCell ref="L11:M11"/>
    <mergeCell ref="H11:K11"/>
    <mergeCell ref="Q16:S17"/>
    <mergeCell ref="T16:U17"/>
    <mergeCell ref="Y28:Z29"/>
    <mergeCell ref="AA28:AH29"/>
    <mergeCell ref="N28:P29"/>
    <mergeCell ref="Q28:S29"/>
    <mergeCell ref="T28:U29"/>
    <mergeCell ref="V28:X29"/>
    <mergeCell ref="A9:C10"/>
    <mergeCell ref="N9:P10"/>
    <mergeCell ref="Q9:S10"/>
    <mergeCell ref="T9:U10"/>
    <mergeCell ref="V9:X10"/>
    <mergeCell ref="H18:K20"/>
    <mergeCell ref="D18:F20"/>
    <mergeCell ref="H9:K10"/>
    <mergeCell ref="D9:F10"/>
    <mergeCell ref="Y9:Z10"/>
    <mergeCell ref="D11:F15"/>
    <mergeCell ref="N11:P15"/>
    <mergeCell ref="H15:K15"/>
    <mergeCell ref="L15:M15"/>
    <mergeCell ref="H12:K12"/>
    <mergeCell ref="L12:M12"/>
    <mergeCell ref="H17:K17"/>
    <mergeCell ref="L17:M17"/>
    <mergeCell ref="H16:K16"/>
    <mergeCell ref="N18:P20"/>
    <mergeCell ref="Q18:S20"/>
    <mergeCell ref="A18:C20"/>
    <mergeCell ref="L18:M20"/>
    <mergeCell ref="H28:K29"/>
    <mergeCell ref="L28:M29"/>
    <mergeCell ref="H13:K13"/>
    <mergeCell ref="L13:M13"/>
    <mergeCell ref="A28:C29"/>
    <mergeCell ref="D28:F29"/>
    <mergeCell ref="L21:M21"/>
    <mergeCell ref="H21:K21"/>
    <mergeCell ref="H22:K22"/>
    <mergeCell ref="L22:M22"/>
    <mergeCell ref="A11:C15"/>
    <mergeCell ref="L16:M16"/>
    <mergeCell ref="A16:C17"/>
    <mergeCell ref="A26:C27"/>
  </mergeCells>
  <phoneticPr fontId="4"/>
  <pageMargins left="0.78740157480314965" right="0.39370078740157483" top="0.39370078740157483" bottom="0.39370078740157483" header="0" footer="0"/>
  <pageSetup paperSize="9" scale="98"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N30"/>
  <sheetViews>
    <sheetView view="pageLayout" zoomScaleNormal="70" zoomScaleSheetLayoutView="80" workbookViewId="0">
      <selection activeCell="A5" sqref="A5:N5"/>
    </sheetView>
  </sheetViews>
  <sheetFormatPr defaultColWidth="11.6640625" defaultRowHeight="14.4"/>
  <cols>
    <col min="1" max="2" width="9.6640625" style="1" customWidth="1"/>
    <col min="3" max="4" width="13.44140625" style="1" customWidth="1"/>
    <col min="5" max="13" width="10.21875" style="1" customWidth="1"/>
    <col min="14" max="14" width="33.77734375" style="1" customWidth="1"/>
    <col min="15" max="16384" width="11.6640625" style="1"/>
  </cols>
  <sheetData>
    <row r="1" spans="1:14" s="6" customFormat="1" ht="23.1" customHeight="1">
      <c r="A1" s="698" t="s">
        <v>909</v>
      </c>
      <c r="B1" s="698"/>
      <c r="C1" s="698"/>
      <c r="D1" s="698"/>
      <c r="E1" s="698"/>
    </row>
    <row r="2" spans="1:14" s="6" customFormat="1" ht="23.1" customHeight="1">
      <c r="A2" s="942" t="s">
        <v>910</v>
      </c>
      <c r="B2" s="942"/>
      <c r="C2" s="942"/>
      <c r="D2" s="942"/>
    </row>
    <row r="3" spans="1:14" ht="23.1" customHeight="1">
      <c r="A3" s="941" t="s">
        <v>1575</v>
      </c>
      <c r="B3" s="581"/>
      <c r="C3" s="581"/>
      <c r="D3" s="581"/>
      <c r="E3" s="581"/>
      <c r="F3" s="581"/>
      <c r="G3" s="581"/>
      <c r="H3" s="581"/>
      <c r="I3" s="581"/>
      <c r="J3" s="581"/>
      <c r="K3" s="581"/>
      <c r="L3" s="581"/>
      <c r="M3" s="581"/>
      <c r="N3" s="581"/>
    </row>
    <row r="4" spans="1:14" ht="23.1" customHeight="1">
      <c r="A4" s="581" t="s">
        <v>1576</v>
      </c>
      <c r="B4" s="581"/>
      <c r="C4" s="581"/>
      <c r="D4" s="581"/>
      <c r="E4" s="581"/>
      <c r="F4" s="581"/>
      <c r="G4" s="581"/>
      <c r="H4" s="581"/>
      <c r="I4" s="581"/>
      <c r="J4" s="581"/>
      <c r="K4" s="581"/>
      <c r="L4" s="581"/>
      <c r="M4" s="581"/>
      <c r="N4" s="581"/>
    </row>
    <row r="5" spans="1:14" ht="23.1" customHeight="1">
      <c r="A5" s="581" t="s">
        <v>1847</v>
      </c>
      <c r="B5" s="581"/>
      <c r="C5" s="581"/>
      <c r="D5" s="581"/>
      <c r="E5" s="581"/>
      <c r="F5" s="581"/>
      <c r="G5" s="581"/>
      <c r="H5" s="581"/>
      <c r="I5" s="581"/>
      <c r="J5" s="581"/>
      <c r="K5" s="581"/>
      <c r="L5" s="581"/>
      <c r="M5" s="581"/>
      <c r="N5" s="581"/>
    </row>
    <row r="6" spans="1:14" ht="23.1" customHeight="1">
      <c r="A6" s="941" t="s">
        <v>1577</v>
      </c>
      <c r="B6" s="581"/>
      <c r="C6" s="581"/>
      <c r="D6" s="581"/>
      <c r="E6" s="581"/>
      <c r="F6" s="581"/>
      <c r="G6" s="581"/>
      <c r="H6" s="581"/>
      <c r="I6" s="581"/>
      <c r="J6" s="581"/>
      <c r="K6" s="581"/>
      <c r="L6" s="581"/>
      <c r="M6" s="581"/>
      <c r="N6" s="581"/>
    </row>
    <row r="7" spans="1:14" s="118" customFormat="1" ht="23.1" customHeight="1">
      <c r="A7" s="836" t="s">
        <v>911</v>
      </c>
      <c r="B7" s="701"/>
      <c r="C7" s="896" t="s">
        <v>457</v>
      </c>
      <c r="D7" s="896"/>
      <c r="E7" s="896" t="s">
        <v>912</v>
      </c>
      <c r="F7" s="896"/>
      <c r="G7" s="896"/>
      <c r="H7" s="937" t="s">
        <v>913</v>
      </c>
      <c r="I7" s="896" t="s">
        <v>914</v>
      </c>
      <c r="J7" s="896"/>
      <c r="K7" s="896" t="s">
        <v>915</v>
      </c>
      <c r="L7" s="937" t="s">
        <v>916</v>
      </c>
      <c r="M7" s="937" t="s">
        <v>917</v>
      </c>
      <c r="N7" s="938" t="s">
        <v>918</v>
      </c>
    </row>
    <row r="8" spans="1:14" s="118" customFormat="1" ht="23.1" customHeight="1">
      <c r="A8" s="199" t="s">
        <v>919</v>
      </c>
      <c r="B8" s="25" t="s">
        <v>920</v>
      </c>
      <c r="C8" s="677"/>
      <c r="D8" s="677"/>
      <c r="E8" s="25" t="s">
        <v>921</v>
      </c>
      <c r="F8" s="25" t="s">
        <v>922</v>
      </c>
      <c r="G8" s="25" t="s">
        <v>123</v>
      </c>
      <c r="H8" s="940"/>
      <c r="I8" s="25" t="s">
        <v>923</v>
      </c>
      <c r="J8" s="25" t="s">
        <v>924</v>
      </c>
      <c r="K8" s="677"/>
      <c r="L8" s="677"/>
      <c r="M8" s="677"/>
      <c r="N8" s="939"/>
    </row>
    <row r="9" spans="1:14" ht="26.7" customHeight="1">
      <c r="A9" s="936" t="s">
        <v>925</v>
      </c>
      <c r="B9" s="25" t="s">
        <v>926</v>
      </c>
      <c r="C9" s="924" t="s">
        <v>927</v>
      </c>
      <c r="D9" s="924"/>
      <c r="E9" s="28">
        <v>25280</v>
      </c>
      <c r="F9" s="28">
        <v>24803</v>
      </c>
      <c r="G9" s="28">
        <f t="shared" ref="G9:G12" si="0">SUM(E9:F9)</f>
        <v>50083</v>
      </c>
      <c r="H9" s="28">
        <v>11670</v>
      </c>
      <c r="I9" s="361">
        <v>220</v>
      </c>
      <c r="J9" s="361"/>
      <c r="K9" s="25" t="s">
        <v>928</v>
      </c>
      <c r="L9" s="28">
        <v>10637</v>
      </c>
      <c r="M9" s="28">
        <v>8168</v>
      </c>
      <c r="N9" s="200" t="s">
        <v>1571</v>
      </c>
    </row>
    <row r="10" spans="1:14" ht="26.7" customHeight="1">
      <c r="A10" s="936"/>
      <c r="B10" s="25" t="s">
        <v>929</v>
      </c>
      <c r="C10" s="924" t="s">
        <v>1848</v>
      </c>
      <c r="D10" s="924"/>
      <c r="E10" s="74">
        <v>17408</v>
      </c>
      <c r="F10" s="74">
        <v>16191</v>
      </c>
      <c r="G10" s="74">
        <f t="shared" si="0"/>
        <v>33599</v>
      </c>
      <c r="H10" s="74">
        <v>10185</v>
      </c>
      <c r="I10" s="361">
        <v>200</v>
      </c>
      <c r="J10" s="361">
        <v>150</v>
      </c>
      <c r="K10" s="197" t="s">
        <v>1849</v>
      </c>
      <c r="L10" s="74">
        <v>9451</v>
      </c>
      <c r="M10" s="74">
        <v>9131</v>
      </c>
      <c r="N10" s="200" t="s">
        <v>1572</v>
      </c>
    </row>
    <row r="11" spans="1:14" ht="23.1" customHeight="1">
      <c r="A11" s="936"/>
      <c r="B11" s="25" t="s">
        <v>930</v>
      </c>
      <c r="C11" s="924" t="s">
        <v>931</v>
      </c>
      <c r="D11" s="925"/>
      <c r="E11" s="142">
        <v>31</v>
      </c>
      <c r="F11" s="143">
        <v>57</v>
      </c>
      <c r="G11" s="143">
        <f t="shared" si="0"/>
        <v>88</v>
      </c>
      <c r="H11" s="144">
        <v>12</v>
      </c>
      <c r="I11" s="466"/>
      <c r="J11" s="467"/>
      <c r="K11" s="117" t="s">
        <v>932</v>
      </c>
      <c r="L11" s="146">
        <v>12</v>
      </c>
      <c r="M11" s="147">
        <v>10</v>
      </c>
      <c r="N11" s="201"/>
    </row>
    <row r="12" spans="1:14" ht="23.1" customHeight="1">
      <c r="A12" s="936"/>
      <c r="B12" s="25" t="s">
        <v>933</v>
      </c>
      <c r="C12" s="924" t="s">
        <v>934</v>
      </c>
      <c r="D12" s="924"/>
      <c r="E12" s="68">
        <v>4183</v>
      </c>
      <c r="F12" s="68">
        <v>5569</v>
      </c>
      <c r="G12" s="68">
        <f t="shared" si="0"/>
        <v>9752</v>
      </c>
      <c r="H12" s="68">
        <v>5832</v>
      </c>
      <c r="I12" s="468">
        <v>150</v>
      </c>
      <c r="J12" s="361"/>
      <c r="K12" s="198" t="s">
        <v>933</v>
      </c>
      <c r="L12" s="68">
        <v>5443</v>
      </c>
      <c r="M12" s="68">
        <v>5157</v>
      </c>
      <c r="N12" s="200" t="s">
        <v>1569</v>
      </c>
    </row>
    <row r="13" spans="1:14" ht="23.1" customHeight="1">
      <c r="A13" s="936"/>
      <c r="B13" s="933" t="s">
        <v>678</v>
      </c>
      <c r="C13" s="933"/>
      <c r="D13" s="933"/>
      <c r="E13" s="28">
        <f>SUM(E9:E12)</f>
        <v>46902</v>
      </c>
      <c r="F13" s="28">
        <f>SUM(F9:F12)</f>
        <v>46620</v>
      </c>
      <c r="G13" s="28">
        <f>SUM(E13:F13)</f>
        <v>93522</v>
      </c>
      <c r="H13" s="28">
        <f t="shared" ref="H13:J13" si="1">SUM(H9:H12)</f>
        <v>27699</v>
      </c>
      <c r="I13" s="361">
        <f t="shared" si="1"/>
        <v>570</v>
      </c>
      <c r="J13" s="361">
        <f t="shared" si="1"/>
        <v>150</v>
      </c>
      <c r="K13" s="25" t="s">
        <v>678</v>
      </c>
      <c r="L13" s="28">
        <f t="shared" ref="L13:M13" si="2">SUM(L9:L12)</f>
        <v>25543</v>
      </c>
      <c r="M13" s="28">
        <f t="shared" si="2"/>
        <v>22466</v>
      </c>
      <c r="N13" s="200"/>
    </row>
    <row r="14" spans="1:14" ht="23.1" customHeight="1">
      <c r="A14" s="934" t="s">
        <v>935</v>
      </c>
      <c r="B14" s="935"/>
      <c r="C14" s="924" t="s">
        <v>936</v>
      </c>
      <c r="D14" s="924"/>
      <c r="E14" s="28">
        <v>698</v>
      </c>
      <c r="F14" s="28">
        <v>939</v>
      </c>
      <c r="G14" s="28">
        <f t="shared" ref="G14:G23" si="3">SUM(E14:F14)</f>
        <v>1637</v>
      </c>
      <c r="H14" s="28">
        <v>1830</v>
      </c>
      <c r="I14" s="361"/>
      <c r="J14" s="361"/>
      <c r="K14" s="25" t="s">
        <v>935</v>
      </c>
      <c r="L14" s="28">
        <v>1747</v>
      </c>
      <c r="M14" s="28">
        <v>1725</v>
      </c>
      <c r="N14" s="200"/>
    </row>
    <row r="15" spans="1:14" ht="23.1" customHeight="1">
      <c r="A15" s="936" t="s">
        <v>937</v>
      </c>
      <c r="B15" s="25" t="s">
        <v>322</v>
      </c>
      <c r="C15" s="924" t="s">
        <v>938</v>
      </c>
      <c r="D15" s="924"/>
      <c r="E15" s="28">
        <v>51</v>
      </c>
      <c r="F15" s="28">
        <v>151</v>
      </c>
      <c r="G15" s="28">
        <f t="shared" si="3"/>
        <v>202</v>
      </c>
      <c r="H15" s="28">
        <v>96</v>
      </c>
      <c r="I15" s="361"/>
      <c r="J15" s="361">
        <v>220</v>
      </c>
      <c r="K15" s="197" t="s">
        <v>939</v>
      </c>
      <c r="L15" s="74">
        <v>316</v>
      </c>
      <c r="M15" s="28">
        <v>288</v>
      </c>
      <c r="N15" s="200"/>
    </row>
    <row r="16" spans="1:14" ht="23.1" customHeight="1">
      <c r="A16" s="936"/>
      <c r="B16" s="25" t="s">
        <v>315</v>
      </c>
      <c r="C16" s="924" t="s">
        <v>940</v>
      </c>
      <c r="D16" s="924"/>
      <c r="E16" s="28">
        <v>13</v>
      </c>
      <c r="F16" s="28">
        <v>20</v>
      </c>
      <c r="G16" s="28">
        <f t="shared" si="3"/>
        <v>33</v>
      </c>
      <c r="H16" s="28">
        <v>12</v>
      </c>
      <c r="I16" s="361"/>
      <c r="J16" s="467"/>
      <c r="K16" s="192" t="s">
        <v>941</v>
      </c>
      <c r="L16" s="148">
        <v>12</v>
      </c>
      <c r="M16" s="149">
        <v>7.5</v>
      </c>
      <c r="N16" s="200"/>
    </row>
    <row r="17" spans="1:14" ht="23.1" customHeight="1">
      <c r="A17" s="936"/>
      <c r="B17" s="25" t="s">
        <v>318</v>
      </c>
      <c r="C17" s="924" t="s">
        <v>942</v>
      </c>
      <c r="D17" s="924"/>
      <c r="E17" s="28">
        <v>913</v>
      </c>
      <c r="F17" s="28">
        <v>1819</v>
      </c>
      <c r="G17" s="28">
        <f t="shared" si="3"/>
        <v>2732</v>
      </c>
      <c r="H17" s="28">
        <v>1320</v>
      </c>
      <c r="I17" s="361"/>
      <c r="J17" s="467"/>
      <c r="K17" s="192" t="s">
        <v>317</v>
      </c>
      <c r="L17" s="146">
        <v>1284</v>
      </c>
      <c r="M17" s="145">
        <v>1282</v>
      </c>
      <c r="N17" s="200"/>
    </row>
    <row r="18" spans="1:14" ht="23.1" customHeight="1">
      <c r="A18" s="936"/>
      <c r="B18" s="25" t="s">
        <v>312</v>
      </c>
      <c r="C18" s="924" t="s">
        <v>943</v>
      </c>
      <c r="D18" s="924"/>
      <c r="E18" s="28">
        <v>1323</v>
      </c>
      <c r="F18" s="28">
        <v>2285</v>
      </c>
      <c r="G18" s="28">
        <f t="shared" si="3"/>
        <v>3608</v>
      </c>
      <c r="H18" s="28">
        <v>495</v>
      </c>
      <c r="I18" s="361"/>
      <c r="J18" s="467"/>
      <c r="K18" s="192" t="s">
        <v>944</v>
      </c>
      <c r="L18" s="146">
        <v>468</v>
      </c>
      <c r="M18" s="145">
        <v>442</v>
      </c>
      <c r="N18" s="200"/>
    </row>
    <row r="19" spans="1:14" ht="23.1" customHeight="1">
      <c r="A19" s="936"/>
      <c r="B19" s="25" t="s">
        <v>310</v>
      </c>
      <c r="C19" s="924" t="s">
        <v>945</v>
      </c>
      <c r="D19" s="924"/>
      <c r="E19" s="28">
        <v>382</v>
      </c>
      <c r="F19" s="28">
        <v>703</v>
      </c>
      <c r="G19" s="28">
        <f t="shared" si="3"/>
        <v>1085</v>
      </c>
      <c r="H19" s="28">
        <v>740</v>
      </c>
      <c r="I19" s="361">
        <v>150</v>
      </c>
      <c r="J19" s="467">
        <v>150</v>
      </c>
      <c r="K19" s="192" t="s">
        <v>310</v>
      </c>
      <c r="L19" s="146">
        <v>730</v>
      </c>
      <c r="M19" s="145">
        <v>723</v>
      </c>
      <c r="N19" s="202"/>
    </row>
    <row r="20" spans="1:14" ht="23.1" customHeight="1">
      <c r="A20" s="936"/>
      <c r="B20" s="25" t="s">
        <v>946</v>
      </c>
      <c r="C20" s="924" t="s">
        <v>947</v>
      </c>
      <c r="D20" s="924"/>
      <c r="E20" s="28">
        <v>176</v>
      </c>
      <c r="F20" s="28">
        <v>411</v>
      </c>
      <c r="G20" s="28">
        <f t="shared" si="3"/>
        <v>587</v>
      </c>
      <c r="H20" s="28">
        <v>336</v>
      </c>
      <c r="I20" s="361"/>
      <c r="J20" s="467"/>
      <c r="K20" s="192" t="s">
        <v>946</v>
      </c>
      <c r="L20" s="146">
        <v>312</v>
      </c>
      <c r="M20" s="150">
        <v>309</v>
      </c>
      <c r="N20" s="203"/>
    </row>
    <row r="21" spans="1:14" ht="23.1" customHeight="1">
      <c r="A21" s="936"/>
      <c r="B21" s="25" t="s">
        <v>948</v>
      </c>
      <c r="C21" s="924" t="s">
        <v>949</v>
      </c>
      <c r="D21" s="924"/>
      <c r="E21" s="28">
        <v>0</v>
      </c>
      <c r="F21" s="28">
        <v>0</v>
      </c>
      <c r="G21" s="28">
        <f t="shared" si="3"/>
        <v>0</v>
      </c>
      <c r="H21" s="28">
        <v>0</v>
      </c>
      <c r="I21" s="361"/>
      <c r="J21" s="467"/>
      <c r="K21" s="931" t="s">
        <v>309</v>
      </c>
      <c r="L21" s="932">
        <v>672</v>
      </c>
      <c r="M21" s="928">
        <v>626</v>
      </c>
      <c r="N21" s="204"/>
    </row>
    <row r="22" spans="1:14" ht="23.1" customHeight="1">
      <c r="A22" s="936"/>
      <c r="B22" s="25" t="s">
        <v>950</v>
      </c>
      <c r="C22" s="924" t="s">
        <v>951</v>
      </c>
      <c r="D22" s="924"/>
      <c r="E22" s="28">
        <v>74</v>
      </c>
      <c r="F22" s="28">
        <v>121</v>
      </c>
      <c r="G22" s="28">
        <f t="shared" si="3"/>
        <v>195</v>
      </c>
      <c r="H22" s="28">
        <v>112</v>
      </c>
      <c r="I22" s="361"/>
      <c r="J22" s="467"/>
      <c r="K22" s="931"/>
      <c r="L22" s="932"/>
      <c r="M22" s="928"/>
      <c r="N22" s="200"/>
    </row>
    <row r="23" spans="1:14" ht="23.1" customHeight="1">
      <c r="A23" s="936"/>
      <c r="B23" s="25" t="s">
        <v>309</v>
      </c>
      <c r="C23" s="924" t="s">
        <v>951</v>
      </c>
      <c r="D23" s="924"/>
      <c r="E23" s="28">
        <v>519</v>
      </c>
      <c r="F23" s="28">
        <v>872</v>
      </c>
      <c r="G23" s="28">
        <f t="shared" si="3"/>
        <v>1391</v>
      </c>
      <c r="H23" s="28">
        <v>708</v>
      </c>
      <c r="I23" s="361"/>
      <c r="J23" s="467"/>
      <c r="K23" s="931"/>
      <c r="L23" s="932"/>
      <c r="M23" s="928"/>
      <c r="N23" s="200"/>
    </row>
    <row r="24" spans="1:14" ht="23.1" customHeight="1">
      <c r="A24" s="936"/>
      <c r="B24" s="933" t="s">
        <v>678</v>
      </c>
      <c r="C24" s="933"/>
      <c r="D24" s="933"/>
      <c r="E24" s="28">
        <f>SUM(E15:E23)</f>
        <v>3451</v>
      </c>
      <c r="F24" s="28">
        <f>SUM(F15:F23)</f>
        <v>6382</v>
      </c>
      <c r="G24" s="28">
        <f t="shared" ref="G24:G28" si="4">SUM(E24:F24)</f>
        <v>9833</v>
      </c>
      <c r="H24" s="28">
        <f>SUM(H15:H23)</f>
        <v>3819</v>
      </c>
      <c r="I24" s="361">
        <f>SUM(I15:I23)</f>
        <v>150</v>
      </c>
      <c r="J24" s="361">
        <f>SUM(J15:J23)</f>
        <v>370</v>
      </c>
      <c r="K24" s="198" t="s">
        <v>678</v>
      </c>
      <c r="L24" s="68">
        <f>SUM(L15:L23)</f>
        <v>3794</v>
      </c>
      <c r="M24" s="68">
        <f>SUM(M15:M23)</f>
        <v>3677.5</v>
      </c>
      <c r="N24" s="200"/>
    </row>
    <row r="25" spans="1:14" ht="23.1" customHeight="1">
      <c r="A25" s="923" t="s">
        <v>326</v>
      </c>
      <c r="B25" s="674"/>
      <c r="C25" s="924" t="s">
        <v>952</v>
      </c>
      <c r="D25" s="924"/>
      <c r="E25" s="28">
        <v>1081</v>
      </c>
      <c r="F25" s="28">
        <v>1387</v>
      </c>
      <c r="G25" s="28">
        <f t="shared" si="4"/>
        <v>2468</v>
      </c>
      <c r="H25" s="28">
        <v>1820</v>
      </c>
      <c r="I25" s="361"/>
      <c r="J25" s="361"/>
      <c r="K25" s="25" t="s">
        <v>326</v>
      </c>
      <c r="L25" s="28">
        <v>1764</v>
      </c>
      <c r="M25" s="28">
        <v>1750</v>
      </c>
      <c r="N25" s="200" t="s">
        <v>1573</v>
      </c>
    </row>
    <row r="26" spans="1:14" ht="23.1" customHeight="1">
      <c r="A26" s="923" t="s">
        <v>330</v>
      </c>
      <c r="B26" s="674"/>
      <c r="C26" s="924" t="s">
        <v>953</v>
      </c>
      <c r="D26" s="924"/>
      <c r="E26" s="74">
        <v>165</v>
      </c>
      <c r="F26" s="74">
        <v>150</v>
      </c>
      <c r="G26" s="74">
        <f t="shared" si="4"/>
        <v>315</v>
      </c>
      <c r="H26" s="28">
        <v>112</v>
      </c>
      <c r="I26" s="361"/>
      <c r="J26" s="361">
        <v>100</v>
      </c>
      <c r="K26" s="25" t="s">
        <v>329</v>
      </c>
      <c r="L26" s="28">
        <v>222</v>
      </c>
      <c r="M26" s="28">
        <v>213</v>
      </c>
      <c r="N26" s="205" t="s">
        <v>1574</v>
      </c>
    </row>
    <row r="27" spans="1:14" ht="23.1" customHeight="1">
      <c r="A27" s="923" t="s">
        <v>332</v>
      </c>
      <c r="B27" s="674"/>
      <c r="C27" s="924" t="s">
        <v>954</v>
      </c>
      <c r="D27" s="925"/>
      <c r="E27" s="151">
        <v>13</v>
      </c>
      <c r="F27" s="152">
        <v>2</v>
      </c>
      <c r="G27" s="153">
        <f t="shared" si="4"/>
        <v>15</v>
      </c>
      <c r="H27" s="928">
        <v>0</v>
      </c>
      <c r="I27" s="929"/>
      <c r="J27" s="929">
        <v>100</v>
      </c>
      <c r="K27" s="353" t="s">
        <v>1196</v>
      </c>
      <c r="L27" s="930">
        <v>100</v>
      </c>
      <c r="M27" s="930">
        <v>98</v>
      </c>
      <c r="N27" s="921"/>
    </row>
    <row r="28" spans="1:14" ht="23.1" customHeight="1">
      <c r="A28" s="923" t="s">
        <v>333</v>
      </c>
      <c r="B28" s="674"/>
      <c r="C28" s="924" t="s">
        <v>951</v>
      </c>
      <c r="D28" s="925"/>
      <c r="E28" s="154">
        <v>10</v>
      </c>
      <c r="F28" s="155">
        <v>2</v>
      </c>
      <c r="G28" s="156">
        <f t="shared" si="4"/>
        <v>12</v>
      </c>
      <c r="H28" s="928"/>
      <c r="I28" s="929"/>
      <c r="J28" s="929"/>
      <c r="K28" s="354" t="s">
        <v>1197</v>
      </c>
      <c r="L28" s="930"/>
      <c r="M28" s="930"/>
      <c r="N28" s="922"/>
    </row>
    <row r="29" spans="1:14" ht="23.1" customHeight="1">
      <c r="A29" s="926" t="s">
        <v>894</v>
      </c>
      <c r="B29" s="927"/>
      <c r="C29" s="927"/>
      <c r="D29" s="927"/>
      <c r="E29" s="206">
        <f>SUM(E9:E12,E14:E23,E25:E28)</f>
        <v>52320</v>
      </c>
      <c r="F29" s="206">
        <f>SUM(F9:F12,F14:F23,F25:F28)</f>
        <v>55482</v>
      </c>
      <c r="G29" s="206">
        <f>SUM(E29:F29)</f>
        <v>107802</v>
      </c>
      <c r="H29" s="207">
        <f>SUM(H9:H12,H14:H23,H25:H28)</f>
        <v>35280</v>
      </c>
      <c r="I29" s="469">
        <f>SUM(I9:I12,I14:I23,I25:I28)</f>
        <v>720</v>
      </c>
      <c r="J29" s="469">
        <f>SUM(J9:J12,J14:J23,J25:J28)</f>
        <v>720</v>
      </c>
      <c r="K29" s="191" t="s">
        <v>894</v>
      </c>
      <c r="L29" s="207">
        <f t="shared" ref="L29:M29" si="5">SUM(L9:L12,L14:L23,L25:L28)</f>
        <v>33170</v>
      </c>
      <c r="M29" s="207">
        <f t="shared" si="5"/>
        <v>29929.5</v>
      </c>
      <c r="N29" s="208" t="s">
        <v>1568</v>
      </c>
    </row>
    <row r="30" spans="1:14" ht="23.1" customHeight="1">
      <c r="N30" s="165" t="s">
        <v>1570</v>
      </c>
    </row>
  </sheetData>
  <sheetProtection selectLockedCells="1" selectUnlockedCells="1"/>
  <mergeCells count="52">
    <mergeCell ref="A6:N6"/>
    <mergeCell ref="A1:E1"/>
    <mergeCell ref="A2:D2"/>
    <mergeCell ref="A3:N3"/>
    <mergeCell ref="A4:N4"/>
    <mergeCell ref="A5:N5"/>
    <mergeCell ref="L7:L8"/>
    <mergeCell ref="M7:M8"/>
    <mergeCell ref="N7:N8"/>
    <mergeCell ref="A9:A13"/>
    <mergeCell ref="C9:D9"/>
    <mergeCell ref="C10:D10"/>
    <mergeCell ref="C11:D11"/>
    <mergeCell ref="C12:D12"/>
    <mergeCell ref="B13:D13"/>
    <mergeCell ref="A7:B7"/>
    <mergeCell ref="C7:D8"/>
    <mergeCell ref="E7:G7"/>
    <mergeCell ref="H7:H8"/>
    <mergeCell ref="I7:J7"/>
    <mergeCell ref="K7:K8"/>
    <mergeCell ref="B24:D24"/>
    <mergeCell ref="A14:B14"/>
    <mergeCell ref="C14:D14"/>
    <mergeCell ref="A15:A24"/>
    <mergeCell ref="C15:D15"/>
    <mergeCell ref="C16:D16"/>
    <mergeCell ref="C17:D17"/>
    <mergeCell ref="C18:D18"/>
    <mergeCell ref="C19:D19"/>
    <mergeCell ref="C20:D20"/>
    <mergeCell ref="C21:D21"/>
    <mergeCell ref="K21:K23"/>
    <mergeCell ref="L21:L23"/>
    <mergeCell ref="M21:M23"/>
    <mergeCell ref="C22:D22"/>
    <mergeCell ref="C23:D23"/>
    <mergeCell ref="A25:B25"/>
    <mergeCell ref="C25:D25"/>
    <mergeCell ref="A26:B26"/>
    <mergeCell ref="C26:D26"/>
    <mergeCell ref="A27:B27"/>
    <mergeCell ref="C27:D27"/>
    <mergeCell ref="N27:N28"/>
    <mergeCell ref="A28:B28"/>
    <mergeCell ref="C28:D28"/>
    <mergeCell ref="A29:D29"/>
    <mergeCell ref="H27:H28"/>
    <mergeCell ref="I27:I28"/>
    <mergeCell ref="J27:J28"/>
    <mergeCell ref="L27:L28"/>
    <mergeCell ref="M27:M28"/>
  </mergeCells>
  <phoneticPr fontId="4"/>
  <pageMargins left="0.78740157480314965" right="0.39370078740157483" top="0.39370078740157483" bottom="0.39370078740157483" header="0" footer="0"/>
  <pageSetup paperSize="9" scale="79" firstPageNumber="0" orientation="landscape" horizontalDpi="300" verticalDpi="300" r:id="rId1"/>
  <headerFooter scaleWithDoc="0" alignWithMargins="0">
    <oddFooter>&amp;C&amp;"ＭＳ 明朝,標準"－２４－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pageSetUpPr fitToPage="1"/>
  </sheetPr>
  <dimension ref="F2:F10"/>
  <sheetViews>
    <sheetView showGridLines="0" view="pageLayout" zoomScaleNormal="100" workbookViewId="0">
      <selection activeCell="B19" sqref="B19:C19"/>
    </sheetView>
  </sheetViews>
  <sheetFormatPr defaultColWidth="9" defaultRowHeight="15.05"/>
  <cols>
    <col min="1" max="14" width="9" style="426"/>
    <col min="15" max="15" width="4.109375" style="426" customWidth="1"/>
    <col min="16" max="16384" width="9" style="426"/>
  </cols>
  <sheetData>
    <row r="2" spans="6:6">
      <c r="F2" s="426" t="s">
        <v>1427</v>
      </c>
    </row>
    <row r="10" spans="6:6">
      <c r="F10" s="426" t="s">
        <v>1428</v>
      </c>
    </row>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pageSetUpPr fitToPage="1"/>
  </sheetPr>
  <dimension ref="A1:N17"/>
  <sheetViews>
    <sheetView view="pageLayout" zoomScaleNormal="90" zoomScaleSheetLayoutView="80" workbookViewId="0">
      <selection activeCell="K16" sqref="K16"/>
    </sheetView>
  </sheetViews>
  <sheetFormatPr defaultColWidth="9" defaultRowHeight="14.4"/>
  <cols>
    <col min="1" max="2" width="6.109375" style="1" customWidth="1"/>
    <col min="3" max="10" width="9.6640625" style="1" customWidth="1"/>
    <col min="11" max="11" width="15.21875" style="1" customWidth="1"/>
    <col min="12" max="12" width="13.88671875" style="1" customWidth="1"/>
    <col min="13" max="13" width="10.33203125" style="1" customWidth="1"/>
    <col min="14" max="14" width="23.6640625" style="1" customWidth="1"/>
    <col min="15" max="16384" width="9" style="1"/>
  </cols>
  <sheetData>
    <row r="1" spans="1:14" s="6" customFormat="1" ht="52.55" customHeight="1"/>
    <row r="2" spans="1:14" ht="31.75" customHeight="1">
      <c r="A2" s="157" t="s">
        <v>1342</v>
      </c>
      <c r="B2" s="698" t="s">
        <v>955</v>
      </c>
      <c r="C2" s="698"/>
      <c r="D2" s="698"/>
      <c r="E2" s="698"/>
      <c r="M2" s="165"/>
      <c r="N2" s="118" t="s">
        <v>960</v>
      </c>
    </row>
    <row r="3" spans="1:14" ht="47.15" customHeight="1">
      <c r="A3" s="943" t="s">
        <v>468</v>
      </c>
      <c r="B3" s="943"/>
      <c r="C3" s="943" t="s">
        <v>469</v>
      </c>
      <c r="D3" s="943"/>
      <c r="E3" s="943" t="s">
        <v>470</v>
      </c>
      <c r="F3" s="943"/>
      <c r="G3" s="943" t="s">
        <v>471</v>
      </c>
      <c r="H3" s="943"/>
      <c r="I3" s="190" t="s">
        <v>472</v>
      </c>
      <c r="J3" s="190" t="s">
        <v>343</v>
      </c>
      <c r="K3" s="943" t="s">
        <v>473</v>
      </c>
      <c r="L3" s="943"/>
      <c r="M3" s="943"/>
      <c r="N3" s="943"/>
    </row>
    <row r="4" spans="1:14" ht="31.75" customHeight="1">
      <c r="A4" s="957">
        <v>23</v>
      </c>
      <c r="B4" s="901"/>
      <c r="C4" s="957" t="s">
        <v>474</v>
      </c>
      <c r="D4" s="901"/>
      <c r="E4" s="957" t="s">
        <v>956</v>
      </c>
      <c r="F4" s="901"/>
      <c r="G4" s="957" t="s">
        <v>1578</v>
      </c>
      <c r="H4" s="901"/>
      <c r="I4" s="955">
        <v>165</v>
      </c>
      <c r="J4" s="955">
        <v>165</v>
      </c>
      <c r="K4" s="944" t="s">
        <v>1582</v>
      </c>
      <c r="L4" s="945"/>
      <c r="M4" s="945"/>
      <c r="N4" s="945"/>
    </row>
    <row r="5" spans="1:14" ht="31.75" customHeight="1">
      <c r="A5" s="826"/>
      <c r="B5" s="954"/>
      <c r="C5" s="826"/>
      <c r="D5" s="954"/>
      <c r="E5" s="826"/>
      <c r="F5" s="954"/>
      <c r="G5" s="826"/>
      <c r="H5" s="954"/>
      <c r="I5" s="956"/>
      <c r="J5" s="956"/>
      <c r="K5" s="946" t="s">
        <v>1850</v>
      </c>
      <c r="L5" s="946"/>
      <c r="M5" s="946"/>
      <c r="N5" s="946"/>
    </row>
    <row r="6" spans="1:14" ht="31.75" customHeight="1">
      <c r="A6" s="118"/>
      <c r="B6" s="118"/>
      <c r="C6" s="118"/>
      <c r="D6" s="118"/>
      <c r="E6" s="118"/>
      <c r="F6" s="118"/>
      <c r="G6" s="118"/>
      <c r="H6" s="118"/>
      <c r="I6" s="118"/>
      <c r="J6" s="118"/>
      <c r="K6" s="118"/>
      <c r="L6" s="23"/>
      <c r="M6" s="23"/>
    </row>
    <row r="7" spans="1:14" ht="31.75" customHeight="1">
      <c r="A7" s="961" t="s">
        <v>1343</v>
      </c>
      <c r="B7" s="961"/>
      <c r="C7" s="961"/>
      <c r="D7" s="961"/>
      <c r="E7" s="6"/>
      <c r="F7" s="6"/>
      <c r="G7" s="6"/>
      <c r="H7" s="6"/>
      <c r="I7" s="6"/>
      <c r="J7" s="6"/>
      <c r="K7" s="6"/>
      <c r="M7" s="165"/>
      <c r="N7" s="118" t="s">
        <v>961</v>
      </c>
    </row>
    <row r="8" spans="1:14" ht="23.75" customHeight="1">
      <c r="A8" s="158"/>
      <c r="B8" s="210" t="s">
        <v>476</v>
      </c>
      <c r="C8" s="960" t="s">
        <v>477</v>
      </c>
      <c r="D8" s="960" t="s">
        <v>478</v>
      </c>
      <c r="E8" s="943" t="s">
        <v>479</v>
      </c>
      <c r="F8" s="943"/>
      <c r="G8" s="943"/>
      <c r="H8" s="943"/>
      <c r="I8" s="943"/>
      <c r="J8" s="943" t="s">
        <v>480</v>
      </c>
      <c r="K8" s="943" t="s">
        <v>473</v>
      </c>
      <c r="L8" s="943"/>
      <c r="M8" s="943"/>
      <c r="N8" s="943"/>
    </row>
    <row r="9" spans="1:14" ht="23.75" customHeight="1">
      <c r="A9" s="24" t="s">
        <v>481</v>
      </c>
      <c r="B9" s="211"/>
      <c r="C9" s="960"/>
      <c r="D9" s="960"/>
      <c r="E9" s="190" t="s">
        <v>482</v>
      </c>
      <c r="F9" s="190" t="s">
        <v>483</v>
      </c>
      <c r="G9" s="190" t="s">
        <v>484</v>
      </c>
      <c r="H9" s="190" t="s">
        <v>485</v>
      </c>
      <c r="I9" s="190" t="s">
        <v>486</v>
      </c>
      <c r="J9" s="943"/>
      <c r="K9" s="943"/>
      <c r="L9" s="943"/>
      <c r="M9" s="943"/>
      <c r="N9" s="943"/>
    </row>
    <row r="10" spans="1:14" ht="31.75" customHeight="1">
      <c r="A10" s="957">
        <v>23</v>
      </c>
      <c r="B10" s="901"/>
      <c r="C10" s="958">
        <v>26.3</v>
      </c>
      <c r="D10" s="958">
        <v>16.5</v>
      </c>
      <c r="E10" s="958">
        <v>24.4</v>
      </c>
      <c r="F10" s="958">
        <v>35</v>
      </c>
      <c r="G10" s="958">
        <v>51.5</v>
      </c>
      <c r="H10" s="958">
        <v>66.3</v>
      </c>
      <c r="I10" s="958">
        <v>49.1</v>
      </c>
      <c r="J10" s="958">
        <f>SUM(C10:I11)</f>
        <v>269.10000000000002</v>
      </c>
      <c r="K10" s="950" t="s">
        <v>1344</v>
      </c>
      <c r="L10" s="951"/>
      <c r="M10" s="113" t="s">
        <v>1579</v>
      </c>
      <c r="N10" s="901" t="s">
        <v>1426</v>
      </c>
    </row>
    <row r="11" spans="1:14" ht="31.75" customHeight="1">
      <c r="A11" s="826"/>
      <c r="B11" s="954"/>
      <c r="C11" s="959"/>
      <c r="D11" s="959"/>
      <c r="E11" s="959"/>
      <c r="F11" s="959"/>
      <c r="G11" s="959"/>
      <c r="H11" s="959"/>
      <c r="I11" s="959"/>
      <c r="J11" s="959"/>
      <c r="K11" s="952" t="s">
        <v>1345</v>
      </c>
      <c r="L11" s="953"/>
      <c r="M11" s="124" t="s">
        <v>1580</v>
      </c>
      <c r="N11" s="954"/>
    </row>
    <row r="12" spans="1:14" ht="31.75" customHeight="1">
      <c r="A12" s="118"/>
      <c r="B12" s="118"/>
      <c r="C12" s="159"/>
      <c r="D12" s="159"/>
      <c r="E12" s="159"/>
      <c r="F12" s="159"/>
      <c r="G12" s="159"/>
      <c r="H12" s="159"/>
      <c r="I12" s="159"/>
      <c r="J12" s="160"/>
      <c r="K12" s="160"/>
    </row>
    <row r="13" spans="1:14" ht="31.75" customHeight="1">
      <c r="A13" s="683" t="s">
        <v>1346</v>
      </c>
      <c r="B13" s="683"/>
      <c r="C13" s="683"/>
      <c r="D13" s="683"/>
      <c r="E13" s="6"/>
      <c r="F13" s="6"/>
      <c r="G13" s="6"/>
      <c r="H13" s="6"/>
      <c r="I13" s="6"/>
      <c r="J13" s="6"/>
      <c r="K13" s="6"/>
      <c r="M13" s="165"/>
      <c r="N13" s="118" t="s">
        <v>960</v>
      </c>
    </row>
    <row r="14" spans="1:14" ht="23.75" customHeight="1">
      <c r="A14" s="161"/>
      <c r="B14" s="212" t="s">
        <v>957</v>
      </c>
      <c r="C14" s="943" t="s">
        <v>487</v>
      </c>
      <c r="D14" s="943"/>
      <c r="E14" s="943" t="s">
        <v>488</v>
      </c>
      <c r="F14" s="943"/>
      <c r="G14" s="943" t="s">
        <v>489</v>
      </c>
      <c r="H14" s="943"/>
      <c r="I14" s="965" t="s">
        <v>490</v>
      </c>
      <c r="J14" s="965"/>
      <c r="K14" s="943" t="s">
        <v>491</v>
      </c>
      <c r="L14" s="943" t="s">
        <v>958</v>
      </c>
      <c r="M14" s="943"/>
      <c r="N14" s="943"/>
    </row>
    <row r="15" spans="1:14" ht="23.75" customHeight="1">
      <c r="A15" s="213" t="s">
        <v>959</v>
      </c>
      <c r="B15" s="209"/>
      <c r="C15" s="943"/>
      <c r="D15" s="943"/>
      <c r="E15" s="943"/>
      <c r="F15" s="943"/>
      <c r="G15" s="943"/>
      <c r="H15" s="943"/>
      <c r="I15" s="965"/>
      <c r="J15" s="965"/>
      <c r="K15" s="943"/>
      <c r="L15" s="943"/>
      <c r="M15" s="943"/>
      <c r="N15" s="943"/>
    </row>
    <row r="16" spans="1:14" ht="62.7" customHeight="1">
      <c r="A16" s="962">
        <v>23</v>
      </c>
      <c r="B16" s="963"/>
      <c r="C16" s="964">
        <v>22.9</v>
      </c>
      <c r="D16" s="964"/>
      <c r="E16" s="964">
        <v>22.9</v>
      </c>
      <c r="F16" s="964"/>
      <c r="G16" s="964">
        <v>21.9</v>
      </c>
      <c r="H16" s="964"/>
      <c r="I16" s="964">
        <v>21.9</v>
      </c>
      <c r="J16" s="964"/>
      <c r="K16" s="549">
        <f>SUM(C16+E16+G16+I16)</f>
        <v>89.6</v>
      </c>
      <c r="L16" s="947" t="s">
        <v>1581</v>
      </c>
      <c r="M16" s="948"/>
      <c r="N16" s="949"/>
    </row>
    <row r="17" spans="1:13" ht="31.75" customHeight="1">
      <c r="A17" s="118"/>
      <c r="B17" s="118"/>
      <c r="C17" s="162"/>
      <c r="D17" s="162"/>
      <c r="E17" s="163"/>
      <c r="F17" s="163"/>
      <c r="G17" s="163"/>
      <c r="H17" s="163"/>
      <c r="I17" s="163"/>
      <c r="J17" s="163"/>
      <c r="K17" s="163"/>
      <c r="L17" s="162"/>
      <c r="M17" s="162"/>
    </row>
  </sheetData>
  <sheetProtection selectLockedCells="1" selectUnlockedCells="1"/>
  <mergeCells count="45">
    <mergeCell ref="A4:B5"/>
    <mergeCell ref="C4:D5"/>
    <mergeCell ref="E4:F5"/>
    <mergeCell ref="G4:H5"/>
    <mergeCell ref="B2:E2"/>
    <mergeCell ref="A3:B3"/>
    <mergeCell ref="C3:D3"/>
    <mergeCell ref="E3:F3"/>
    <mergeCell ref="G3:H3"/>
    <mergeCell ref="A13:D13"/>
    <mergeCell ref="C14:D15"/>
    <mergeCell ref="E14:F15"/>
    <mergeCell ref="G14:H15"/>
    <mergeCell ref="I14:J15"/>
    <mergeCell ref="A16:B16"/>
    <mergeCell ref="C16:D16"/>
    <mergeCell ref="E16:F16"/>
    <mergeCell ref="G16:H16"/>
    <mergeCell ref="I16:J16"/>
    <mergeCell ref="I4:I5"/>
    <mergeCell ref="J4:J5"/>
    <mergeCell ref="A10:B11"/>
    <mergeCell ref="C10:C11"/>
    <mergeCell ref="D10:D11"/>
    <mergeCell ref="E10:E11"/>
    <mergeCell ref="F10:F11"/>
    <mergeCell ref="G10:G11"/>
    <mergeCell ref="H10:H11"/>
    <mergeCell ref="I10:I11"/>
    <mergeCell ref="J10:J11"/>
    <mergeCell ref="C8:C9"/>
    <mergeCell ref="D8:D9"/>
    <mergeCell ref="E8:I8"/>
    <mergeCell ref="J8:J9"/>
    <mergeCell ref="A7:D7"/>
    <mergeCell ref="K3:N3"/>
    <mergeCell ref="K4:N4"/>
    <mergeCell ref="K5:N5"/>
    <mergeCell ref="L14:N15"/>
    <mergeCell ref="L16:N16"/>
    <mergeCell ref="K10:L10"/>
    <mergeCell ref="K8:N9"/>
    <mergeCell ref="K14:K15"/>
    <mergeCell ref="K11:L11"/>
    <mergeCell ref="N10:N11"/>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明朝,標準"－２６－</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pageSetUpPr fitToPage="1"/>
  </sheetPr>
  <dimension ref="A1:K23"/>
  <sheetViews>
    <sheetView view="pageLayout" zoomScaleNormal="100" zoomScaleSheetLayoutView="90" workbookViewId="0">
      <selection activeCell="B19" sqref="B19:D19"/>
    </sheetView>
  </sheetViews>
  <sheetFormatPr defaultColWidth="9" defaultRowHeight="14.4"/>
  <cols>
    <col min="1" max="1" width="14.6640625" style="12" customWidth="1"/>
    <col min="2" max="11" width="11.6640625" style="12" customWidth="1"/>
    <col min="12" max="12" width="7.33203125" style="12" customWidth="1"/>
    <col min="13" max="16384" width="9" style="12"/>
  </cols>
  <sheetData>
    <row r="1" spans="1:11" ht="24.05" customHeight="1">
      <c r="A1" s="682" t="s">
        <v>492</v>
      </c>
      <c r="B1" s="682"/>
      <c r="C1" s="682"/>
    </row>
    <row r="2" spans="1:11" s="36" customFormat="1" ht="26.2" customHeight="1">
      <c r="D2" s="6"/>
      <c r="E2" s="6"/>
      <c r="F2" s="6"/>
      <c r="G2" s="6"/>
      <c r="H2" s="6"/>
      <c r="I2" s="6"/>
      <c r="J2" s="6"/>
      <c r="K2" s="6"/>
    </row>
    <row r="3" spans="1:11" s="36" customFormat="1" ht="26.2" customHeight="1">
      <c r="A3" s="164" t="s">
        <v>493</v>
      </c>
      <c r="B3" s="6"/>
      <c r="C3" s="6"/>
      <c r="D3" s="6"/>
      <c r="E3" s="1"/>
      <c r="F3" s="6"/>
      <c r="G3" s="6"/>
      <c r="H3" s="6"/>
      <c r="I3" s="6"/>
      <c r="J3" s="6"/>
      <c r="K3" s="6" t="s">
        <v>494</v>
      </c>
    </row>
    <row r="4" spans="1:11" ht="26.2" customHeight="1">
      <c r="A4" s="190" t="s">
        <v>495</v>
      </c>
      <c r="B4" s="190" t="s">
        <v>496</v>
      </c>
      <c r="C4" s="190" t="s">
        <v>497</v>
      </c>
      <c r="D4" s="190" t="s">
        <v>498</v>
      </c>
      <c r="E4" s="190" t="s">
        <v>499</v>
      </c>
      <c r="F4" s="190" t="s">
        <v>500</v>
      </c>
      <c r="G4" s="190" t="s">
        <v>501</v>
      </c>
      <c r="H4" s="190" t="s">
        <v>502</v>
      </c>
      <c r="I4" s="190" t="s">
        <v>503</v>
      </c>
      <c r="J4" s="190" t="s">
        <v>504</v>
      </c>
      <c r="K4" s="190" t="s">
        <v>123</v>
      </c>
    </row>
    <row r="5" spans="1:11" ht="26.2" customHeight="1">
      <c r="A5" s="190" t="s">
        <v>505</v>
      </c>
      <c r="B5" s="322">
        <v>5</v>
      </c>
      <c r="C5" s="322">
        <v>2</v>
      </c>
      <c r="D5" s="322">
        <v>1</v>
      </c>
      <c r="E5" s="322">
        <v>2</v>
      </c>
      <c r="F5" s="322"/>
      <c r="G5" s="322"/>
      <c r="H5" s="322"/>
      <c r="I5" s="322"/>
      <c r="J5" s="322"/>
      <c r="K5" s="322">
        <f>SUM(B5:J5)</f>
        <v>10</v>
      </c>
    </row>
    <row r="6" spans="1:11" ht="26.2" customHeight="1">
      <c r="A6" s="190" t="s">
        <v>506</v>
      </c>
      <c r="B6" s="322"/>
      <c r="C6" s="322"/>
      <c r="D6" s="322"/>
      <c r="E6" s="322"/>
      <c r="F6" s="322">
        <v>1</v>
      </c>
      <c r="G6" s="322">
        <v>1</v>
      </c>
      <c r="H6" s="323"/>
      <c r="I6" s="322"/>
      <c r="J6" s="322"/>
      <c r="K6" s="322">
        <f>SUM(B6:J6)</f>
        <v>2</v>
      </c>
    </row>
    <row r="7" spans="1:11" ht="26.2" customHeight="1">
      <c r="A7" s="1"/>
      <c r="B7" s="1"/>
      <c r="C7" s="1"/>
      <c r="D7" s="1"/>
      <c r="E7" s="1"/>
      <c r="F7" s="1"/>
      <c r="G7" s="1"/>
      <c r="H7" s="1"/>
      <c r="I7" s="1"/>
      <c r="K7" s="214"/>
    </row>
    <row r="8" spans="1:11" s="36" customFormat="1" ht="26.2" customHeight="1">
      <c r="A8" s="164" t="s">
        <v>507</v>
      </c>
      <c r="B8" s="6"/>
      <c r="C8" s="6"/>
      <c r="D8" s="6"/>
      <c r="E8" s="6"/>
      <c r="F8" s="6"/>
      <c r="G8" s="6"/>
      <c r="H8" s="6"/>
      <c r="I8" s="6"/>
      <c r="J8" s="6"/>
      <c r="K8" s="6"/>
    </row>
    <row r="9" spans="1:11" ht="26.2" customHeight="1">
      <c r="A9" s="190" t="s">
        <v>1103</v>
      </c>
      <c r="B9" s="966" t="s">
        <v>1104</v>
      </c>
      <c r="C9" s="968"/>
      <c r="D9" s="966" t="s">
        <v>1105</v>
      </c>
      <c r="E9" s="968"/>
      <c r="F9" s="966" t="s">
        <v>1106</v>
      </c>
      <c r="G9" s="968"/>
      <c r="H9" s="966" t="s">
        <v>1107</v>
      </c>
      <c r="I9" s="968"/>
    </row>
    <row r="10" spans="1:11" ht="26.2" customHeight="1">
      <c r="A10" s="190">
        <v>44</v>
      </c>
      <c r="B10" s="969" t="s">
        <v>1583</v>
      </c>
      <c r="C10" s="970"/>
      <c r="D10" s="971" t="s">
        <v>1584</v>
      </c>
      <c r="E10" s="972"/>
      <c r="F10" s="969" t="s">
        <v>1585</v>
      </c>
      <c r="G10" s="970"/>
      <c r="H10" s="969" t="s">
        <v>1586</v>
      </c>
      <c r="I10" s="970"/>
    </row>
    <row r="11" spans="1:11" ht="26.2" customHeight="1">
      <c r="A11" s="190">
        <v>18</v>
      </c>
      <c r="B11" s="969" t="s">
        <v>1347</v>
      </c>
      <c r="C11" s="970"/>
      <c r="D11" s="971" t="s">
        <v>1587</v>
      </c>
      <c r="E11" s="972"/>
      <c r="F11" s="969" t="s">
        <v>1424</v>
      </c>
      <c r="G11" s="970"/>
      <c r="H11" s="969" t="s">
        <v>1588</v>
      </c>
      <c r="I11" s="970"/>
    </row>
    <row r="12" spans="1:11" ht="26.2" customHeight="1">
      <c r="A12" s="1"/>
      <c r="B12" s="1"/>
      <c r="C12" s="1"/>
      <c r="D12" s="1"/>
      <c r="E12" s="1"/>
      <c r="F12" s="1"/>
      <c r="G12" s="1"/>
      <c r="H12" s="1"/>
      <c r="I12" s="1"/>
      <c r="J12" s="1"/>
      <c r="K12" s="1"/>
    </row>
    <row r="13" spans="1:11" s="36" customFormat="1" ht="26.2" customHeight="1">
      <c r="A13" s="942" t="s">
        <v>508</v>
      </c>
      <c r="B13" s="942"/>
      <c r="C13" s="942"/>
      <c r="D13" s="6"/>
      <c r="E13" s="6"/>
      <c r="F13" s="6"/>
      <c r="G13" s="6"/>
      <c r="H13" s="6"/>
      <c r="I13" s="6"/>
      <c r="J13" s="6"/>
      <c r="K13" s="6"/>
    </row>
    <row r="14" spans="1:11" ht="26.2" customHeight="1">
      <c r="A14" s="190" t="s">
        <v>509</v>
      </c>
      <c r="B14" s="943" t="s">
        <v>510</v>
      </c>
      <c r="C14" s="943"/>
      <c r="D14" s="943"/>
      <c r="E14" s="943" t="s">
        <v>511</v>
      </c>
      <c r="F14" s="943"/>
      <c r="G14" s="943" t="s">
        <v>512</v>
      </c>
      <c r="H14" s="943"/>
      <c r="I14" s="1"/>
      <c r="J14" s="1"/>
      <c r="K14" s="1"/>
    </row>
    <row r="15" spans="1:11" ht="26.2" customHeight="1">
      <c r="A15" s="190">
        <v>31</v>
      </c>
      <c r="B15" s="966" t="s">
        <v>1589</v>
      </c>
      <c r="C15" s="967"/>
      <c r="D15" s="968"/>
      <c r="E15" s="966" t="s">
        <v>1590</v>
      </c>
      <c r="F15" s="968"/>
      <c r="G15" s="966" t="s">
        <v>1591</v>
      </c>
      <c r="H15" s="968"/>
      <c r="I15" s="1"/>
      <c r="J15" s="1"/>
      <c r="K15" s="1"/>
    </row>
    <row r="16" spans="1:11" ht="26.2" customHeight="1">
      <c r="A16" s="190">
        <v>18</v>
      </c>
      <c r="B16" s="966" t="s">
        <v>1589</v>
      </c>
      <c r="C16" s="967"/>
      <c r="D16" s="968"/>
      <c r="E16" s="966" t="s">
        <v>1424</v>
      </c>
      <c r="F16" s="968"/>
      <c r="G16" s="966" t="s">
        <v>513</v>
      </c>
      <c r="H16" s="968"/>
      <c r="I16" s="1"/>
      <c r="J16" s="1"/>
      <c r="K16" s="1"/>
    </row>
    <row r="17" spans="1:11" ht="26.2" customHeight="1">
      <c r="A17" s="190">
        <v>55</v>
      </c>
      <c r="B17" s="966" t="s">
        <v>1592</v>
      </c>
      <c r="C17" s="967"/>
      <c r="D17" s="968"/>
      <c r="E17" s="966" t="s">
        <v>1593</v>
      </c>
      <c r="F17" s="968"/>
      <c r="G17" s="966" t="s">
        <v>1594</v>
      </c>
      <c r="H17" s="968"/>
      <c r="I17" s="1"/>
      <c r="J17" s="1"/>
      <c r="K17" s="1"/>
    </row>
    <row r="18" spans="1:11" ht="26.2" customHeight="1">
      <c r="A18" s="190">
        <v>18</v>
      </c>
      <c r="B18" s="966" t="s">
        <v>1592</v>
      </c>
      <c r="C18" s="967"/>
      <c r="D18" s="968"/>
      <c r="E18" s="966" t="s">
        <v>1595</v>
      </c>
      <c r="F18" s="968"/>
      <c r="G18" s="966" t="s">
        <v>513</v>
      </c>
      <c r="H18" s="968"/>
      <c r="I18" s="1"/>
      <c r="J18" s="1"/>
      <c r="K18" s="1"/>
    </row>
    <row r="19" spans="1:11" ht="26.2" customHeight="1">
      <c r="A19" s="190">
        <v>34</v>
      </c>
      <c r="B19" s="966" t="s">
        <v>1592</v>
      </c>
      <c r="C19" s="967"/>
      <c r="D19" s="968"/>
      <c r="E19" s="966" t="s">
        <v>1425</v>
      </c>
      <c r="F19" s="968"/>
      <c r="G19" s="966" t="s">
        <v>513</v>
      </c>
      <c r="H19" s="968"/>
      <c r="I19" s="1"/>
      <c r="J19" s="1"/>
      <c r="K19" s="1"/>
    </row>
    <row r="20" spans="1:11" ht="26.2" customHeight="1">
      <c r="A20" s="190">
        <v>21</v>
      </c>
      <c r="B20" s="966" t="s">
        <v>1396</v>
      </c>
      <c r="C20" s="967"/>
      <c r="D20" s="968"/>
      <c r="E20" s="966" t="s">
        <v>1596</v>
      </c>
      <c r="F20" s="968"/>
      <c r="G20" s="966" t="s">
        <v>1597</v>
      </c>
      <c r="H20" s="968"/>
      <c r="I20" s="1"/>
      <c r="J20" s="1"/>
      <c r="K20" s="1"/>
    </row>
    <row r="21" spans="1:11" ht="26.2" customHeight="1">
      <c r="A21" s="190">
        <v>39</v>
      </c>
      <c r="B21" s="966" t="s">
        <v>1592</v>
      </c>
      <c r="C21" s="967"/>
      <c r="D21" s="968"/>
      <c r="E21" s="966" t="s">
        <v>1593</v>
      </c>
      <c r="F21" s="968"/>
      <c r="G21" s="966" t="s">
        <v>513</v>
      </c>
      <c r="H21" s="968"/>
      <c r="I21" s="1"/>
      <c r="J21" s="1"/>
      <c r="K21" s="1"/>
    </row>
    <row r="22" spans="1:11" ht="26.2" customHeight="1">
      <c r="A22" s="898"/>
      <c r="B22" s="898"/>
      <c r="C22" s="898"/>
      <c r="D22" s="898"/>
      <c r="E22" s="898"/>
      <c r="F22" s="898"/>
      <c r="G22" s="898"/>
      <c r="H22" s="584"/>
      <c r="I22" s="584"/>
      <c r="J22" s="1"/>
      <c r="K22" s="1"/>
    </row>
    <row r="23" spans="1:11" ht="26.2" customHeight="1"/>
  </sheetData>
  <sheetProtection selectLockedCells="1" selectUnlockedCells="1"/>
  <mergeCells count="42">
    <mergeCell ref="H11:I11"/>
    <mergeCell ref="B18:D18"/>
    <mergeCell ref="E18:F18"/>
    <mergeCell ref="G18:H18"/>
    <mergeCell ref="B19:D19"/>
    <mergeCell ref="E19:F19"/>
    <mergeCell ref="G19:H19"/>
    <mergeCell ref="B15:D15"/>
    <mergeCell ref="E15:F15"/>
    <mergeCell ref="G15:H15"/>
    <mergeCell ref="B16:D16"/>
    <mergeCell ref="E16:F16"/>
    <mergeCell ref="G16:H16"/>
    <mergeCell ref="A1:C1"/>
    <mergeCell ref="A13:C13"/>
    <mergeCell ref="B14:D14"/>
    <mergeCell ref="E14:F14"/>
    <mergeCell ref="B9:C9"/>
    <mergeCell ref="D9:E9"/>
    <mergeCell ref="F9:G9"/>
    <mergeCell ref="G14:H14"/>
    <mergeCell ref="H9:I9"/>
    <mergeCell ref="B10:C10"/>
    <mergeCell ref="D10:E10"/>
    <mergeCell ref="F10:G10"/>
    <mergeCell ref="H10:I10"/>
    <mergeCell ref="B11:C11"/>
    <mergeCell ref="D11:E11"/>
    <mergeCell ref="F11:G11"/>
    <mergeCell ref="A22:B22"/>
    <mergeCell ref="C22:E22"/>
    <mergeCell ref="F22:G22"/>
    <mergeCell ref="H22:I22"/>
    <mergeCell ref="B17:D17"/>
    <mergeCell ref="E17:F17"/>
    <mergeCell ref="G17:H17"/>
    <mergeCell ref="B20:D20"/>
    <mergeCell ref="E20:F20"/>
    <mergeCell ref="G20:H20"/>
    <mergeCell ref="B21:D21"/>
    <mergeCell ref="E21:F21"/>
    <mergeCell ref="G21:H21"/>
  </mergeCells>
  <phoneticPr fontId="4"/>
  <pageMargins left="0.78740157480314965" right="0.39370078740157483" top="0.39370078740157483" bottom="0.39370078740157483" header="0" footer="0"/>
  <pageSetup paperSize="9" scale="98"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pageSetUpPr fitToPage="1"/>
  </sheetPr>
  <dimension ref="A1:M106"/>
  <sheetViews>
    <sheetView view="pageLayout" zoomScaleNormal="100" zoomScaleSheetLayoutView="100" workbookViewId="0">
      <selection activeCell="B19" sqref="B19:C19"/>
    </sheetView>
  </sheetViews>
  <sheetFormatPr defaultColWidth="9" defaultRowHeight="12.45"/>
  <cols>
    <col min="1" max="1" width="4.44140625" style="166" customWidth="1"/>
    <col min="2" max="2" width="4.109375" style="166" customWidth="1"/>
    <col min="3" max="3" width="2.77734375" style="166" customWidth="1"/>
    <col min="4" max="4" width="2.6640625" style="166" customWidth="1"/>
    <col min="5" max="5" width="2.77734375" style="166" customWidth="1"/>
    <col min="6" max="6" width="2.6640625" style="166" customWidth="1"/>
    <col min="7" max="7" width="2.77734375" style="166" customWidth="1"/>
    <col min="8" max="8" width="2.6640625" style="166" customWidth="1"/>
    <col min="9" max="9" width="28.5546875" style="166" customWidth="1"/>
    <col min="10" max="10" width="25.88671875" style="166" customWidth="1"/>
    <col min="11" max="11" width="46.6640625" style="166" customWidth="1"/>
    <col min="12" max="12" width="6.77734375" style="215" customWidth="1"/>
    <col min="13" max="13" width="62" style="166" customWidth="1"/>
    <col min="14" max="16384" width="9" style="166"/>
  </cols>
  <sheetData>
    <row r="1" spans="1:13" ht="17.7" customHeight="1">
      <c r="A1" s="6" t="s">
        <v>1108</v>
      </c>
      <c r="B1" s="2"/>
      <c r="C1" s="2"/>
      <c r="D1" s="2"/>
      <c r="E1" s="2"/>
      <c r="F1" s="2"/>
      <c r="G1" s="2"/>
      <c r="H1" s="2"/>
      <c r="I1" s="2"/>
      <c r="J1" s="2"/>
      <c r="K1" s="2"/>
      <c r="L1" s="4"/>
      <c r="M1" s="2"/>
    </row>
    <row r="2" spans="1:13" ht="10.5" customHeight="1">
      <c r="A2" s="6"/>
      <c r="B2" s="2"/>
      <c r="C2" s="2"/>
      <c r="D2" s="2"/>
      <c r="E2" s="2"/>
      <c r="F2" s="2"/>
      <c r="G2" s="2"/>
      <c r="H2" s="2"/>
      <c r="I2" s="2"/>
      <c r="J2" s="2"/>
      <c r="K2" s="2"/>
      <c r="L2" s="4"/>
      <c r="M2" s="2"/>
    </row>
    <row r="3" spans="1:13" ht="17.7" customHeight="1">
      <c r="A3" s="2" t="s">
        <v>1714</v>
      </c>
      <c r="B3" s="2"/>
      <c r="C3" s="2"/>
      <c r="D3" s="2"/>
      <c r="E3" s="2"/>
      <c r="F3" s="2"/>
      <c r="G3" s="2"/>
      <c r="H3" s="2"/>
      <c r="I3" s="2"/>
      <c r="J3" s="5"/>
      <c r="K3" s="2"/>
      <c r="L3" s="4"/>
      <c r="M3" s="214"/>
    </row>
    <row r="4" spans="1:13" ht="17.7" customHeight="1">
      <c r="A4" s="216" t="s">
        <v>966</v>
      </c>
      <c r="B4" s="973" t="s">
        <v>967</v>
      </c>
      <c r="C4" s="973"/>
      <c r="D4" s="973"/>
      <c r="E4" s="973"/>
      <c r="F4" s="973"/>
      <c r="G4" s="973"/>
      <c r="H4" s="973"/>
      <c r="I4" s="216" t="s">
        <v>968</v>
      </c>
      <c r="J4" s="216" t="s">
        <v>969</v>
      </c>
      <c r="K4" s="216" t="s">
        <v>970</v>
      </c>
      <c r="L4" s="216" t="s">
        <v>1198</v>
      </c>
      <c r="M4" s="216" t="s">
        <v>971</v>
      </c>
    </row>
    <row r="5" spans="1:13" ht="17.7" customHeight="1">
      <c r="A5" s="216">
        <v>1</v>
      </c>
      <c r="B5" s="220" t="s">
        <v>962</v>
      </c>
      <c r="C5" s="221">
        <v>23</v>
      </c>
      <c r="D5" s="221" t="s">
        <v>963</v>
      </c>
      <c r="E5" s="223">
        <v>4</v>
      </c>
      <c r="F5" s="221" t="s">
        <v>964</v>
      </c>
      <c r="G5" s="223">
        <v>23</v>
      </c>
      <c r="H5" s="222" t="s">
        <v>965</v>
      </c>
      <c r="I5" s="472" t="s">
        <v>1598</v>
      </c>
      <c r="J5" s="472" t="s">
        <v>1599</v>
      </c>
      <c r="K5" s="472" t="s">
        <v>1600</v>
      </c>
      <c r="L5" s="217">
        <v>13</v>
      </c>
      <c r="M5" s="355" t="s">
        <v>1601</v>
      </c>
    </row>
    <row r="6" spans="1:13" ht="17.7" customHeight="1">
      <c r="A6" s="216">
        <v>2</v>
      </c>
      <c r="B6" s="220" t="s">
        <v>962</v>
      </c>
      <c r="C6" s="221">
        <v>23</v>
      </c>
      <c r="D6" s="221" t="s">
        <v>963</v>
      </c>
      <c r="E6" s="223">
        <v>5</v>
      </c>
      <c r="F6" s="221" t="s">
        <v>964</v>
      </c>
      <c r="G6" s="223">
        <v>14</v>
      </c>
      <c r="H6" s="222" t="s">
        <v>965</v>
      </c>
      <c r="I6" s="472" t="s">
        <v>1598</v>
      </c>
      <c r="J6" s="473" t="s">
        <v>1599</v>
      </c>
      <c r="K6" s="472" t="s">
        <v>1600</v>
      </c>
      <c r="L6" s="218">
        <v>16</v>
      </c>
      <c r="M6" s="355" t="s">
        <v>1602</v>
      </c>
    </row>
    <row r="7" spans="1:13" ht="17.7" customHeight="1">
      <c r="A7" s="216">
        <v>3</v>
      </c>
      <c r="B7" s="220" t="s">
        <v>962</v>
      </c>
      <c r="C7" s="221">
        <v>23</v>
      </c>
      <c r="D7" s="221" t="s">
        <v>963</v>
      </c>
      <c r="E7" s="223">
        <v>6</v>
      </c>
      <c r="F7" s="221" t="s">
        <v>964</v>
      </c>
      <c r="G7" s="223">
        <v>4</v>
      </c>
      <c r="H7" s="222" t="s">
        <v>965</v>
      </c>
      <c r="I7" s="474" t="s">
        <v>1598</v>
      </c>
      <c r="J7" s="473" t="s">
        <v>1599</v>
      </c>
      <c r="K7" s="472" t="s">
        <v>1600</v>
      </c>
      <c r="L7" s="216">
        <v>17</v>
      </c>
      <c r="M7" s="356" t="s">
        <v>1603</v>
      </c>
    </row>
    <row r="8" spans="1:13" ht="17.7" customHeight="1">
      <c r="A8" s="216">
        <v>4</v>
      </c>
      <c r="B8" s="220" t="s">
        <v>962</v>
      </c>
      <c r="C8" s="221">
        <v>23</v>
      </c>
      <c r="D8" s="221" t="s">
        <v>963</v>
      </c>
      <c r="E8" s="223">
        <v>6</v>
      </c>
      <c r="F8" s="221" t="s">
        <v>964</v>
      </c>
      <c r="G8" s="223">
        <v>11</v>
      </c>
      <c r="H8" s="222" t="s">
        <v>965</v>
      </c>
      <c r="I8" s="472" t="s">
        <v>1604</v>
      </c>
      <c r="J8" s="473" t="s">
        <v>1599</v>
      </c>
      <c r="K8" s="356" t="s">
        <v>1605</v>
      </c>
      <c r="L8" s="217">
        <v>19</v>
      </c>
      <c r="M8" s="356" t="s">
        <v>1606</v>
      </c>
    </row>
    <row r="9" spans="1:13" ht="17.7" customHeight="1">
      <c r="A9" s="216">
        <v>5</v>
      </c>
      <c r="B9" s="220" t="s">
        <v>962</v>
      </c>
      <c r="C9" s="221">
        <v>23</v>
      </c>
      <c r="D9" s="221" t="s">
        <v>963</v>
      </c>
      <c r="E9" s="223">
        <v>6</v>
      </c>
      <c r="F9" s="221" t="s">
        <v>964</v>
      </c>
      <c r="G9" s="223">
        <v>19</v>
      </c>
      <c r="H9" s="222" t="s">
        <v>965</v>
      </c>
      <c r="I9" s="472" t="s">
        <v>1607</v>
      </c>
      <c r="J9" s="473" t="s">
        <v>1608</v>
      </c>
      <c r="K9" s="472" t="s">
        <v>1609</v>
      </c>
      <c r="L9" s="217">
        <v>28</v>
      </c>
      <c r="M9" s="358" t="s">
        <v>1610</v>
      </c>
    </row>
    <row r="10" spans="1:13" ht="17.7" customHeight="1">
      <c r="A10" s="216">
        <v>6</v>
      </c>
      <c r="B10" s="220" t="s">
        <v>962</v>
      </c>
      <c r="C10" s="221">
        <v>23</v>
      </c>
      <c r="D10" s="221" t="s">
        <v>963</v>
      </c>
      <c r="E10" s="223">
        <v>6</v>
      </c>
      <c r="F10" s="221" t="s">
        <v>964</v>
      </c>
      <c r="G10" s="223">
        <v>21</v>
      </c>
      <c r="H10" s="222" t="s">
        <v>965</v>
      </c>
      <c r="I10" s="472" t="s">
        <v>1611</v>
      </c>
      <c r="J10" s="473" t="s">
        <v>1612</v>
      </c>
      <c r="K10" s="472" t="s">
        <v>1613</v>
      </c>
      <c r="L10" s="217">
        <v>11</v>
      </c>
      <c r="M10" s="356" t="s">
        <v>1614</v>
      </c>
    </row>
    <row r="11" spans="1:13" ht="17.7" customHeight="1">
      <c r="A11" s="216">
        <v>7</v>
      </c>
      <c r="B11" s="220" t="s">
        <v>962</v>
      </c>
      <c r="C11" s="221">
        <v>23</v>
      </c>
      <c r="D11" s="221" t="s">
        <v>963</v>
      </c>
      <c r="E11" s="223">
        <v>7</v>
      </c>
      <c r="F11" s="221" t="s">
        <v>964</v>
      </c>
      <c r="G11" s="223">
        <v>2</v>
      </c>
      <c r="H11" s="222" t="s">
        <v>965</v>
      </c>
      <c r="I11" s="472" t="s">
        <v>1598</v>
      </c>
      <c r="J11" s="473" t="s">
        <v>1599</v>
      </c>
      <c r="K11" s="472" t="s">
        <v>1600</v>
      </c>
      <c r="L11" s="217">
        <v>17</v>
      </c>
      <c r="M11" s="358" t="s">
        <v>1615</v>
      </c>
    </row>
    <row r="12" spans="1:13" ht="17.7" customHeight="1">
      <c r="A12" s="216">
        <v>8</v>
      </c>
      <c r="B12" s="220" t="s">
        <v>962</v>
      </c>
      <c r="C12" s="221">
        <v>23</v>
      </c>
      <c r="D12" s="221" t="s">
        <v>963</v>
      </c>
      <c r="E12" s="223">
        <v>7</v>
      </c>
      <c r="F12" s="221" t="s">
        <v>964</v>
      </c>
      <c r="G12" s="223">
        <v>10</v>
      </c>
      <c r="H12" s="222" t="s">
        <v>965</v>
      </c>
      <c r="I12" s="472" t="s">
        <v>1616</v>
      </c>
      <c r="J12" s="473" t="s">
        <v>1608</v>
      </c>
      <c r="K12" s="472" t="s">
        <v>1617</v>
      </c>
      <c r="L12" s="217">
        <v>37</v>
      </c>
      <c r="M12" s="358" t="s">
        <v>1618</v>
      </c>
    </row>
    <row r="13" spans="1:13" ht="17.7" customHeight="1">
      <c r="A13" s="216">
        <v>9</v>
      </c>
      <c r="B13" s="220" t="s">
        <v>962</v>
      </c>
      <c r="C13" s="221">
        <v>23</v>
      </c>
      <c r="D13" s="221" t="s">
        <v>963</v>
      </c>
      <c r="E13" s="223">
        <v>9</v>
      </c>
      <c r="F13" s="221" t="s">
        <v>964</v>
      </c>
      <c r="G13" s="223">
        <v>8</v>
      </c>
      <c r="H13" s="222" t="s">
        <v>965</v>
      </c>
      <c r="I13" s="472" t="s">
        <v>1619</v>
      </c>
      <c r="J13" s="473" t="s">
        <v>1620</v>
      </c>
      <c r="K13" s="472" t="s">
        <v>1621</v>
      </c>
      <c r="L13" s="217">
        <v>34</v>
      </c>
      <c r="M13" s="358" t="s">
        <v>1622</v>
      </c>
    </row>
    <row r="14" spans="1:13" ht="17.7" customHeight="1">
      <c r="A14" s="216">
        <v>10</v>
      </c>
      <c r="B14" s="220" t="s">
        <v>962</v>
      </c>
      <c r="C14" s="221">
        <v>23</v>
      </c>
      <c r="D14" s="221" t="s">
        <v>963</v>
      </c>
      <c r="E14" s="223">
        <v>9</v>
      </c>
      <c r="F14" s="221" t="s">
        <v>964</v>
      </c>
      <c r="G14" s="223">
        <v>10</v>
      </c>
      <c r="H14" s="222" t="s">
        <v>965</v>
      </c>
      <c r="I14" s="472" t="s">
        <v>1598</v>
      </c>
      <c r="J14" s="473" t="s">
        <v>1599</v>
      </c>
      <c r="K14" s="472" t="s">
        <v>1600</v>
      </c>
      <c r="L14" s="217">
        <v>17</v>
      </c>
      <c r="M14" s="358" t="s">
        <v>1623</v>
      </c>
    </row>
    <row r="15" spans="1:13" ht="17.7" customHeight="1">
      <c r="A15" s="216">
        <v>11</v>
      </c>
      <c r="B15" s="220" t="s">
        <v>962</v>
      </c>
      <c r="C15" s="221">
        <v>23</v>
      </c>
      <c r="D15" s="221" t="s">
        <v>963</v>
      </c>
      <c r="E15" s="223">
        <v>9</v>
      </c>
      <c r="F15" s="221" t="s">
        <v>964</v>
      </c>
      <c r="G15" s="223">
        <v>11</v>
      </c>
      <c r="H15" s="222" t="s">
        <v>965</v>
      </c>
      <c r="I15" s="472" t="s">
        <v>1624</v>
      </c>
      <c r="J15" s="473" t="s">
        <v>1608</v>
      </c>
      <c r="K15" s="472" t="s">
        <v>1625</v>
      </c>
      <c r="L15" s="217">
        <v>28</v>
      </c>
      <c r="M15" s="358" t="s">
        <v>1626</v>
      </c>
    </row>
    <row r="16" spans="1:13" ht="17.7" customHeight="1">
      <c r="A16" s="216">
        <v>12</v>
      </c>
      <c r="B16" s="220" t="s">
        <v>962</v>
      </c>
      <c r="C16" s="221">
        <v>23</v>
      </c>
      <c r="D16" s="221" t="s">
        <v>963</v>
      </c>
      <c r="E16" s="223">
        <v>9</v>
      </c>
      <c r="F16" s="221" t="s">
        <v>964</v>
      </c>
      <c r="G16" s="223">
        <v>22</v>
      </c>
      <c r="H16" s="222" t="s">
        <v>965</v>
      </c>
      <c r="I16" s="472" t="s">
        <v>1627</v>
      </c>
      <c r="J16" s="473" t="s">
        <v>1608</v>
      </c>
      <c r="K16" s="472" t="s">
        <v>1628</v>
      </c>
      <c r="L16" s="217">
        <v>13</v>
      </c>
      <c r="M16" s="356" t="s">
        <v>1629</v>
      </c>
    </row>
    <row r="17" spans="1:13" ht="17.7" customHeight="1">
      <c r="A17" s="216">
        <v>13</v>
      </c>
      <c r="B17" s="220" t="s">
        <v>962</v>
      </c>
      <c r="C17" s="221">
        <v>23</v>
      </c>
      <c r="D17" s="221" t="s">
        <v>963</v>
      </c>
      <c r="E17" s="223">
        <v>10</v>
      </c>
      <c r="F17" s="221" t="s">
        <v>964</v>
      </c>
      <c r="G17" s="223">
        <v>8</v>
      </c>
      <c r="H17" s="222" t="s">
        <v>965</v>
      </c>
      <c r="I17" s="475" t="s">
        <v>1630</v>
      </c>
      <c r="J17" s="473" t="s">
        <v>1608</v>
      </c>
      <c r="K17" s="357" t="s">
        <v>1631</v>
      </c>
      <c r="L17" s="219">
        <v>14</v>
      </c>
      <c r="M17" s="356" t="s">
        <v>1606</v>
      </c>
    </row>
    <row r="18" spans="1:13" ht="17.7" customHeight="1">
      <c r="A18" s="216">
        <v>14</v>
      </c>
      <c r="B18" s="220" t="s">
        <v>962</v>
      </c>
      <c r="C18" s="221">
        <v>23</v>
      </c>
      <c r="D18" s="221" t="s">
        <v>963</v>
      </c>
      <c r="E18" s="223">
        <v>10</v>
      </c>
      <c r="F18" s="221" t="s">
        <v>964</v>
      </c>
      <c r="G18" s="223">
        <v>12</v>
      </c>
      <c r="H18" s="222" t="s">
        <v>965</v>
      </c>
      <c r="I18" s="475" t="s">
        <v>1632</v>
      </c>
      <c r="J18" s="473" t="s">
        <v>1633</v>
      </c>
      <c r="K18" s="475" t="s">
        <v>1634</v>
      </c>
      <c r="L18" s="219">
        <v>27</v>
      </c>
      <c r="M18" s="358" t="s">
        <v>1635</v>
      </c>
    </row>
    <row r="19" spans="1:13" ht="17.7" customHeight="1">
      <c r="A19" s="216">
        <v>15</v>
      </c>
      <c r="B19" s="220" t="s">
        <v>962</v>
      </c>
      <c r="C19" s="221">
        <v>23</v>
      </c>
      <c r="D19" s="221" t="s">
        <v>963</v>
      </c>
      <c r="E19" s="223">
        <v>10</v>
      </c>
      <c r="F19" s="221" t="s">
        <v>964</v>
      </c>
      <c r="G19" s="223">
        <v>25</v>
      </c>
      <c r="H19" s="222" t="s">
        <v>965</v>
      </c>
      <c r="I19" s="357" t="s">
        <v>1636</v>
      </c>
      <c r="J19" s="473" t="s">
        <v>1637</v>
      </c>
      <c r="K19" s="357" t="s">
        <v>1638</v>
      </c>
      <c r="L19" s="219">
        <v>37</v>
      </c>
      <c r="M19" s="358" t="s">
        <v>1639</v>
      </c>
    </row>
    <row r="20" spans="1:13" ht="17.7" customHeight="1">
      <c r="A20" s="216">
        <v>16</v>
      </c>
      <c r="B20" s="220" t="s">
        <v>962</v>
      </c>
      <c r="C20" s="221">
        <v>23</v>
      </c>
      <c r="D20" s="221" t="s">
        <v>963</v>
      </c>
      <c r="E20" s="223">
        <v>11</v>
      </c>
      <c r="F20" s="221" t="s">
        <v>964</v>
      </c>
      <c r="G20" s="223">
        <v>5</v>
      </c>
      <c r="H20" s="222" t="s">
        <v>965</v>
      </c>
      <c r="I20" s="357" t="s">
        <v>1640</v>
      </c>
      <c r="J20" s="473" t="s">
        <v>1599</v>
      </c>
      <c r="K20" s="472" t="s">
        <v>1600</v>
      </c>
      <c r="L20" s="219">
        <v>22</v>
      </c>
      <c r="M20" s="356" t="s">
        <v>1641</v>
      </c>
    </row>
    <row r="21" spans="1:13" ht="17.7" customHeight="1">
      <c r="A21" s="216">
        <v>17</v>
      </c>
      <c r="B21" s="220" t="s">
        <v>962</v>
      </c>
      <c r="C21" s="221">
        <v>23</v>
      </c>
      <c r="D21" s="221" t="s">
        <v>963</v>
      </c>
      <c r="E21" s="223">
        <v>11</v>
      </c>
      <c r="F21" s="221" t="s">
        <v>964</v>
      </c>
      <c r="G21" s="223">
        <v>6</v>
      </c>
      <c r="H21" s="222" t="s">
        <v>965</v>
      </c>
      <c r="I21" s="357" t="s">
        <v>1642</v>
      </c>
      <c r="J21" s="472" t="s">
        <v>1608</v>
      </c>
      <c r="K21" s="357" t="s">
        <v>1643</v>
      </c>
      <c r="L21" s="219">
        <v>24</v>
      </c>
      <c r="M21" s="358" t="s">
        <v>1644</v>
      </c>
    </row>
    <row r="22" spans="1:13" ht="17.7" customHeight="1">
      <c r="A22" s="216">
        <v>18</v>
      </c>
      <c r="B22" s="220" t="s">
        <v>962</v>
      </c>
      <c r="C22" s="221">
        <v>23</v>
      </c>
      <c r="D22" s="221" t="s">
        <v>963</v>
      </c>
      <c r="E22" s="223">
        <v>11</v>
      </c>
      <c r="F22" s="221" t="s">
        <v>964</v>
      </c>
      <c r="G22" s="223">
        <v>9</v>
      </c>
      <c r="H22" s="222" t="s">
        <v>965</v>
      </c>
      <c r="I22" s="475" t="s">
        <v>1645</v>
      </c>
      <c r="J22" s="472" t="s">
        <v>1608</v>
      </c>
      <c r="K22" s="358" t="s">
        <v>1646</v>
      </c>
      <c r="L22" s="219">
        <v>20</v>
      </c>
      <c r="M22" s="355" t="s">
        <v>1647</v>
      </c>
    </row>
    <row r="23" spans="1:13" ht="17.7" customHeight="1">
      <c r="A23" s="216">
        <v>19</v>
      </c>
      <c r="B23" s="220" t="s">
        <v>962</v>
      </c>
      <c r="C23" s="221">
        <v>23</v>
      </c>
      <c r="D23" s="221" t="s">
        <v>963</v>
      </c>
      <c r="E23" s="223">
        <v>11</v>
      </c>
      <c r="F23" s="221" t="s">
        <v>964</v>
      </c>
      <c r="G23" s="223">
        <v>10</v>
      </c>
      <c r="H23" s="222" t="s">
        <v>965</v>
      </c>
      <c r="I23" s="475" t="s">
        <v>1648</v>
      </c>
      <c r="J23" s="473" t="s">
        <v>1633</v>
      </c>
      <c r="K23" s="357" t="s">
        <v>1643</v>
      </c>
      <c r="L23" s="219">
        <v>85</v>
      </c>
      <c r="M23" s="356" t="s">
        <v>1649</v>
      </c>
    </row>
    <row r="24" spans="1:13" ht="17.7" customHeight="1">
      <c r="A24" s="216">
        <v>20</v>
      </c>
      <c r="B24" s="220" t="s">
        <v>962</v>
      </c>
      <c r="C24" s="221">
        <v>23</v>
      </c>
      <c r="D24" s="221" t="s">
        <v>963</v>
      </c>
      <c r="E24" s="223">
        <v>11</v>
      </c>
      <c r="F24" s="221" t="s">
        <v>964</v>
      </c>
      <c r="G24" s="223">
        <v>14</v>
      </c>
      <c r="H24" s="222" t="s">
        <v>965</v>
      </c>
      <c r="I24" s="357" t="s">
        <v>1636</v>
      </c>
      <c r="J24" s="473" t="s">
        <v>1637</v>
      </c>
      <c r="K24" s="357" t="s">
        <v>1650</v>
      </c>
      <c r="L24" s="219">
        <v>20</v>
      </c>
      <c r="M24" s="355" t="s">
        <v>1651</v>
      </c>
    </row>
    <row r="25" spans="1:13" ht="17.7" customHeight="1">
      <c r="A25" s="216">
        <v>21</v>
      </c>
      <c r="B25" s="220" t="s">
        <v>962</v>
      </c>
      <c r="C25" s="221">
        <v>23</v>
      </c>
      <c r="D25" s="221" t="s">
        <v>963</v>
      </c>
      <c r="E25" s="223">
        <v>11</v>
      </c>
      <c r="F25" s="221" t="s">
        <v>964</v>
      </c>
      <c r="G25" s="223">
        <v>15</v>
      </c>
      <c r="H25" s="222" t="s">
        <v>965</v>
      </c>
      <c r="I25" s="357" t="s">
        <v>1652</v>
      </c>
      <c r="J25" s="473" t="s">
        <v>1633</v>
      </c>
      <c r="K25" s="357" t="s">
        <v>1653</v>
      </c>
      <c r="L25" s="219">
        <v>60</v>
      </c>
      <c r="M25" s="355" t="s">
        <v>1654</v>
      </c>
    </row>
    <row r="26" spans="1:13" ht="17.7" customHeight="1">
      <c r="A26" s="216">
        <v>22</v>
      </c>
      <c r="B26" s="220" t="s">
        <v>962</v>
      </c>
      <c r="C26" s="221">
        <v>23</v>
      </c>
      <c r="D26" s="221" t="s">
        <v>963</v>
      </c>
      <c r="E26" s="223">
        <v>11</v>
      </c>
      <c r="F26" s="221" t="s">
        <v>964</v>
      </c>
      <c r="G26" s="223">
        <v>17</v>
      </c>
      <c r="H26" s="222" t="s">
        <v>965</v>
      </c>
      <c r="I26" s="357" t="s">
        <v>1655</v>
      </c>
      <c r="J26" s="472" t="s">
        <v>1608</v>
      </c>
      <c r="K26" s="358" t="s">
        <v>1656</v>
      </c>
      <c r="L26" s="219">
        <v>15</v>
      </c>
      <c r="M26" s="355" t="s">
        <v>1651</v>
      </c>
    </row>
    <row r="27" spans="1:13" ht="24.9" customHeight="1">
      <c r="A27" s="216">
        <v>23</v>
      </c>
      <c r="B27" s="220" t="s">
        <v>962</v>
      </c>
      <c r="C27" s="221">
        <v>23</v>
      </c>
      <c r="D27" s="221" t="s">
        <v>963</v>
      </c>
      <c r="E27" s="223">
        <v>11</v>
      </c>
      <c r="F27" s="221" t="s">
        <v>964</v>
      </c>
      <c r="G27" s="223">
        <v>19</v>
      </c>
      <c r="H27" s="222" t="s">
        <v>965</v>
      </c>
      <c r="I27" s="475" t="s">
        <v>1657</v>
      </c>
      <c r="J27" s="472" t="s">
        <v>1658</v>
      </c>
      <c r="K27" s="358" t="s">
        <v>1659</v>
      </c>
      <c r="L27" s="219">
        <v>120</v>
      </c>
      <c r="M27" s="471" t="s">
        <v>1715</v>
      </c>
    </row>
    <row r="28" spans="1:13" ht="17.7" customHeight="1">
      <c r="A28" s="216">
        <v>24</v>
      </c>
      <c r="B28" s="220" t="s">
        <v>962</v>
      </c>
      <c r="C28" s="221">
        <v>23</v>
      </c>
      <c r="D28" s="221" t="s">
        <v>963</v>
      </c>
      <c r="E28" s="223">
        <v>11</v>
      </c>
      <c r="F28" s="221" t="s">
        <v>964</v>
      </c>
      <c r="G28" s="223">
        <v>22</v>
      </c>
      <c r="H28" s="222" t="s">
        <v>965</v>
      </c>
      <c r="I28" s="357" t="s">
        <v>1660</v>
      </c>
      <c r="J28" s="357" t="s">
        <v>1661</v>
      </c>
      <c r="K28" s="357" t="s">
        <v>1662</v>
      </c>
      <c r="L28" s="219">
        <v>160</v>
      </c>
      <c r="M28" s="358" t="s">
        <v>1663</v>
      </c>
    </row>
    <row r="29" spans="1:13" ht="17.7" customHeight="1">
      <c r="A29" s="216">
        <v>25</v>
      </c>
      <c r="B29" s="220" t="s">
        <v>962</v>
      </c>
      <c r="C29" s="221">
        <v>23</v>
      </c>
      <c r="D29" s="221" t="s">
        <v>963</v>
      </c>
      <c r="E29" s="223">
        <v>11</v>
      </c>
      <c r="F29" s="221" t="s">
        <v>964</v>
      </c>
      <c r="G29" s="223">
        <v>28</v>
      </c>
      <c r="H29" s="222" t="s">
        <v>965</v>
      </c>
      <c r="I29" s="475" t="s">
        <v>1664</v>
      </c>
      <c r="J29" s="476" t="s">
        <v>1665</v>
      </c>
      <c r="K29" s="357" t="s">
        <v>1666</v>
      </c>
      <c r="L29" s="219">
        <v>13</v>
      </c>
      <c r="M29" s="358" t="s">
        <v>1667</v>
      </c>
    </row>
    <row r="30" spans="1:13" ht="17.7" customHeight="1">
      <c r="A30" s="216">
        <v>25</v>
      </c>
      <c r="B30" s="220" t="s">
        <v>962</v>
      </c>
      <c r="C30" s="221">
        <v>23</v>
      </c>
      <c r="D30" s="221" t="s">
        <v>963</v>
      </c>
      <c r="E30" s="223">
        <v>12</v>
      </c>
      <c r="F30" s="221" t="s">
        <v>964</v>
      </c>
      <c r="G30" s="223">
        <v>2</v>
      </c>
      <c r="H30" s="222" t="s">
        <v>965</v>
      </c>
      <c r="I30" s="357" t="s">
        <v>1668</v>
      </c>
      <c r="J30" s="357" t="s">
        <v>1669</v>
      </c>
      <c r="K30" s="357" t="s">
        <v>1670</v>
      </c>
      <c r="L30" s="219">
        <v>17</v>
      </c>
      <c r="M30" s="356" t="s">
        <v>1671</v>
      </c>
    </row>
    <row r="31" spans="1:13" ht="17.7" customHeight="1">
      <c r="A31" s="216">
        <v>27</v>
      </c>
      <c r="B31" s="220" t="s">
        <v>962</v>
      </c>
      <c r="C31" s="221">
        <v>23</v>
      </c>
      <c r="D31" s="221" t="s">
        <v>963</v>
      </c>
      <c r="E31" s="223">
        <v>12</v>
      </c>
      <c r="F31" s="221" t="s">
        <v>964</v>
      </c>
      <c r="G31" s="223">
        <v>3</v>
      </c>
      <c r="H31" s="222" t="s">
        <v>965</v>
      </c>
      <c r="I31" s="475" t="s">
        <v>1672</v>
      </c>
      <c r="J31" s="473" t="s">
        <v>1599</v>
      </c>
      <c r="K31" s="472" t="s">
        <v>1673</v>
      </c>
      <c r="L31" s="219">
        <v>20</v>
      </c>
      <c r="M31" s="358" t="s">
        <v>1674</v>
      </c>
    </row>
    <row r="32" spans="1:13" s="422" customFormat="1" ht="17.7" customHeight="1">
      <c r="A32" s="218">
        <v>28</v>
      </c>
      <c r="B32" s="220" t="s">
        <v>962</v>
      </c>
      <c r="C32" s="418">
        <v>23</v>
      </c>
      <c r="D32" s="418" t="s">
        <v>963</v>
      </c>
      <c r="E32" s="419">
        <v>12</v>
      </c>
      <c r="F32" s="418" t="s">
        <v>964</v>
      </c>
      <c r="G32" s="419">
        <v>12</v>
      </c>
      <c r="H32" s="420" t="s">
        <v>965</v>
      </c>
      <c r="I32" s="477" t="s">
        <v>1664</v>
      </c>
      <c r="J32" s="473" t="s">
        <v>1608</v>
      </c>
      <c r="K32" s="477" t="s">
        <v>1675</v>
      </c>
      <c r="L32" s="421">
        <v>18</v>
      </c>
      <c r="M32" s="356" t="s">
        <v>1676</v>
      </c>
    </row>
    <row r="33" spans="1:13" ht="17.7" customHeight="1">
      <c r="A33" s="216">
        <v>29</v>
      </c>
      <c r="B33" s="220" t="s">
        <v>962</v>
      </c>
      <c r="C33" s="221">
        <v>23</v>
      </c>
      <c r="D33" s="221" t="s">
        <v>963</v>
      </c>
      <c r="E33" s="223">
        <v>12</v>
      </c>
      <c r="F33" s="221" t="s">
        <v>964</v>
      </c>
      <c r="G33" s="223">
        <v>20</v>
      </c>
      <c r="H33" s="222" t="s">
        <v>965</v>
      </c>
      <c r="I33" s="475" t="s">
        <v>1677</v>
      </c>
      <c r="J33" s="473" t="s">
        <v>1608</v>
      </c>
      <c r="K33" s="358" t="s">
        <v>1397</v>
      </c>
      <c r="L33" s="219">
        <v>26</v>
      </c>
      <c r="M33" s="356" t="s">
        <v>1678</v>
      </c>
    </row>
    <row r="34" spans="1:13" ht="17.7" customHeight="1">
      <c r="A34" s="216">
        <v>30</v>
      </c>
      <c r="B34" s="220" t="s">
        <v>962</v>
      </c>
      <c r="C34" s="221">
        <v>24</v>
      </c>
      <c r="D34" s="221" t="s">
        <v>963</v>
      </c>
      <c r="E34" s="223">
        <v>1</v>
      </c>
      <c r="F34" s="221" t="s">
        <v>964</v>
      </c>
      <c r="G34" s="223">
        <v>8</v>
      </c>
      <c r="H34" s="222" t="s">
        <v>965</v>
      </c>
      <c r="I34" s="475" t="s">
        <v>1679</v>
      </c>
      <c r="J34" s="473" t="s">
        <v>1608</v>
      </c>
      <c r="K34" s="357" t="s">
        <v>1680</v>
      </c>
      <c r="L34" s="219">
        <v>60</v>
      </c>
      <c r="M34" s="358" t="s">
        <v>1681</v>
      </c>
    </row>
    <row r="35" spans="1:13" ht="17.7" customHeight="1">
      <c r="A35" s="216">
        <v>31</v>
      </c>
      <c r="B35" s="220" t="s">
        <v>962</v>
      </c>
      <c r="C35" s="221">
        <v>24</v>
      </c>
      <c r="D35" s="221" t="s">
        <v>963</v>
      </c>
      <c r="E35" s="223">
        <v>1</v>
      </c>
      <c r="F35" s="221" t="s">
        <v>964</v>
      </c>
      <c r="G35" s="223">
        <v>16</v>
      </c>
      <c r="H35" s="222" t="s">
        <v>965</v>
      </c>
      <c r="I35" s="357" t="s">
        <v>1682</v>
      </c>
      <c r="J35" s="473" t="s">
        <v>1608</v>
      </c>
      <c r="K35" s="358" t="s">
        <v>1683</v>
      </c>
      <c r="L35" s="219">
        <v>20</v>
      </c>
      <c r="M35" s="358" t="s">
        <v>1684</v>
      </c>
    </row>
    <row r="36" spans="1:13" ht="17.7" customHeight="1">
      <c r="A36" s="216">
        <v>32</v>
      </c>
      <c r="B36" s="220" t="s">
        <v>962</v>
      </c>
      <c r="C36" s="221">
        <v>24</v>
      </c>
      <c r="D36" s="221" t="s">
        <v>963</v>
      </c>
      <c r="E36" s="223">
        <v>1</v>
      </c>
      <c r="F36" s="221" t="s">
        <v>964</v>
      </c>
      <c r="G36" s="223">
        <v>22</v>
      </c>
      <c r="H36" s="222" t="s">
        <v>965</v>
      </c>
      <c r="I36" s="475" t="s">
        <v>1685</v>
      </c>
      <c r="J36" s="472" t="s">
        <v>1608</v>
      </c>
      <c r="K36" s="358" t="s">
        <v>1686</v>
      </c>
      <c r="L36" s="219">
        <v>23</v>
      </c>
      <c r="M36" s="358" t="s">
        <v>1687</v>
      </c>
    </row>
    <row r="37" spans="1:13" ht="17.7" customHeight="1">
      <c r="A37" s="216">
        <v>33</v>
      </c>
      <c r="B37" s="220" t="s">
        <v>962</v>
      </c>
      <c r="C37" s="221">
        <v>24</v>
      </c>
      <c r="D37" s="221" t="s">
        <v>963</v>
      </c>
      <c r="E37" s="223">
        <v>1</v>
      </c>
      <c r="F37" s="221" t="s">
        <v>964</v>
      </c>
      <c r="G37" s="223">
        <v>25</v>
      </c>
      <c r="H37" s="222" t="s">
        <v>965</v>
      </c>
      <c r="I37" s="477" t="s">
        <v>1664</v>
      </c>
      <c r="J37" s="473" t="s">
        <v>1608</v>
      </c>
      <c r="K37" s="357" t="s">
        <v>1656</v>
      </c>
      <c r="L37" s="219">
        <v>13</v>
      </c>
      <c r="M37" s="358" t="s">
        <v>1688</v>
      </c>
    </row>
    <row r="38" spans="1:13" ht="17.7" customHeight="1">
      <c r="A38" s="216">
        <v>34</v>
      </c>
      <c r="B38" s="220" t="s">
        <v>962</v>
      </c>
      <c r="C38" s="221">
        <v>24</v>
      </c>
      <c r="D38" s="221" t="s">
        <v>963</v>
      </c>
      <c r="E38" s="223">
        <v>2</v>
      </c>
      <c r="F38" s="221" t="s">
        <v>964</v>
      </c>
      <c r="G38" s="223">
        <v>5</v>
      </c>
      <c r="H38" s="222" t="s">
        <v>965</v>
      </c>
      <c r="I38" s="358" t="s">
        <v>1689</v>
      </c>
      <c r="J38" s="357" t="s">
        <v>1665</v>
      </c>
      <c r="K38" s="357" t="s">
        <v>1690</v>
      </c>
      <c r="L38" s="219">
        <v>30</v>
      </c>
      <c r="M38" s="358" t="s">
        <v>1691</v>
      </c>
    </row>
    <row r="39" spans="1:13" ht="17.7" customHeight="1">
      <c r="A39" s="216">
        <v>35</v>
      </c>
      <c r="B39" s="220" t="s">
        <v>962</v>
      </c>
      <c r="C39" s="221">
        <v>24</v>
      </c>
      <c r="D39" s="221" t="s">
        <v>963</v>
      </c>
      <c r="E39" s="223">
        <v>2</v>
      </c>
      <c r="F39" s="221" t="s">
        <v>964</v>
      </c>
      <c r="G39" s="223">
        <v>7</v>
      </c>
      <c r="H39" s="222" t="s">
        <v>965</v>
      </c>
      <c r="I39" s="475" t="s">
        <v>1664</v>
      </c>
      <c r="J39" s="473" t="s">
        <v>1608</v>
      </c>
      <c r="K39" s="357" t="s">
        <v>1656</v>
      </c>
      <c r="L39" s="219">
        <v>16</v>
      </c>
      <c r="M39" s="358" t="s">
        <v>1692</v>
      </c>
    </row>
    <row r="40" spans="1:13" ht="17.7" customHeight="1">
      <c r="A40" s="216">
        <v>36</v>
      </c>
      <c r="B40" s="220" t="s">
        <v>962</v>
      </c>
      <c r="C40" s="221">
        <v>24</v>
      </c>
      <c r="D40" s="221" t="s">
        <v>963</v>
      </c>
      <c r="E40" s="223">
        <v>2</v>
      </c>
      <c r="F40" s="221" t="s">
        <v>964</v>
      </c>
      <c r="G40" s="223">
        <v>10</v>
      </c>
      <c r="H40" s="222" t="s">
        <v>965</v>
      </c>
      <c r="I40" s="357" t="s">
        <v>1693</v>
      </c>
      <c r="J40" s="473" t="s">
        <v>1608</v>
      </c>
      <c r="K40" s="357" t="s">
        <v>1656</v>
      </c>
      <c r="L40" s="219">
        <v>29</v>
      </c>
      <c r="M40" s="358" t="s">
        <v>1694</v>
      </c>
    </row>
    <row r="41" spans="1:13" ht="17.7" customHeight="1">
      <c r="A41" s="216">
        <v>37</v>
      </c>
      <c r="B41" s="220" t="s">
        <v>962</v>
      </c>
      <c r="C41" s="221">
        <v>24</v>
      </c>
      <c r="D41" s="221" t="s">
        <v>963</v>
      </c>
      <c r="E41" s="223">
        <v>2</v>
      </c>
      <c r="F41" s="221" t="s">
        <v>964</v>
      </c>
      <c r="G41" s="223">
        <v>12</v>
      </c>
      <c r="H41" s="222" t="s">
        <v>965</v>
      </c>
      <c r="I41" s="477" t="s">
        <v>1695</v>
      </c>
      <c r="J41" s="357" t="s">
        <v>1696</v>
      </c>
      <c r="K41" s="358" t="s">
        <v>1697</v>
      </c>
      <c r="L41" s="219">
        <v>32</v>
      </c>
      <c r="M41" s="358" t="s">
        <v>1698</v>
      </c>
    </row>
    <row r="42" spans="1:13" ht="17.7" customHeight="1">
      <c r="A42" s="216">
        <v>38</v>
      </c>
      <c r="B42" s="220" t="s">
        <v>962</v>
      </c>
      <c r="C42" s="221">
        <v>24</v>
      </c>
      <c r="D42" s="221" t="s">
        <v>963</v>
      </c>
      <c r="E42" s="223">
        <v>2</v>
      </c>
      <c r="F42" s="221" t="s">
        <v>964</v>
      </c>
      <c r="G42" s="223">
        <v>13</v>
      </c>
      <c r="H42" s="222" t="s">
        <v>965</v>
      </c>
      <c r="I42" s="475" t="s">
        <v>1695</v>
      </c>
      <c r="J42" s="473" t="s">
        <v>1699</v>
      </c>
      <c r="K42" s="357" t="s">
        <v>1656</v>
      </c>
      <c r="L42" s="219">
        <v>16</v>
      </c>
      <c r="M42" s="358" t="s">
        <v>1700</v>
      </c>
    </row>
    <row r="43" spans="1:13" ht="17.7" customHeight="1">
      <c r="A43" s="216">
        <v>39</v>
      </c>
      <c r="B43" s="220" t="s">
        <v>962</v>
      </c>
      <c r="C43" s="221">
        <v>24</v>
      </c>
      <c r="D43" s="221" t="s">
        <v>963</v>
      </c>
      <c r="E43" s="223">
        <v>2</v>
      </c>
      <c r="F43" s="221" t="s">
        <v>964</v>
      </c>
      <c r="G43" s="223">
        <v>19</v>
      </c>
      <c r="H43" s="222" t="s">
        <v>965</v>
      </c>
      <c r="I43" s="475" t="s">
        <v>1677</v>
      </c>
      <c r="J43" s="473" t="s">
        <v>1620</v>
      </c>
      <c r="K43" s="357" t="s">
        <v>1656</v>
      </c>
      <c r="L43" s="219">
        <v>20</v>
      </c>
      <c r="M43" s="358" t="s">
        <v>1701</v>
      </c>
    </row>
    <row r="44" spans="1:13" ht="17.7" customHeight="1">
      <c r="A44" s="216">
        <v>40</v>
      </c>
      <c r="B44" s="220" t="s">
        <v>962</v>
      </c>
      <c r="C44" s="221">
        <v>24</v>
      </c>
      <c r="D44" s="221" t="s">
        <v>963</v>
      </c>
      <c r="E44" s="223">
        <v>2</v>
      </c>
      <c r="F44" s="221" t="s">
        <v>964</v>
      </c>
      <c r="G44" s="223">
        <v>19</v>
      </c>
      <c r="H44" s="222" t="s">
        <v>965</v>
      </c>
      <c r="I44" s="475" t="s">
        <v>1702</v>
      </c>
      <c r="J44" s="473" t="s">
        <v>1703</v>
      </c>
      <c r="K44" s="357" t="s">
        <v>1670</v>
      </c>
      <c r="L44" s="219">
        <v>20</v>
      </c>
      <c r="M44" s="358" t="s">
        <v>1704</v>
      </c>
    </row>
    <row r="45" spans="1:13" ht="17.7" customHeight="1">
      <c r="A45" s="216">
        <v>41</v>
      </c>
      <c r="B45" s="220" t="s">
        <v>962</v>
      </c>
      <c r="C45" s="221">
        <v>24</v>
      </c>
      <c r="D45" s="221" t="s">
        <v>963</v>
      </c>
      <c r="E45" s="223">
        <v>2</v>
      </c>
      <c r="F45" s="221" t="s">
        <v>964</v>
      </c>
      <c r="G45" s="223">
        <v>23</v>
      </c>
      <c r="H45" s="222" t="s">
        <v>965</v>
      </c>
      <c r="I45" s="477" t="s">
        <v>1705</v>
      </c>
      <c r="J45" s="357" t="s">
        <v>1665</v>
      </c>
      <c r="K45" s="357" t="s">
        <v>1706</v>
      </c>
      <c r="L45" s="219">
        <v>15</v>
      </c>
      <c r="M45" s="358" t="s">
        <v>1707</v>
      </c>
    </row>
    <row r="46" spans="1:13" ht="17.7" customHeight="1">
      <c r="A46" s="216">
        <v>42</v>
      </c>
      <c r="B46" s="220" t="s">
        <v>962</v>
      </c>
      <c r="C46" s="221">
        <v>24</v>
      </c>
      <c r="D46" s="221" t="s">
        <v>963</v>
      </c>
      <c r="E46" s="223">
        <v>3</v>
      </c>
      <c r="F46" s="221" t="s">
        <v>964</v>
      </c>
      <c r="G46" s="223">
        <v>11</v>
      </c>
      <c r="H46" s="222" t="s">
        <v>965</v>
      </c>
      <c r="I46" s="475" t="s">
        <v>1708</v>
      </c>
      <c r="J46" s="473" t="s">
        <v>1608</v>
      </c>
      <c r="K46" s="357" t="s">
        <v>1709</v>
      </c>
      <c r="L46" s="219">
        <v>18</v>
      </c>
      <c r="M46" s="358" t="s">
        <v>1710</v>
      </c>
    </row>
    <row r="47" spans="1:13" ht="17.7" customHeight="1">
      <c r="A47" s="216">
        <v>43</v>
      </c>
      <c r="B47" s="220" t="s">
        <v>962</v>
      </c>
      <c r="C47" s="221">
        <v>24</v>
      </c>
      <c r="D47" s="221" t="s">
        <v>963</v>
      </c>
      <c r="E47" s="223">
        <v>3</v>
      </c>
      <c r="F47" s="221" t="s">
        <v>964</v>
      </c>
      <c r="G47" s="223">
        <v>26</v>
      </c>
      <c r="H47" s="222" t="s">
        <v>965</v>
      </c>
      <c r="I47" s="475" t="s">
        <v>1711</v>
      </c>
      <c r="J47" s="473" t="s">
        <v>1608</v>
      </c>
      <c r="K47" s="357" t="s">
        <v>1712</v>
      </c>
      <c r="L47" s="219">
        <v>10</v>
      </c>
      <c r="M47" s="358" t="s">
        <v>1713</v>
      </c>
    </row>
    <row r="49" ht="13.75" customHeight="1"/>
    <row r="52" ht="13.75" customHeight="1"/>
    <row r="55" ht="13.75" customHeight="1"/>
    <row r="58" ht="13.75" customHeight="1"/>
    <row r="61" ht="13.75" customHeight="1"/>
    <row r="64" ht="13.75" customHeight="1"/>
    <row r="67" ht="13.75" customHeight="1"/>
    <row r="70" ht="13.75" customHeight="1"/>
    <row r="73" ht="13.75" customHeight="1"/>
    <row r="76" ht="13.75" customHeight="1"/>
    <row r="82" ht="13.75" customHeight="1"/>
    <row r="85" ht="13.75" customHeight="1"/>
    <row r="88" ht="13.75" customHeight="1"/>
    <row r="91" ht="13.75" customHeight="1"/>
    <row r="94" ht="13.75" customHeight="1"/>
    <row r="97" ht="13.75" customHeight="1"/>
    <row r="100" ht="13.75" customHeight="1"/>
    <row r="103" ht="13.75" customHeight="1"/>
    <row r="106" ht="13.75" customHeight="1"/>
  </sheetData>
  <sheetProtection selectLockedCells="1" selectUnlockedCells="1"/>
  <mergeCells count="1">
    <mergeCell ref="B4:H4"/>
  </mergeCells>
  <phoneticPr fontId="4"/>
  <pageMargins left="0.78740157480314965" right="0.39370078740157483" top="0.39370078740157483" bottom="0.39370078740157483" header="0" footer="0"/>
  <pageSetup paperSize="9" scale="69"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DI29"/>
  <sheetViews>
    <sheetView view="pageLayout" zoomScaleNormal="80" workbookViewId="0">
      <selection activeCell="A19" sqref="A19:J19"/>
    </sheetView>
  </sheetViews>
  <sheetFormatPr defaultColWidth="9" defaultRowHeight="14.4"/>
  <cols>
    <col min="1" max="28" width="1.6640625" style="1" customWidth="1"/>
    <col min="29" max="29" width="0.21875" style="1" customWidth="1"/>
    <col min="30" max="39" width="2" style="1" customWidth="1"/>
    <col min="40" max="66" width="1.6640625" style="1" customWidth="1"/>
    <col min="67" max="67" width="1.109375" style="1" customWidth="1"/>
    <col min="68" max="68" width="1.6640625" style="1" customWidth="1"/>
    <col min="69" max="69" width="2.33203125" style="1" customWidth="1"/>
    <col min="70" max="72" width="1.6640625" style="1" customWidth="1"/>
    <col min="73" max="73" width="2.33203125" style="1" customWidth="1"/>
    <col min="74" max="74" width="1.6640625" style="1" customWidth="1"/>
    <col min="75" max="80" width="1.88671875" style="1" customWidth="1"/>
    <col min="81" max="126" width="1.6640625" style="1" customWidth="1"/>
    <col min="127" max="229" width="2.6640625" style="1" customWidth="1"/>
    <col min="230" max="16384" width="9" style="1"/>
  </cols>
  <sheetData>
    <row r="1" spans="1:113" ht="26.85" customHeight="1">
      <c r="A1" s="698" t="s">
        <v>514</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row>
    <row r="3" spans="1:113" ht="24.25" customHeight="1">
      <c r="A3" s="1003" t="s">
        <v>972</v>
      </c>
      <c r="B3" s="1003"/>
      <c r="C3" s="1003"/>
      <c r="D3" s="1003"/>
      <c r="E3" s="1003"/>
      <c r="F3" s="1003"/>
      <c r="G3" s="1003"/>
      <c r="H3" s="1003"/>
      <c r="I3" s="1003"/>
      <c r="J3" s="1003"/>
      <c r="K3" s="1003"/>
      <c r="L3" s="1003"/>
      <c r="M3" s="1003"/>
      <c r="N3" s="1003"/>
      <c r="O3" s="1003"/>
      <c r="P3" s="1003"/>
      <c r="Q3" s="1003"/>
      <c r="R3" s="1003"/>
      <c r="S3" s="1003"/>
      <c r="T3" s="1003"/>
      <c r="U3" s="1003"/>
      <c r="V3" s="1003"/>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P3" s="224"/>
      <c r="CQ3" s="224"/>
      <c r="CR3" s="224"/>
      <c r="CS3" s="224"/>
      <c r="CT3" s="224"/>
      <c r="CU3" s="224"/>
      <c r="CV3" s="224"/>
      <c r="CW3" s="224"/>
      <c r="CX3" s="224"/>
      <c r="CY3" s="224"/>
      <c r="CZ3" s="224"/>
      <c r="DA3" s="224"/>
      <c r="DB3" s="224"/>
      <c r="DC3" s="224"/>
      <c r="DD3" s="224"/>
      <c r="DE3" s="224"/>
      <c r="DF3" s="224"/>
      <c r="DG3" s="224"/>
      <c r="DH3" s="224"/>
      <c r="DI3" s="225" t="s">
        <v>1717</v>
      </c>
    </row>
    <row r="4" spans="1:113" ht="25.55" customHeight="1">
      <c r="A4" s="1021" t="s">
        <v>515</v>
      </c>
      <c r="B4" s="1021"/>
      <c r="C4" s="1021"/>
      <c r="D4" s="1021"/>
      <c r="E4" s="1021"/>
      <c r="F4" s="1021"/>
      <c r="G4" s="1021"/>
      <c r="H4" s="1021"/>
      <c r="I4" s="1021"/>
      <c r="J4" s="1022" t="s">
        <v>516</v>
      </c>
      <c r="K4" s="1022"/>
      <c r="L4" s="1022"/>
      <c r="M4" s="1022"/>
      <c r="N4" s="1022"/>
      <c r="O4" s="1022"/>
      <c r="P4" s="1022"/>
      <c r="Q4" s="1022"/>
      <c r="R4" s="1022"/>
      <c r="S4" s="1022"/>
      <c r="T4" s="1004" t="s">
        <v>517</v>
      </c>
      <c r="U4" s="1004"/>
      <c r="V4" s="1004"/>
      <c r="W4" s="1004"/>
      <c r="X4" s="1004"/>
      <c r="Y4" s="1004"/>
      <c r="Z4" s="1004"/>
      <c r="AA4" s="1004"/>
      <c r="AB4" s="1004"/>
      <c r="AC4" s="1004"/>
      <c r="AD4" s="1004" t="s">
        <v>518</v>
      </c>
      <c r="AE4" s="1004"/>
      <c r="AF4" s="1004"/>
      <c r="AG4" s="1004"/>
      <c r="AH4" s="1004"/>
      <c r="AI4" s="1004"/>
      <c r="AJ4" s="1004"/>
      <c r="AK4" s="1004"/>
      <c r="AL4" s="1004"/>
      <c r="AM4" s="1004"/>
      <c r="AN4" s="1004" t="s">
        <v>519</v>
      </c>
      <c r="AO4" s="1004"/>
      <c r="AP4" s="1004"/>
      <c r="AQ4" s="1004"/>
      <c r="AR4" s="1004"/>
      <c r="AS4" s="1004"/>
      <c r="AT4" s="1004"/>
      <c r="AU4" s="1004"/>
      <c r="AV4" s="1004"/>
      <c r="AW4" s="1004"/>
      <c r="AX4" s="1022" t="s">
        <v>520</v>
      </c>
      <c r="AY4" s="1022"/>
      <c r="AZ4" s="1022"/>
      <c r="BA4" s="1022"/>
      <c r="BB4" s="1022"/>
      <c r="BC4" s="1022"/>
      <c r="BD4" s="1004" t="s">
        <v>521</v>
      </c>
      <c r="BE4" s="1004"/>
      <c r="BF4" s="1004"/>
      <c r="BG4" s="1004"/>
      <c r="BH4" s="1004"/>
      <c r="BI4" s="1004"/>
      <c r="BJ4" s="985" t="s">
        <v>522</v>
      </c>
      <c r="BK4" s="985"/>
      <c r="BL4" s="985"/>
      <c r="BM4" s="985"/>
      <c r="BN4" s="985"/>
      <c r="BO4" s="985"/>
      <c r="BP4" s="985"/>
      <c r="BQ4" s="985"/>
      <c r="BR4" s="985"/>
      <c r="BS4" s="985"/>
      <c r="BT4" s="985"/>
      <c r="BU4" s="985"/>
      <c r="BV4" s="985"/>
      <c r="BW4" s="985"/>
      <c r="BX4" s="985"/>
      <c r="BY4" s="985"/>
      <c r="BZ4" s="985"/>
      <c r="CA4" s="985"/>
      <c r="CB4" s="985"/>
      <c r="CC4" s="985"/>
      <c r="CD4" s="985"/>
      <c r="CE4" s="985"/>
      <c r="CF4" s="985"/>
      <c r="CG4" s="985"/>
      <c r="CH4" s="985"/>
      <c r="CI4" s="985"/>
      <c r="CJ4" s="985"/>
      <c r="CK4" s="985"/>
      <c r="CL4" s="985"/>
      <c r="CM4" s="985"/>
      <c r="CN4" s="985"/>
      <c r="CO4" s="985"/>
      <c r="CP4" s="985"/>
      <c r="CQ4" s="985"/>
      <c r="CR4" s="985"/>
      <c r="CS4" s="985"/>
      <c r="CT4" s="985"/>
      <c r="CU4" s="985"/>
      <c r="CV4" s="985"/>
      <c r="CW4" s="985"/>
      <c r="CX4" s="985"/>
      <c r="CY4" s="985"/>
      <c r="CZ4" s="985"/>
      <c r="DA4" s="985"/>
      <c r="DB4" s="985"/>
      <c r="DC4" s="985"/>
      <c r="DD4" s="985"/>
      <c r="DE4" s="985"/>
      <c r="DF4" s="985"/>
      <c r="DG4" s="985"/>
      <c r="DH4" s="985"/>
      <c r="DI4" s="985"/>
    </row>
    <row r="5" spans="1:113" ht="25.55" customHeight="1">
      <c r="A5" s="1021"/>
      <c r="B5" s="1021"/>
      <c r="C5" s="1021"/>
      <c r="D5" s="1021"/>
      <c r="E5" s="1021"/>
      <c r="F5" s="1021"/>
      <c r="G5" s="1021"/>
      <c r="H5" s="1021"/>
      <c r="I5" s="1021"/>
      <c r="J5" s="1022"/>
      <c r="K5" s="1022"/>
      <c r="L5" s="1022"/>
      <c r="M5" s="1022"/>
      <c r="N5" s="1022"/>
      <c r="O5" s="1022"/>
      <c r="P5" s="1022"/>
      <c r="Q5" s="1022"/>
      <c r="R5" s="1022"/>
      <c r="S5" s="1022"/>
      <c r="T5" s="1004"/>
      <c r="U5" s="1004"/>
      <c r="V5" s="1004"/>
      <c r="W5" s="1004"/>
      <c r="X5" s="1004"/>
      <c r="Y5" s="1004"/>
      <c r="Z5" s="1004"/>
      <c r="AA5" s="1004"/>
      <c r="AB5" s="1004"/>
      <c r="AC5" s="1004"/>
      <c r="AD5" s="986" t="s">
        <v>523</v>
      </c>
      <c r="AE5" s="986"/>
      <c r="AF5" s="986"/>
      <c r="AG5" s="986" t="s">
        <v>524</v>
      </c>
      <c r="AH5" s="986"/>
      <c r="AI5" s="986"/>
      <c r="AJ5" s="986" t="s">
        <v>123</v>
      </c>
      <c r="AK5" s="986"/>
      <c r="AL5" s="986"/>
      <c r="AM5" s="986"/>
      <c r="AN5" s="986" t="s">
        <v>525</v>
      </c>
      <c r="AO5" s="986"/>
      <c r="AP5" s="986"/>
      <c r="AQ5" s="986" t="s">
        <v>526</v>
      </c>
      <c r="AR5" s="986"/>
      <c r="AS5" s="986"/>
      <c r="AT5" s="986" t="s">
        <v>527</v>
      </c>
      <c r="AU5" s="986"/>
      <c r="AV5" s="986"/>
      <c r="AW5" s="986"/>
      <c r="AX5" s="1022"/>
      <c r="AY5" s="1022"/>
      <c r="AZ5" s="1022"/>
      <c r="BA5" s="1022"/>
      <c r="BB5" s="1022"/>
      <c r="BC5" s="1022"/>
      <c r="BD5" s="1004"/>
      <c r="BE5" s="1004"/>
      <c r="BF5" s="1004"/>
      <c r="BG5" s="1004"/>
      <c r="BH5" s="1004"/>
      <c r="BI5" s="1004"/>
      <c r="BJ5" s="986" t="s">
        <v>528</v>
      </c>
      <c r="BK5" s="986"/>
      <c r="BL5" s="986"/>
      <c r="BM5" s="986"/>
      <c r="BN5" s="986"/>
      <c r="BO5" s="986"/>
      <c r="BP5" s="986"/>
      <c r="BQ5" s="986" t="s">
        <v>529</v>
      </c>
      <c r="BR5" s="986"/>
      <c r="BS5" s="986"/>
      <c r="BT5" s="986"/>
      <c r="BU5" s="986"/>
      <c r="BV5" s="986"/>
      <c r="BW5" s="986" t="s">
        <v>530</v>
      </c>
      <c r="BX5" s="986"/>
      <c r="BY5" s="986"/>
      <c r="BZ5" s="986"/>
      <c r="CA5" s="986"/>
      <c r="CB5" s="986"/>
      <c r="CC5" s="986" t="s">
        <v>531</v>
      </c>
      <c r="CD5" s="986"/>
      <c r="CE5" s="986"/>
      <c r="CF5" s="986"/>
      <c r="CG5" s="986"/>
      <c r="CH5" s="986"/>
      <c r="CI5" s="986"/>
      <c r="CJ5" s="986" t="s">
        <v>532</v>
      </c>
      <c r="CK5" s="986"/>
      <c r="CL5" s="986"/>
      <c r="CM5" s="986"/>
      <c r="CN5" s="986"/>
      <c r="CO5" s="986"/>
      <c r="CP5" s="987" t="s">
        <v>533</v>
      </c>
      <c r="CQ5" s="987"/>
      <c r="CR5" s="987"/>
      <c r="CS5" s="987"/>
      <c r="CT5" s="987"/>
      <c r="CU5" s="987"/>
      <c r="CV5" s="986" t="s">
        <v>534</v>
      </c>
      <c r="CW5" s="986"/>
      <c r="CX5" s="986"/>
      <c r="CY5" s="986"/>
      <c r="CZ5" s="986"/>
      <c r="DA5" s="986"/>
      <c r="DB5" s="988" t="s">
        <v>295</v>
      </c>
      <c r="DC5" s="988"/>
      <c r="DD5" s="988"/>
      <c r="DE5" s="988"/>
      <c r="DF5" s="988"/>
      <c r="DG5" s="988"/>
      <c r="DH5" s="988"/>
      <c r="DI5" s="988"/>
    </row>
    <row r="6" spans="1:113" ht="25.55" customHeight="1">
      <c r="A6" s="1014" t="s">
        <v>535</v>
      </c>
      <c r="B6" s="1014"/>
      <c r="C6" s="1014"/>
      <c r="D6" s="1014"/>
      <c r="E6" s="1014"/>
      <c r="F6" s="1014"/>
      <c r="G6" s="1014"/>
      <c r="H6" s="1014"/>
      <c r="I6" s="1014"/>
      <c r="J6" s="1015" t="s">
        <v>973</v>
      </c>
      <c r="K6" s="1015"/>
      <c r="L6" s="1015"/>
      <c r="M6" s="1015"/>
      <c r="N6" s="1015"/>
      <c r="O6" s="1015"/>
      <c r="P6" s="1015"/>
      <c r="Q6" s="1015"/>
      <c r="R6" s="1015"/>
      <c r="S6" s="1015"/>
      <c r="T6" s="1015" t="s">
        <v>536</v>
      </c>
      <c r="U6" s="1015"/>
      <c r="V6" s="1015"/>
      <c r="W6" s="1015"/>
      <c r="X6" s="1015"/>
      <c r="Y6" s="1015"/>
      <c r="Z6" s="1015"/>
      <c r="AA6" s="1015"/>
      <c r="AB6" s="1015"/>
      <c r="AC6" s="1015"/>
      <c r="AD6" s="1016">
        <v>631</v>
      </c>
      <c r="AE6" s="1016"/>
      <c r="AF6" s="1016"/>
      <c r="AG6" s="1016">
        <v>834</v>
      </c>
      <c r="AH6" s="1016"/>
      <c r="AI6" s="1016"/>
      <c r="AJ6" s="1016">
        <f>SUM(AD6+AG6)</f>
        <v>1465</v>
      </c>
      <c r="AK6" s="1016"/>
      <c r="AL6" s="1016"/>
      <c r="AM6" s="1016"/>
      <c r="AN6" s="1017">
        <v>8</v>
      </c>
      <c r="AO6" s="1017"/>
      <c r="AP6" s="1017"/>
      <c r="AQ6" s="1017">
        <v>3</v>
      </c>
      <c r="AR6" s="1017"/>
      <c r="AS6" s="1017"/>
      <c r="AT6" s="1018">
        <v>75</v>
      </c>
      <c r="AU6" s="1018"/>
      <c r="AV6" s="1018"/>
      <c r="AW6" s="1018"/>
      <c r="AX6" s="982">
        <v>716982</v>
      </c>
      <c r="AY6" s="982"/>
      <c r="AZ6" s="982"/>
      <c r="BA6" s="982"/>
      <c r="BB6" s="982"/>
      <c r="BC6" s="982"/>
      <c r="BD6" s="982">
        <v>931442</v>
      </c>
      <c r="BE6" s="982"/>
      <c r="BF6" s="982"/>
      <c r="BG6" s="982"/>
      <c r="BH6" s="982"/>
      <c r="BI6" s="982"/>
      <c r="BJ6" s="989">
        <v>5860278</v>
      </c>
      <c r="BK6" s="989"/>
      <c r="BL6" s="989"/>
      <c r="BM6" s="989"/>
      <c r="BN6" s="989"/>
      <c r="BO6" s="989"/>
      <c r="BP6" s="989"/>
      <c r="BQ6" s="989">
        <v>498376</v>
      </c>
      <c r="BR6" s="989"/>
      <c r="BS6" s="989"/>
      <c r="BT6" s="989"/>
      <c r="BU6" s="989"/>
      <c r="BV6" s="989"/>
      <c r="BW6" s="989">
        <v>1177742</v>
      </c>
      <c r="BX6" s="989"/>
      <c r="BY6" s="989"/>
      <c r="BZ6" s="989"/>
      <c r="CA6" s="989"/>
      <c r="CB6" s="989"/>
      <c r="CC6" s="987" t="s">
        <v>537</v>
      </c>
      <c r="CD6" s="987"/>
      <c r="CE6" s="987"/>
      <c r="CF6" s="987"/>
      <c r="CG6" s="987"/>
      <c r="CH6" s="987"/>
      <c r="CI6" s="987"/>
      <c r="CJ6" s="982">
        <v>150781</v>
      </c>
      <c r="CK6" s="982"/>
      <c r="CL6" s="982"/>
      <c r="CM6" s="982"/>
      <c r="CN6" s="982"/>
      <c r="CO6" s="982"/>
      <c r="CP6" s="982">
        <v>108529</v>
      </c>
      <c r="CQ6" s="982"/>
      <c r="CR6" s="982"/>
      <c r="CS6" s="982"/>
      <c r="CT6" s="982"/>
      <c r="CU6" s="982"/>
      <c r="CV6" s="982">
        <v>6175</v>
      </c>
      <c r="CW6" s="982"/>
      <c r="CX6" s="982"/>
      <c r="CY6" s="982"/>
      <c r="CZ6" s="982"/>
      <c r="DA6" s="982"/>
      <c r="DB6" s="229"/>
      <c r="DC6" s="230"/>
      <c r="DD6" s="979">
        <v>381080</v>
      </c>
      <c r="DE6" s="979"/>
      <c r="DF6" s="979"/>
      <c r="DG6" s="979"/>
      <c r="DH6" s="979"/>
      <c r="DI6" s="979"/>
    </row>
    <row r="7" spans="1:113" ht="25.55" customHeight="1">
      <c r="A7" s="1014"/>
      <c r="B7" s="1014"/>
      <c r="C7" s="1014"/>
      <c r="D7" s="1014"/>
      <c r="E7" s="1014"/>
      <c r="F7" s="1014"/>
      <c r="G7" s="1014"/>
      <c r="H7" s="1014"/>
      <c r="I7" s="1014"/>
      <c r="J7" s="1015"/>
      <c r="K7" s="1015"/>
      <c r="L7" s="1015"/>
      <c r="M7" s="1015"/>
      <c r="N7" s="1015"/>
      <c r="O7" s="1015"/>
      <c r="P7" s="1015"/>
      <c r="Q7" s="1015"/>
      <c r="R7" s="1015"/>
      <c r="S7" s="1015"/>
      <c r="T7" s="1015"/>
      <c r="U7" s="1015"/>
      <c r="V7" s="1015"/>
      <c r="W7" s="1015"/>
      <c r="X7" s="1015"/>
      <c r="Y7" s="1015"/>
      <c r="Z7" s="1015"/>
      <c r="AA7" s="1015"/>
      <c r="AB7" s="1015"/>
      <c r="AC7" s="1015"/>
      <c r="AD7" s="1016"/>
      <c r="AE7" s="1016"/>
      <c r="AF7" s="1016"/>
      <c r="AG7" s="1016"/>
      <c r="AH7" s="1016"/>
      <c r="AI7" s="1016"/>
      <c r="AJ7" s="1016"/>
      <c r="AK7" s="1016"/>
      <c r="AL7" s="1016"/>
      <c r="AM7" s="1016"/>
      <c r="AN7" s="1017"/>
      <c r="AO7" s="1017"/>
      <c r="AP7" s="1017"/>
      <c r="AQ7" s="1017"/>
      <c r="AR7" s="1017"/>
      <c r="AS7" s="1017"/>
      <c r="AT7" s="1018"/>
      <c r="AU7" s="1018"/>
      <c r="AV7" s="1018"/>
      <c r="AW7" s="1018"/>
      <c r="AX7" s="982"/>
      <c r="AY7" s="982"/>
      <c r="AZ7" s="982"/>
      <c r="BA7" s="982"/>
      <c r="BB7" s="982"/>
      <c r="BC7" s="982"/>
      <c r="BD7" s="982"/>
      <c r="BE7" s="982"/>
      <c r="BF7" s="982"/>
      <c r="BG7" s="982"/>
      <c r="BH7" s="982"/>
      <c r="BI7" s="982"/>
      <c r="BJ7" s="989"/>
      <c r="BK7" s="989"/>
      <c r="BL7" s="989"/>
      <c r="BM7" s="989"/>
      <c r="BN7" s="989"/>
      <c r="BO7" s="989"/>
      <c r="BP7" s="989"/>
      <c r="BQ7" s="989"/>
      <c r="BR7" s="989"/>
      <c r="BS7" s="989"/>
      <c r="BT7" s="989"/>
      <c r="BU7" s="989"/>
      <c r="BV7" s="989"/>
      <c r="BW7" s="989"/>
      <c r="BX7" s="989"/>
      <c r="BY7" s="989"/>
      <c r="BZ7" s="989"/>
      <c r="CA7" s="989"/>
      <c r="CB7" s="989"/>
      <c r="CC7" s="987"/>
      <c r="CD7" s="987"/>
      <c r="CE7" s="987"/>
      <c r="CF7" s="987"/>
      <c r="CG7" s="987"/>
      <c r="CH7" s="987"/>
      <c r="CI7" s="987"/>
      <c r="CJ7" s="982"/>
      <c r="CK7" s="982"/>
      <c r="CL7" s="982"/>
      <c r="CM7" s="982"/>
      <c r="CN7" s="982"/>
      <c r="CO7" s="982"/>
      <c r="CP7" s="982"/>
      <c r="CQ7" s="982"/>
      <c r="CR7" s="982"/>
      <c r="CS7" s="982"/>
      <c r="CT7" s="982"/>
      <c r="CU7" s="982"/>
      <c r="CV7" s="982"/>
      <c r="CW7" s="982"/>
      <c r="CX7" s="982"/>
      <c r="CY7" s="982"/>
      <c r="CZ7" s="982"/>
      <c r="DA7" s="982"/>
      <c r="DB7" s="231"/>
      <c r="DC7" s="232"/>
      <c r="DD7" s="980" t="s">
        <v>538</v>
      </c>
      <c r="DE7" s="980"/>
      <c r="DF7" s="980"/>
      <c r="DG7" s="980"/>
      <c r="DH7" s="980"/>
      <c r="DI7" s="980"/>
    </row>
    <row r="8" spans="1:113" ht="25.55" customHeight="1">
      <c r="A8" s="1014"/>
      <c r="B8" s="1014"/>
      <c r="C8" s="1014"/>
      <c r="D8" s="1014"/>
      <c r="E8" s="1014"/>
      <c r="F8" s="1014"/>
      <c r="G8" s="1014"/>
      <c r="H8" s="1014"/>
      <c r="I8" s="1014"/>
      <c r="J8" s="1015"/>
      <c r="K8" s="1015"/>
      <c r="L8" s="1015"/>
      <c r="M8" s="1015"/>
      <c r="N8" s="1015"/>
      <c r="O8" s="1015"/>
      <c r="P8" s="1015"/>
      <c r="Q8" s="1015"/>
      <c r="R8" s="1015"/>
      <c r="S8" s="1015"/>
      <c r="T8" s="1015"/>
      <c r="U8" s="1015"/>
      <c r="V8" s="1015"/>
      <c r="W8" s="1015"/>
      <c r="X8" s="1015"/>
      <c r="Y8" s="1015"/>
      <c r="Z8" s="1015"/>
      <c r="AA8" s="1015"/>
      <c r="AB8" s="1015"/>
      <c r="AC8" s="1015"/>
      <c r="AD8" s="1016"/>
      <c r="AE8" s="1016"/>
      <c r="AF8" s="1016"/>
      <c r="AG8" s="1016"/>
      <c r="AH8" s="1016"/>
      <c r="AI8" s="1016"/>
      <c r="AJ8" s="1016"/>
      <c r="AK8" s="1016"/>
      <c r="AL8" s="1016"/>
      <c r="AM8" s="1016"/>
      <c r="AN8" s="1017"/>
      <c r="AO8" s="1017"/>
      <c r="AP8" s="1017"/>
      <c r="AQ8" s="1017"/>
      <c r="AR8" s="1017"/>
      <c r="AS8" s="1017"/>
      <c r="AT8" s="1019" t="s">
        <v>1716</v>
      </c>
      <c r="AU8" s="1020"/>
      <c r="AV8" s="1020"/>
      <c r="AW8" s="1020"/>
      <c r="AX8" s="982"/>
      <c r="AY8" s="982"/>
      <c r="AZ8" s="982"/>
      <c r="BA8" s="982"/>
      <c r="BB8" s="982"/>
      <c r="BC8" s="982"/>
      <c r="BD8" s="982"/>
      <c r="BE8" s="982"/>
      <c r="BF8" s="982"/>
      <c r="BG8" s="982"/>
      <c r="BH8" s="982"/>
      <c r="BI8" s="982"/>
      <c r="BJ8" s="989"/>
      <c r="BK8" s="989"/>
      <c r="BL8" s="989"/>
      <c r="BM8" s="989"/>
      <c r="BN8" s="989"/>
      <c r="BO8" s="989"/>
      <c r="BP8" s="989"/>
      <c r="BQ8" s="989"/>
      <c r="BR8" s="989"/>
      <c r="BS8" s="989"/>
      <c r="BT8" s="989"/>
      <c r="BU8" s="989"/>
      <c r="BV8" s="989"/>
      <c r="BW8" s="989"/>
      <c r="BX8" s="989"/>
      <c r="BY8" s="989"/>
      <c r="BZ8" s="989"/>
      <c r="CA8" s="989"/>
      <c r="CB8" s="989"/>
      <c r="CC8" s="987"/>
      <c r="CD8" s="987"/>
      <c r="CE8" s="987"/>
      <c r="CF8" s="987"/>
      <c r="CG8" s="987"/>
      <c r="CH8" s="987"/>
      <c r="CI8" s="987"/>
      <c r="CJ8" s="982"/>
      <c r="CK8" s="982"/>
      <c r="CL8" s="982"/>
      <c r="CM8" s="982"/>
      <c r="CN8" s="982"/>
      <c r="CO8" s="982"/>
      <c r="CP8" s="982"/>
      <c r="CQ8" s="982"/>
      <c r="CR8" s="982"/>
      <c r="CS8" s="982"/>
      <c r="CT8" s="982"/>
      <c r="CU8" s="982"/>
      <c r="CV8" s="982"/>
      <c r="CW8" s="982"/>
      <c r="CX8" s="982"/>
      <c r="CY8" s="982"/>
      <c r="CZ8" s="982"/>
      <c r="DA8" s="982"/>
      <c r="DB8" s="231"/>
      <c r="DC8" s="232"/>
      <c r="DD8" s="981">
        <v>7259</v>
      </c>
      <c r="DE8" s="981"/>
      <c r="DF8" s="981"/>
      <c r="DG8" s="981"/>
      <c r="DH8" s="981"/>
      <c r="DI8" s="981"/>
    </row>
    <row r="9" spans="1:113" ht="25.55" customHeight="1">
      <c r="A9" s="1014"/>
      <c r="B9" s="1014"/>
      <c r="C9" s="1014"/>
      <c r="D9" s="1014"/>
      <c r="E9" s="1014"/>
      <c r="F9" s="1014"/>
      <c r="G9" s="1014"/>
      <c r="H9" s="1014"/>
      <c r="I9" s="1014"/>
      <c r="J9" s="1015"/>
      <c r="K9" s="1015"/>
      <c r="L9" s="1015"/>
      <c r="M9" s="1015"/>
      <c r="N9" s="1015"/>
      <c r="O9" s="1015"/>
      <c r="P9" s="1015"/>
      <c r="Q9" s="1015"/>
      <c r="R9" s="1015"/>
      <c r="S9" s="1015"/>
      <c r="T9" s="1015"/>
      <c r="U9" s="1015"/>
      <c r="V9" s="1015"/>
      <c r="W9" s="1015"/>
      <c r="X9" s="1015"/>
      <c r="Y9" s="1015"/>
      <c r="Z9" s="1015"/>
      <c r="AA9" s="1015"/>
      <c r="AB9" s="1015"/>
      <c r="AC9" s="1015"/>
      <c r="AD9" s="1016"/>
      <c r="AE9" s="1016"/>
      <c r="AF9" s="1016"/>
      <c r="AG9" s="1016"/>
      <c r="AH9" s="1016"/>
      <c r="AI9" s="1016"/>
      <c r="AJ9" s="1016"/>
      <c r="AK9" s="1016"/>
      <c r="AL9" s="1016"/>
      <c r="AM9" s="1016"/>
      <c r="AN9" s="1017"/>
      <c r="AO9" s="1017"/>
      <c r="AP9" s="1017"/>
      <c r="AQ9" s="1017"/>
      <c r="AR9" s="1017"/>
      <c r="AS9" s="1017"/>
      <c r="AT9" s="1020"/>
      <c r="AU9" s="1020"/>
      <c r="AV9" s="1020"/>
      <c r="AW9" s="1020"/>
      <c r="AX9" s="982"/>
      <c r="AY9" s="982"/>
      <c r="AZ9" s="982"/>
      <c r="BA9" s="982"/>
      <c r="BB9" s="982"/>
      <c r="BC9" s="982"/>
      <c r="BD9" s="982"/>
      <c r="BE9" s="982"/>
      <c r="BF9" s="982"/>
      <c r="BG9" s="982"/>
      <c r="BH9" s="982"/>
      <c r="BI9" s="982"/>
      <c r="BJ9" s="989"/>
      <c r="BK9" s="989"/>
      <c r="BL9" s="989"/>
      <c r="BM9" s="989"/>
      <c r="BN9" s="989"/>
      <c r="BO9" s="989"/>
      <c r="BP9" s="989"/>
      <c r="BQ9" s="989"/>
      <c r="BR9" s="989"/>
      <c r="BS9" s="989"/>
      <c r="BT9" s="989"/>
      <c r="BU9" s="989"/>
      <c r="BV9" s="989"/>
      <c r="BW9" s="989"/>
      <c r="BX9" s="989"/>
      <c r="BY9" s="989"/>
      <c r="BZ9" s="989"/>
      <c r="CA9" s="989"/>
      <c r="CB9" s="989"/>
      <c r="CC9" s="982">
        <v>2782864</v>
      </c>
      <c r="CD9" s="982"/>
      <c r="CE9" s="982"/>
      <c r="CF9" s="982"/>
      <c r="CG9" s="982"/>
      <c r="CH9" s="982"/>
      <c r="CI9" s="982"/>
      <c r="CJ9" s="982"/>
      <c r="CK9" s="982"/>
      <c r="CL9" s="982"/>
      <c r="CM9" s="982"/>
      <c r="CN9" s="982"/>
      <c r="CO9" s="982"/>
      <c r="CP9" s="982"/>
      <c r="CQ9" s="982"/>
      <c r="CR9" s="982"/>
      <c r="CS9" s="982"/>
      <c r="CT9" s="982"/>
      <c r="CU9" s="982"/>
      <c r="CV9" s="982"/>
      <c r="CW9" s="982"/>
      <c r="CX9" s="982"/>
      <c r="CY9" s="982"/>
      <c r="CZ9" s="982"/>
      <c r="DA9" s="982"/>
      <c r="DB9" s="231"/>
      <c r="DC9" s="232"/>
      <c r="DD9" s="983" t="s">
        <v>539</v>
      </c>
      <c r="DE9" s="983"/>
      <c r="DF9" s="983"/>
      <c r="DG9" s="983"/>
      <c r="DH9" s="983"/>
      <c r="DI9" s="983"/>
    </row>
    <row r="10" spans="1:113" ht="25.55" customHeight="1">
      <c r="A10" s="1014"/>
      <c r="B10" s="1014"/>
      <c r="C10" s="1014"/>
      <c r="D10" s="1014"/>
      <c r="E10" s="1014"/>
      <c r="F10" s="1014"/>
      <c r="G10" s="1014"/>
      <c r="H10" s="1014"/>
      <c r="I10" s="1014"/>
      <c r="J10" s="1015"/>
      <c r="K10" s="1015"/>
      <c r="L10" s="1015"/>
      <c r="M10" s="1015"/>
      <c r="N10" s="1015"/>
      <c r="O10" s="1015"/>
      <c r="P10" s="1015"/>
      <c r="Q10" s="1015"/>
      <c r="R10" s="1015"/>
      <c r="S10" s="1015"/>
      <c r="T10" s="1015"/>
      <c r="U10" s="1015"/>
      <c r="V10" s="1015"/>
      <c r="W10" s="1015"/>
      <c r="X10" s="1015"/>
      <c r="Y10" s="1015"/>
      <c r="Z10" s="1015"/>
      <c r="AA10" s="1015"/>
      <c r="AB10" s="1015"/>
      <c r="AC10" s="1015"/>
      <c r="AD10" s="1016"/>
      <c r="AE10" s="1016"/>
      <c r="AF10" s="1016"/>
      <c r="AG10" s="1016"/>
      <c r="AH10" s="1016"/>
      <c r="AI10" s="1016"/>
      <c r="AJ10" s="1016"/>
      <c r="AK10" s="1016"/>
      <c r="AL10" s="1016"/>
      <c r="AM10" s="1016"/>
      <c r="AN10" s="1017"/>
      <c r="AO10" s="1017"/>
      <c r="AP10" s="1017"/>
      <c r="AQ10" s="1017"/>
      <c r="AR10" s="1017"/>
      <c r="AS10" s="1017"/>
      <c r="AT10" s="1020"/>
      <c r="AU10" s="1020"/>
      <c r="AV10" s="1020"/>
      <c r="AW10" s="1020"/>
      <c r="AX10" s="982"/>
      <c r="AY10" s="982"/>
      <c r="AZ10" s="982"/>
      <c r="BA10" s="982"/>
      <c r="BB10" s="982"/>
      <c r="BC10" s="982"/>
      <c r="BD10" s="982"/>
      <c r="BE10" s="982"/>
      <c r="BF10" s="982"/>
      <c r="BG10" s="982"/>
      <c r="BH10" s="982"/>
      <c r="BI10" s="982"/>
      <c r="BJ10" s="989"/>
      <c r="BK10" s="989"/>
      <c r="BL10" s="989"/>
      <c r="BM10" s="989"/>
      <c r="BN10" s="989"/>
      <c r="BO10" s="989"/>
      <c r="BP10" s="989"/>
      <c r="BQ10" s="989"/>
      <c r="BR10" s="989"/>
      <c r="BS10" s="989"/>
      <c r="BT10" s="989"/>
      <c r="BU10" s="989"/>
      <c r="BV10" s="989"/>
      <c r="BW10" s="989"/>
      <c r="BX10" s="989"/>
      <c r="BY10" s="989"/>
      <c r="BZ10" s="989"/>
      <c r="CA10" s="989"/>
      <c r="CB10" s="989"/>
      <c r="CC10" s="982"/>
      <c r="CD10" s="982"/>
      <c r="CE10" s="982"/>
      <c r="CF10" s="982"/>
      <c r="CG10" s="982"/>
      <c r="CH10" s="982"/>
      <c r="CI10" s="982"/>
      <c r="CJ10" s="982"/>
      <c r="CK10" s="982"/>
      <c r="CL10" s="982"/>
      <c r="CM10" s="982"/>
      <c r="CN10" s="982"/>
      <c r="CO10" s="982"/>
      <c r="CP10" s="982"/>
      <c r="CQ10" s="982"/>
      <c r="CR10" s="982"/>
      <c r="CS10" s="982"/>
      <c r="CT10" s="982"/>
      <c r="CU10" s="982"/>
      <c r="CV10" s="982"/>
      <c r="CW10" s="982"/>
      <c r="CX10" s="982"/>
      <c r="CY10" s="982"/>
      <c r="CZ10" s="982"/>
      <c r="DA10" s="982"/>
      <c r="DB10" s="233"/>
      <c r="DC10" s="234"/>
      <c r="DD10" s="984">
        <v>373821</v>
      </c>
      <c r="DE10" s="984"/>
      <c r="DF10" s="984"/>
      <c r="DG10" s="984"/>
      <c r="DH10" s="984"/>
      <c r="DI10" s="984"/>
    </row>
    <row r="11" spans="1:113" ht="24.05" customHeight="1">
      <c r="DH11" s="165" t="s">
        <v>540</v>
      </c>
    </row>
    <row r="12" spans="1:113" ht="28" customHeight="1">
      <c r="BJ12" s="167"/>
    </row>
    <row r="14" spans="1:113" ht="24.25" customHeight="1">
      <c r="A14" s="1003" t="s">
        <v>541</v>
      </c>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35"/>
      <c r="BK14" s="235"/>
      <c r="BL14" s="235"/>
      <c r="BM14" s="235"/>
      <c r="BN14" s="1005" t="s">
        <v>1718</v>
      </c>
      <c r="BO14" s="1006"/>
      <c r="BP14" s="1006"/>
      <c r="BQ14" s="1006"/>
      <c r="BR14" s="1006"/>
      <c r="BS14" s="1006"/>
      <c r="BT14" s="1006"/>
      <c r="BU14" s="1006"/>
      <c r="BV14" s="1006"/>
      <c r="BW14" s="1006"/>
      <c r="BX14" s="1006"/>
      <c r="BY14" s="1006"/>
      <c r="BZ14" s="1006"/>
      <c r="CA14" s="1006"/>
      <c r="CB14" s="1006"/>
      <c r="CC14" s="1006"/>
      <c r="CD14" s="1007" t="s">
        <v>1719</v>
      </c>
      <c r="CE14" s="1007"/>
      <c r="CF14" s="1007"/>
      <c r="CG14" s="1007"/>
      <c r="CH14" s="1007"/>
      <c r="CI14" s="1007"/>
      <c r="CJ14" s="1007"/>
      <c r="CK14" s="1007"/>
      <c r="CL14" s="1007"/>
      <c r="CM14" s="1007"/>
      <c r="CN14" s="1007"/>
      <c r="CO14" s="1007"/>
      <c r="CP14" s="1007"/>
    </row>
    <row r="15" spans="1:113" ht="20.95" customHeight="1">
      <c r="A15" s="1008"/>
      <c r="B15" s="1009"/>
      <c r="C15" s="1009"/>
      <c r="D15" s="1009"/>
      <c r="E15" s="1009"/>
      <c r="F15" s="1009"/>
      <c r="G15" s="1009"/>
      <c r="H15" s="1009"/>
      <c r="I15" s="1009"/>
      <c r="J15" s="1010"/>
      <c r="K15" s="1004" t="s">
        <v>542</v>
      </c>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t="s">
        <v>974</v>
      </c>
      <c r="AL15" s="1004"/>
      <c r="AM15" s="1004"/>
      <c r="AN15" s="1004"/>
      <c r="AO15" s="1004"/>
      <c r="AP15" s="1004"/>
      <c r="AQ15" s="1004"/>
      <c r="AR15" s="1004"/>
      <c r="AS15" s="1004"/>
      <c r="AT15" s="1004"/>
      <c r="AU15" s="1004"/>
      <c r="AV15" s="1004"/>
      <c r="AW15" s="1004"/>
      <c r="AX15" s="1004"/>
      <c r="AY15" s="1004"/>
      <c r="AZ15" s="1004"/>
      <c r="BA15" s="1004"/>
      <c r="BB15" s="1004"/>
      <c r="BC15" s="1004"/>
      <c r="BD15" s="1004"/>
      <c r="BE15" s="1004"/>
      <c r="BF15" s="1004"/>
      <c r="BG15" s="1004"/>
      <c r="BH15" s="1004"/>
      <c r="BI15" s="1004"/>
      <c r="BJ15" s="1004"/>
      <c r="BK15" s="1004"/>
      <c r="BL15" s="1004"/>
      <c r="BM15" s="1004"/>
      <c r="BN15" s="1004" t="s">
        <v>543</v>
      </c>
      <c r="BO15" s="1004"/>
      <c r="BP15" s="1004"/>
      <c r="BQ15" s="1004"/>
      <c r="BR15" s="1004"/>
      <c r="BS15" s="1004"/>
      <c r="BT15" s="1004"/>
      <c r="BU15" s="1004"/>
      <c r="BV15" s="1004"/>
      <c r="BW15" s="1004"/>
      <c r="BX15" s="1004"/>
      <c r="BY15" s="1004"/>
      <c r="BZ15" s="1004"/>
      <c r="CA15" s="1004"/>
      <c r="CB15" s="1004"/>
      <c r="CC15" s="1004"/>
      <c r="CD15" s="985" t="s">
        <v>544</v>
      </c>
      <c r="CE15" s="985"/>
      <c r="CF15" s="985"/>
      <c r="CG15" s="985"/>
      <c r="CH15" s="985"/>
      <c r="CI15" s="985"/>
      <c r="CJ15" s="985"/>
      <c r="CK15" s="985"/>
      <c r="CL15" s="985"/>
      <c r="CM15" s="985"/>
      <c r="CN15" s="985"/>
      <c r="CO15" s="985"/>
      <c r="CP15" s="985"/>
    </row>
    <row r="16" spans="1:113" ht="20.95" customHeight="1">
      <c r="A16" s="1011"/>
      <c r="B16" s="1012"/>
      <c r="C16" s="1012"/>
      <c r="D16" s="1012"/>
      <c r="E16" s="1012"/>
      <c r="F16" s="1012"/>
      <c r="G16" s="1012"/>
      <c r="H16" s="1012"/>
      <c r="I16" s="1012"/>
      <c r="J16" s="1013"/>
      <c r="K16" s="1004"/>
      <c r="L16" s="1004"/>
      <c r="M16" s="1004"/>
      <c r="N16" s="1004"/>
      <c r="O16" s="1004"/>
      <c r="P16" s="1004"/>
      <c r="Q16" s="1004"/>
      <c r="R16" s="1004"/>
      <c r="S16" s="1004"/>
      <c r="T16" s="1004"/>
      <c r="U16" s="1004"/>
      <c r="V16" s="1004"/>
      <c r="W16" s="1004"/>
      <c r="X16" s="1004"/>
      <c r="Y16" s="1004"/>
      <c r="Z16" s="1004"/>
      <c r="AA16" s="1004"/>
      <c r="AB16" s="1004"/>
      <c r="AC16" s="1004"/>
      <c r="AD16" s="1004"/>
      <c r="AE16" s="1004"/>
      <c r="AF16" s="1004"/>
      <c r="AG16" s="1004"/>
      <c r="AH16" s="1004"/>
      <c r="AI16" s="1004"/>
      <c r="AJ16" s="1004"/>
      <c r="AK16" s="1004"/>
      <c r="AL16" s="1004"/>
      <c r="AM16" s="1004"/>
      <c r="AN16" s="1004"/>
      <c r="AO16" s="1004"/>
      <c r="AP16" s="1004"/>
      <c r="AQ16" s="1004"/>
      <c r="AR16" s="1004"/>
      <c r="AS16" s="1004"/>
      <c r="AT16" s="1004"/>
      <c r="AU16" s="1004"/>
      <c r="AV16" s="1004"/>
      <c r="AW16" s="1004"/>
      <c r="AX16" s="1004"/>
      <c r="AY16" s="1004"/>
      <c r="AZ16" s="1004"/>
      <c r="BA16" s="1004"/>
      <c r="BB16" s="1004"/>
      <c r="BC16" s="1004"/>
      <c r="BD16" s="1004"/>
      <c r="BE16" s="1004"/>
      <c r="BF16" s="1004"/>
      <c r="BG16" s="1004"/>
      <c r="BH16" s="1004"/>
      <c r="BI16" s="1004"/>
      <c r="BJ16" s="1004"/>
      <c r="BK16" s="1004"/>
      <c r="BL16" s="1004"/>
      <c r="BM16" s="1004"/>
      <c r="BN16" s="986" t="s">
        <v>523</v>
      </c>
      <c r="BO16" s="986"/>
      <c r="BP16" s="986"/>
      <c r="BQ16" s="986"/>
      <c r="BR16" s="986"/>
      <c r="BS16" s="986"/>
      <c r="BT16" s="986" t="s">
        <v>524</v>
      </c>
      <c r="BU16" s="986"/>
      <c r="BV16" s="986"/>
      <c r="BW16" s="986"/>
      <c r="BX16" s="986"/>
      <c r="BY16" s="986" t="s">
        <v>123</v>
      </c>
      <c r="BZ16" s="986"/>
      <c r="CA16" s="986"/>
      <c r="CB16" s="986"/>
      <c r="CC16" s="986"/>
      <c r="CD16" s="988"/>
      <c r="CE16" s="988"/>
      <c r="CF16" s="988"/>
      <c r="CG16" s="988"/>
      <c r="CH16" s="988"/>
      <c r="CI16" s="988"/>
      <c r="CJ16" s="988"/>
      <c r="CK16" s="988"/>
      <c r="CL16" s="988"/>
      <c r="CM16" s="988"/>
      <c r="CN16" s="988"/>
      <c r="CO16" s="988"/>
      <c r="CP16" s="988"/>
    </row>
    <row r="17" spans="1:94" ht="25.55" customHeight="1">
      <c r="A17" s="1000" t="s">
        <v>545</v>
      </c>
      <c r="B17" s="1001"/>
      <c r="C17" s="1001"/>
      <c r="D17" s="1001"/>
      <c r="E17" s="1001"/>
      <c r="F17" s="1001"/>
      <c r="G17" s="1001"/>
      <c r="H17" s="1001"/>
      <c r="I17" s="1001"/>
      <c r="J17" s="1002"/>
      <c r="K17" s="994" t="s">
        <v>975</v>
      </c>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c r="BC17" s="994"/>
      <c r="BD17" s="994"/>
      <c r="BE17" s="994"/>
      <c r="BF17" s="994"/>
      <c r="BG17" s="994"/>
      <c r="BH17" s="994"/>
      <c r="BI17" s="994"/>
      <c r="BJ17" s="994"/>
      <c r="BK17" s="994"/>
      <c r="BL17" s="994"/>
      <c r="BM17" s="994"/>
      <c r="BN17" s="976" t="s">
        <v>78</v>
      </c>
      <c r="BO17" s="976"/>
      <c r="BP17" s="976"/>
      <c r="BQ17" s="976"/>
      <c r="BR17" s="976"/>
      <c r="BS17" s="236" t="s">
        <v>546</v>
      </c>
      <c r="BT17" s="976" t="s">
        <v>78</v>
      </c>
      <c r="BU17" s="976"/>
      <c r="BV17" s="976"/>
      <c r="BW17" s="976"/>
      <c r="BX17" s="236" t="s">
        <v>546</v>
      </c>
      <c r="BY17" s="978" t="s">
        <v>78</v>
      </c>
      <c r="BZ17" s="978"/>
      <c r="CA17" s="978"/>
      <c r="CB17" s="978"/>
      <c r="CC17" s="236" t="s">
        <v>546</v>
      </c>
      <c r="CD17" s="976">
        <v>30</v>
      </c>
      <c r="CE17" s="976"/>
      <c r="CF17" s="976"/>
      <c r="CG17" s="976"/>
      <c r="CH17" s="976"/>
      <c r="CI17" s="976"/>
      <c r="CJ17" s="976"/>
      <c r="CK17" s="976"/>
      <c r="CL17" s="976"/>
      <c r="CM17" s="976"/>
      <c r="CN17" s="976"/>
      <c r="CO17" s="977" t="s">
        <v>546</v>
      </c>
      <c r="CP17" s="977"/>
    </row>
    <row r="18" spans="1:94" ht="25.55" customHeight="1">
      <c r="A18" s="995" t="s">
        <v>547</v>
      </c>
      <c r="B18" s="996"/>
      <c r="C18" s="996"/>
      <c r="D18" s="996"/>
      <c r="E18" s="996"/>
      <c r="F18" s="996"/>
      <c r="G18" s="996"/>
      <c r="H18" s="996"/>
      <c r="I18" s="996"/>
      <c r="J18" s="997"/>
      <c r="K18" s="994" t="s">
        <v>548</v>
      </c>
      <c r="L18" s="994"/>
      <c r="M18" s="994"/>
      <c r="N18" s="994"/>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4" t="s">
        <v>549</v>
      </c>
      <c r="AL18" s="994"/>
      <c r="AM18" s="994"/>
      <c r="AN18" s="994"/>
      <c r="AO18" s="994"/>
      <c r="AP18" s="994"/>
      <c r="AQ18" s="994"/>
      <c r="AR18" s="994"/>
      <c r="AS18" s="994"/>
      <c r="AT18" s="994"/>
      <c r="AU18" s="994"/>
      <c r="AV18" s="994"/>
      <c r="AW18" s="994"/>
      <c r="AX18" s="994"/>
      <c r="AY18" s="994"/>
      <c r="AZ18" s="994"/>
      <c r="BA18" s="994"/>
      <c r="BB18" s="994"/>
      <c r="BC18" s="994"/>
      <c r="BD18" s="994"/>
      <c r="BE18" s="994"/>
      <c r="BF18" s="994"/>
      <c r="BG18" s="994"/>
      <c r="BH18" s="994"/>
      <c r="BI18" s="994"/>
      <c r="BJ18" s="994"/>
      <c r="BK18" s="994"/>
      <c r="BL18" s="994"/>
      <c r="BM18" s="994"/>
      <c r="BN18" s="976">
        <v>99</v>
      </c>
      <c r="BO18" s="976"/>
      <c r="BP18" s="976"/>
      <c r="BQ18" s="976"/>
      <c r="BR18" s="976"/>
      <c r="BS18" s="237"/>
      <c r="BT18" s="976">
        <v>66</v>
      </c>
      <c r="BU18" s="976"/>
      <c r="BV18" s="976"/>
      <c r="BW18" s="976"/>
      <c r="BX18" s="237"/>
      <c r="BY18" s="976">
        <f t="shared" ref="BY18:BY26" si="0">SUM(BN18+BT18)</f>
        <v>165</v>
      </c>
      <c r="BZ18" s="976"/>
      <c r="CA18" s="976"/>
      <c r="CB18" s="976"/>
      <c r="CC18" s="238"/>
      <c r="CD18" s="976">
        <v>8</v>
      </c>
      <c r="CE18" s="976"/>
      <c r="CF18" s="976"/>
      <c r="CG18" s="976"/>
      <c r="CH18" s="976"/>
      <c r="CI18" s="976"/>
      <c r="CJ18" s="976"/>
      <c r="CK18" s="976"/>
      <c r="CL18" s="976"/>
      <c r="CM18" s="976"/>
      <c r="CN18" s="976"/>
      <c r="CO18" s="975"/>
      <c r="CP18" s="975"/>
    </row>
    <row r="19" spans="1:94" ht="25.55" customHeight="1">
      <c r="A19" s="995" t="s">
        <v>550</v>
      </c>
      <c r="B19" s="996"/>
      <c r="C19" s="996"/>
      <c r="D19" s="996"/>
      <c r="E19" s="996"/>
      <c r="F19" s="996"/>
      <c r="G19" s="996"/>
      <c r="H19" s="996"/>
      <c r="I19" s="996"/>
      <c r="J19" s="997"/>
      <c r="K19" s="994" t="s">
        <v>976</v>
      </c>
      <c r="L19" s="994"/>
      <c r="M19" s="994"/>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t="s">
        <v>551</v>
      </c>
      <c r="AL19" s="994"/>
      <c r="AM19" s="994"/>
      <c r="AN19" s="994"/>
      <c r="AO19" s="994"/>
      <c r="AP19" s="994"/>
      <c r="AQ19" s="994"/>
      <c r="AR19" s="994"/>
      <c r="AS19" s="994"/>
      <c r="AT19" s="994"/>
      <c r="AU19" s="994"/>
      <c r="AV19" s="994"/>
      <c r="AW19" s="994"/>
      <c r="AX19" s="994"/>
      <c r="AY19" s="994"/>
      <c r="AZ19" s="994"/>
      <c r="BA19" s="994"/>
      <c r="BB19" s="994"/>
      <c r="BC19" s="994"/>
      <c r="BD19" s="994"/>
      <c r="BE19" s="994"/>
      <c r="BF19" s="994"/>
      <c r="BG19" s="994"/>
      <c r="BH19" s="994"/>
      <c r="BI19" s="994"/>
      <c r="BJ19" s="994"/>
      <c r="BK19" s="994"/>
      <c r="BL19" s="994"/>
      <c r="BM19" s="994"/>
      <c r="BN19" s="976">
        <v>58</v>
      </c>
      <c r="BO19" s="976"/>
      <c r="BP19" s="976"/>
      <c r="BQ19" s="976"/>
      <c r="BR19" s="976"/>
      <c r="BS19" s="237"/>
      <c r="BT19" s="976">
        <v>151</v>
      </c>
      <c r="BU19" s="976"/>
      <c r="BV19" s="976"/>
      <c r="BW19" s="976"/>
      <c r="BX19" s="237"/>
      <c r="BY19" s="976">
        <f t="shared" si="0"/>
        <v>209</v>
      </c>
      <c r="BZ19" s="976"/>
      <c r="CA19" s="976"/>
      <c r="CB19" s="976"/>
      <c r="CC19" s="237"/>
      <c r="CD19" s="976">
        <v>2</v>
      </c>
      <c r="CE19" s="976"/>
      <c r="CF19" s="976"/>
      <c r="CG19" s="976"/>
      <c r="CH19" s="976"/>
      <c r="CI19" s="976"/>
      <c r="CJ19" s="976"/>
      <c r="CK19" s="976"/>
      <c r="CL19" s="976"/>
      <c r="CM19" s="976"/>
      <c r="CN19" s="976"/>
      <c r="CO19" s="975"/>
      <c r="CP19" s="975"/>
    </row>
    <row r="20" spans="1:94" ht="25.55" customHeight="1">
      <c r="A20" s="995" t="s">
        <v>552</v>
      </c>
      <c r="B20" s="996"/>
      <c r="C20" s="996"/>
      <c r="D20" s="996"/>
      <c r="E20" s="996"/>
      <c r="F20" s="996"/>
      <c r="G20" s="996"/>
      <c r="H20" s="996"/>
      <c r="I20" s="996"/>
      <c r="J20" s="997"/>
      <c r="K20" s="994" t="s">
        <v>977</v>
      </c>
      <c r="L20" s="994"/>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t="s">
        <v>553</v>
      </c>
      <c r="AL20" s="994"/>
      <c r="AM20" s="994"/>
      <c r="AN20" s="994"/>
      <c r="AO20" s="994"/>
      <c r="AP20" s="994"/>
      <c r="AQ20" s="994"/>
      <c r="AR20" s="994"/>
      <c r="AS20" s="994"/>
      <c r="AT20" s="994"/>
      <c r="AU20" s="994"/>
      <c r="AV20" s="994"/>
      <c r="AW20" s="994"/>
      <c r="AX20" s="994"/>
      <c r="AY20" s="994"/>
      <c r="AZ20" s="994"/>
      <c r="BA20" s="994"/>
      <c r="BB20" s="994"/>
      <c r="BC20" s="994"/>
      <c r="BD20" s="994"/>
      <c r="BE20" s="994"/>
      <c r="BF20" s="994"/>
      <c r="BG20" s="994"/>
      <c r="BH20" s="994"/>
      <c r="BI20" s="994"/>
      <c r="BJ20" s="994"/>
      <c r="BK20" s="994"/>
      <c r="BL20" s="994"/>
      <c r="BM20" s="994"/>
      <c r="BN20" s="976">
        <v>106</v>
      </c>
      <c r="BO20" s="976"/>
      <c r="BP20" s="976"/>
      <c r="BQ20" s="976"/>
      <c r="BR20" s="976"/>
      <c r="BS20" s="237"/>
      <c r="BT20" s="976">
        <v>35</v>
      </c>
      <c r="BU20" s="976"/>
      <c r="BV20" s="976"/>
      <c r="BW20" s="976"/>
      <c r="BX20" s="237"/>
      <c r="BY20" s="976">
        <f t="shared" si="0"/>
        <v>141</v>
      </c>
      <c r="BZ20" s="976"/>
      <c r="CA20" s="976"/>
      <c r="CB20" s="976"/>
      <c r="CC20" s="238"/>
      <c r="CD20" s="976">
        <v>1</v>
      </c>
      <c r="CE20" s="976"/>
      <c r="CF20" s="976"/>
      <c r="CG20" s="976"/>
      <c r="CH20" s="976"/>
      <c r="CI20" s="976"/>
      <c r="CJ20" s="976"/>
      <c r="CK20" s="976"/>
      <c r="CL20" s="976"/>
      <c r="CM20" s="976"/>
      <c r="CN20" s="976"/>
      <c r="CO20" s="975"/>
      <c r="CP20" s="975"/>
    </row>
    <row r="21" spans="1:94" ht="25.55" customHeight="1">
      <c r="A21" s="995" t="s">
        <v>554</v>
      </c>
      <c r="B21" s="996"/>
      <c r="C21" s="996"/>
      <c r="D21" s="996"/>
      <c r="E21" s="996"/>
      <c r="F21" s="996"/>
      <c r="G21" s="996"/>
      <c r="H21" s="996"/>
      <c r="I21" s="996"/>
      <c r="J21" s="997"/>
      <c r="K21" s="994" t="s">
        <v>978</v>
      </c>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t="s">
        <v>555</v>
      </c>
      <c r="AL21" s="994"/>
      <c r="AM21" s="994"/>
      <c r="AN21" s="994"/>
      <c r="AO21" s="994"/>
      <c r="AP21" s="994"/>
      <c r="AQ21" s="994"/>
      <c r="AR21" s="994"/>
      <c r="AS21" s="994"/>
      <c r="AT21" s="994"/>
      <c r="AU21" s="994"/>
      <c r="AV21" s="994"/>
      <c r="AW21" s="994"/>
      <c r="AX21" s="994"/>
      <c r="AY21" s="994"/>
      <c r="AZ21" s="994"/>
      <c r="BA21" s="994"/>
      <c r="BB21" s="994"/>
      <c r="BC21" s="994"/>
      <c r="BD21" s="994"/>
      <c r="BE21" s="994"/>
      <c r="BF21" s="994"/>
      <c r="BG21" s="994"/>
      <c r="BH21" s="994"/>
      <c r="BI21" s="994"/>
      <c r="BJ21" s="994"/>
      <c r="BK21" s="994"/>
      <c r="BL21" s="994"/>
      <c r="BM21" s="994"/>
      <c r="BN21" s="976">
        <v>64</v>
      </c>
      <c r="BO21" s="976"/>
      <c r="BP21" s="976"/>
      <c r="BQ21" s="976"/>
      <c r="BR21" s="976"/>
      <c r="BS21" s="237"/>
      <c r="BT21" s="976">
        <v>103</v>
      </c>
      <c r="BU21" s="976"/>
      <c r="BV21" s="976"/>
      <c r="BW21" s="976"/>
      <c r="BX21" s="237"/>
      <c r="BY21" s="976">
        <f t="shared" si="0"/>
        <v>167</v>
      </c>
      <c r="BZ21" s="976"/>
      <c r="CA21" s="976"/>
      <c r="CB21" s="976"/>
      <c r="CC21" s="237"/>
      <c r="CD21" s="976">
        <v>1</v>
      </c>
      <c r="CE21" s="976"/>
      <c r="CF21" s="976"/>
      <c r="CG21" s="976"/>
      <c r="CH21" s="976"/>
      <c r="CI21" s="976"/>
      <c r="CJ21" s="976"/>
      <c r="CK21" s="976"/>
      <c r="CL21" s="976"/>
      <c r="CM21" s="976"/>
      <c r="CN21" s="976"/>
      <c r="CO21" s="975"/>
      <c r="CP21" s="975"/>
    </row>
    <row r="22" spans="1:94" ht="25.55" customHeight="1">
      <c r="A22" s="995" t="s">
        <v>556</v>
      </c>
      <c r="B22" s="996"/>
      <c r="C22" s="996"/>
      <c r="D22" s="996"/>
      <c r="E22" s="996"/>
      <c r="F22" s="996"/>
      <c r="G22" s="996"/>
      <c r="H22" s="996"/>
      <c r="I22" s="996"/>
      <c r="J22" s="997"/>
      <c r="K22" s="994" t="s">
        <v>979</v>
      </c>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t="s">
        <v>557</v>
      </c>
      <c r="AL22" s="994"/>
      <c r="AM22" s="994"/>
      <c r="AN22" s="994"/>
      <c r="AO22" s="994"/>
      <c r="AP22" s="994"/>
      <c r="AQ22" s="994"/>
      <c r="AR22" s="994"/>
      <c r="AS22" s="994"/>
      <c r="AT22" s="994"/>
      <c r="AU22" s="994"/>
      <c r="AV22" s="994"/>
      <c r="AW22" s="994"/>
      <c r="AX22" s="994"/>
      <c r="AY22" s="994"/>
      <c r="AZ22" s="994"/>
      <c r="BA22" s="994"/>
      <c r="BB22" s="994"/>
      <c r="BC22" s="994"/>
      <c r="BD22" s="994"/>
      <c r="BE22" s="994"/>
      <c r="BF22" s="994"/>
      <c r="BG22" s="994"/>
      <c r="BH22" s="994"/>
      <c r="BI22" s="994"/>
      <c r="BJ22" s="994"/>
      <c r="BK22" s="994"/>
      <c r="BL22" s="994"/>
      <c r="BM22" s="994"/>
      <c r="BN22" s="976">
        <v>89</v>
      </c>
      <c r="BO22" s="976"/>
      <c r="BP22" s="976"/>
      <c r="BQ22" s="976"/>
      <c r="BR22" s="976"/>
      <c r="BS22" s="237"/>
      <c r="BT22" s="976">
        <v>110</v>
      </c>
      <c r="BU22" s="976"/>
      <c r="BV22" s="976"/>
      <c r="BW22" s="976"/>
      <c r="BX22" s="237"/>
      <c r="BY22" s="976">
        <f t="shared" si="0"/>
        <v>199</v>
      </c>
      <c r="BZ22" s="976"/>
      <c r="CA22" s="976"/>
      <c r="CB22" s="976"/>
      <c r="CC22" s="237"/>
      <c r="CD22" s="976">
        <v>9</v>
      </c>
      <c r="CE22" s="976"/>
      <c r="CF22" s="976"/>
      <c r="CG22" s="976"/>
      <c r="CH22" s="976"/>
      <c r="CI22" s="976"/>
      <c r="CJ22" s="976"/>
      <c r="CK22" s="976"/>
      <c r="CL22" s="976"/>
      <c r="CM22" s="976"/>
      <c r="CN22" s="976"/>
      <c r="CO22" s="975"/>
      <c r="CP22" s="975"/>
    </row>
    <row r="23" spans="1:94" ht="25.55" customHeight="1">
      <c r="A23" s="995" t="s">
        <v>558</v>
      </c>
      <c r="B23" s="996"/>
      <c r="C23" s="996"/>
      <c r="D23" s="996"/>
      <c r="E23" s="996"/>
      <c r="F23" s="996"/>
      <c r="G23" s="996"/>
      <c r="H23" s="996"/>
      <c r="I23" s="996"/>
      <c r="J23" s="997"/>
      <c r="K23" s="994" t="s">
        <v>980</v>
      </c>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t="s">
        <v>559</v>
      </c>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76">
        <v>67</v>
      </c>
      <c r="BO23" s="976"/>
      <c r="BP23" s="976"/>
      <c r="BQ23" s="976"/>
      <c r="BR23" s="976"/>
      <c r="BS23" s="237"/>
      <c r="BT23" s="976">
        <v>73</v>
      </c>
      <c r="BU23" s="976"/>
      <c r="BV23" s="976"/>
      <c r="BW23" s="976"/>
      <c r="BX23" s="237"/>
      <c r="BY23" s="976">
        <f t="shared" si="0"/>
        <v>140</v>
      </c>
      <c r="BZ23" s="976"/>
      <c r="CA23" s="976"/>
      <c r="CB23" s="976"/>
      <c r="CC23" s="238"/>
      <c r="CD23" s="976">
        <v>2</v>
      </c>
      <c r="CE23" s="976"/>
      <c r="CF23" s="976"/>
      <c r="CG23" s="976"/>
      <c r="CH23" s="976"/>
      <c r="CI23" s="976"/>
      <c r="CJ23" s="976"/>
      <c r="CK23" s="976"/>
      <c r="CL23" s="976"/>
      <c r="CM23" s="976"/>
      <c r="CN23" s="976"/>
      <c r="CO23" s="975"/>
      <c r="CP23" s="975"/>
    </row>
    <row r="24" spans="1:94" ht="25.55" customHeight="1">
      <c r="A24" s="995" t="s">
        <v>560</v>
      </c>
      <c r="B24" s="996"/>
      <c r="C24" s="996"/>
      <c r="D24" s="996"/>
      <c r="E24" s="996"/>
      <c r="F24" s="996"/>
      <c r="G24" s="996"/>
      <c r="H24" s="996"/>
      <c r="I24" s="996"/>
      <c r="J24" s="997"/>
      <c r="K24" s="994" t="s">
        <v>981</v>
      </c>
      <c r="L24" s="994"/>
      <c r="M24" s="994"/>
      <c r="N24" s="994"/>
      <c r="O24" s="994"/>
      <c r="P24" s="994"/>
      <c r="Q24" s="994"/>
      <c r="R24" s="994"/>
      <c r="S24" s="994"/>
      <c r="T24" s="994"/>
      <c r="U24" s="994"/>
      <c r="V24" s="994"/>
      <c r="W24" s="994"/>
      <c r="X24" s="994"/>
      <c r="Y24" s="994"/>
      <c r="Z24" s="994"/>
      <c r="AA24" s="994"/>
      <c r="AB24" s="994"/>
      <c r="AC24" s="994"/>
      <c r="AD24" s="994"/>
      <c r="AE24" s="994"/>
      <c r="AF24" s="994"/>
      <c r="AG24" s="994"/>
      <c r="AH24" s="994"/>
      <c r="AI24" s="994"/>
      <c r="AJ24" s="994"/>
      <c r="AK24" s="994" t="s">
        <v>561</v>
      </c>
      <c r="AL24" s="994"/>
      <c r="AM24" s="994"/>
      <c r="AN24" s="994"/>
      <c r="AO24" s="994"/>
      <c r="AP24" s="994"/>
      <c r="AQ24" s="994"/>
      <c r="AR24" s="994"/>
      <c r="AS24" s="994"/>
      <c r="AT24" s="994"/>
      <c r="AU24" s="994"/>
      <c r="AV24" s="994"/>
      <c r="AW24" s="994"/>
      <c r="AX24" s="994"/>
      <c r="AY24" s="994"/>
      <c r="AZ24" s="994"/>
      <c r="BA24" s="994"/>
      <c r="BB24" s="994"/>
      <c r="BC24" s="994"/>
      <c r="BD24" s="994"/>
      <c r="BE24" s="994"/>
      <c r="BF24" s="994"/>
      <c r="BG24" s="994"/>
      <c r="BH24" s="994"/>
      <c r="BI24" s="994"/>
      <c r="BJ24" s="994"/>
      <c r="BK24" s="994"/>
      <c r="BL24" s="994"/>
      <c r="BM24" s="994"/>
      <c r="BN24" s="976">
        <v>41</v>
      </c>
      <c r="BO24" s="976"/>
      <c r="BP24" s="976"/>
      <c r="BQ24" s="976"/>
      <c r="BR24" s="976"/>
      <c r="BS24" s="237"/>
      <c r="BT24" s="976">
        <v>104</v>
      </c>
      <c r="BU24" s="976"/>
      <c r="BV24" s="976"/>
      <c r="BW24" s="976"/>
      <c r="BX24" s="237"/>
      <c r="BY24" s="976">
        <f t="shared" si="0"/>
        <v>145</v>
      </c>
      <c r="BZ24" s="976"/>
      <c r="CA24" s="976"/>
      <c r="CB24" s="976"/>
      <c r="CC24" s="238"/>
      <c r="CD24" s="976">
        <v>1</v>
      </c>
      <c r="CE24" s="976"/>
      <c r="CF24" s="976"/>
      <c r="CG24" s="976"/>
      <c r="CH24" s="976"/>
      <c r="CI24" s="976"/>
      <c r="CJ24" s="976"/>
      <c r="CK24" s="976"/>
      <c r="CL24" s="976"/>
      <c r="CM24" s="976"/>
      <c r="CN24" s="976"/>
      <c r="CO24" s="975"/>
      <c r="CP24" s="975"/>
    </row>
    <row r="25" spans="1:94" ht="25.55" customHeight="1">
      <c r="A25" s="995" t="s">
        <v>562</v>
      </c>
      <c r="B25" s="996"/>
      <c r="C25" s="996"/>
      <c r="D25" s="996"/>
      <c r="E25" s="996"/>
      <c r="F25" s="996"/>
      <c r="G25" s="996"/>
      <c r="H25" s="996"/>
      <c r="I25" s="996"/>
      <c r="J25" s="997"/>
      <c r="K25" s="994" t="s">
        <v>982</v>
      </c>
      <c r="L25" s="994"/>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t="s">
        <v>563</v>
      </c>
      <c r="AL25" s="994"/>
      <c r="AM25" s="994"/>
      <c r="AN25" s="994"/>
      <c r="AO25" s="994"/>
      <c r="AP25" s="994"/>
      <c r="AQ25" s="994"/>
      <c r="AR25" s="994"/>
      <c r="AS25" s="994"/>
      <c r="AT25" s="994"/>
      <c r="AU25" s="994"/>
      <c r="AV25" s="994"/>
      <c r="AW25" s="994"/>
      <c r="AX25" s="994"/>
      <c r="AY25" s="994"/>
      <c r="AZ25" s="994"/>
      <c r="BA25" s="994"/>
      <c r="BB25" s="994"/>
      <c r="BC25" s="994"/>
      <c r="BD25" s="994"/>
      <c r="BE25" s="994"/>
      <c r="BF25" s="994"/>
      <c r="BG25" s="994"/>
      <c r="BH25" s="994"/>
      <c r="BI25" s="994"/>
      <c r="BJ25" s="994"/>
      <c r="BK25" s="994"/>
      <c r="BL25" s="994"/>
      <c r="BM25" s="994"/>
      <c r="BN25" s="976">
        <v>107</v>
      </c>
      <c r="BO25" s="976"/>
      <c r="BP25" s="976"/>
      <c r="BQ25" s="976"/>
      <c r="BR25" s="976"/>
      <c r="BS25" s="237"/>
      <c r="BT25" s="976">
        <v>192</v>
      </c>
      <c r="BU25" s="976"/>
      <c r="BV25" s="976"/>
      <c r="BW25" s="976"/>
      <c r="BX25" s="237"/>
      <c r="BY25" s="976">
        <f t="shared" si="0"/>
        <v>299</v>
      </c>
      <c r="BZ25" s="976"/>
      <c r="CA25" s="976"/>
      <c r="CB25" s="976"/>
      <c r="CC25" s="238"/>
      <c r="CD25" s="976">
        <v>9</v>
      </c>
      <c r="CE25" s="976"/>
      <c r="CF25" s="976"/>
      <c r="CG25" s="976"/>
      <c r="CH25" s="976"/>
      <c r="CI25" s="976"/>
      <c r="CJ25" s="976"/>
      <c r="CK25" s="976"/>
      <c r="CL25" s="976"/>
      <c r="CM25" s="976"/>
      <c r="CN25" s="976"/>
      <c r="CO25" s="975"/>
      <c r="CP25" s="975"/>
    </row>
    <row r="26" spans="1:94" ht="25.55" customHeight="1">
      <c r="A26" s="998"/>
      <c r="B26" s="999"/>
      <c r="C26" s="999"/>
      <c r="D26" s="999"/>
      <c r="E26" s="999"/>
      <c r="F26" s="999"/>
      <c r="G26" s="999"/>
      <c r="H26" s="999"/>
      <c r="I26" s="999"/>
      <c r="J26" s="999"/>
      <c r="K26" s="991" t="s">
        <v>564</v>
      </c>
      <c r="L26" s="991"/>
      <c r="M26" s="991"/>
      <c r="N26" s="991"/>
      <c r="O26" s="991"/>
      <c r="P26" s="991"/>
      <c r="Q26" s="991"/>
      <c r="R26" s="991"/>
      <c r="S26" s="991"/>
      <c r="T26" s="991"/>
      <c r="U26" s="991"/>
      <c r="V26" s="991"/>
      <c r="W26" s="991"/>
      <c r="X26" s="991"/>
      <c r="Y26" s="991"/>
      <c r="Z26" s="991"/>
      <c r="AA26" s="991"/>
      <c r="AB26" s="991"/>
      <c r="AC26" s="991"/>
      <c r="AD26" s="991"/>
      <c r="AE26" s="991"/>
      <c r="AF26" s="991"/>
      <c r="AG26" s="991"/>
      <c r="AH26" s="991"/>
      <c r="AI26" s="991"/>
      <c r="AJ26" s="991"/>
      <c r="AK26" s="991"/>
      <c r="AL26" s="991"/>
      <c r="AM26" s="991"/>
      <c r="AN26" s="991"/>
      <c r="AO26" s="991"/>
      <c r="AP26" s="991"/>
      <c r="AQ26" s="991"/>
      <c r="AR26" s="991"/>
      <c r="AS26" s="991"/>
      <c r="AT26" s="991"/>
      <c r="AU26" s="991"/>
      <c r="AV26" s="991"/>
      <c r="AW26" s="991"/>
      <c r="AX26" s="991"/>
      <c r="AY26" s="991"/>
      <c r="AZ26" s="991"/>
      <c r="BA26" s="991"/>
      <c r="BB26" s="991"/>
      <c r="BC26" s="991"/>
      <c r="BD26" s="991"/>
      <c r="BE26" s="991"/>
      <c r="BF26" s="991"/>
      <c r="BG26" s="991"/>
      <c r="BH26" s="991"/>
      <c r="BI26" s="991"/>
      <c r="BJ26" s="991"/>
      <c r="BK26" s="991"/>
      <c r="BL26" s="991"/>
      <c r="BM26" s="991"/>
      <c r="BN26" s="992">
        <f>SUM(BN18:BR25)</f>
        <v>631</v>
      </c>
      <c r="BO26" s="992"/>
      <c r="BP26" s="992"/>
      <c r="BQ26" s="992"/>
      <c r="BR26" s="992"/>
      <c r="BS26" s="239"/>
      <c r="BT26" s="992">
        <f>SUM(BT18:BW25)</f>
        <v>834</v>
      </c>
      <c r="BU26" s="992"/>
      <c r="BV26" s="992"/>
      <c r="BW26" s="992"/>
      <c r="BX26" s="240"/>
      <c r="BY26" s="993">
        <f t="shared" si="0"/>
        <v>1465</v>
      </c>
      <c r="BZ26" s="993"/>
      <c r="CA26" s="993"/>
      <c r="CB26" s="993"/>
      <c r="CC26" s="239"/>
      <c r="CD26" s="992">
        <f>SUM(CD17:CD25)</f>
        <v>63</v>
      </c>
      <c r="CE26" s="992"/>
      <c r="CF26" s="992"/>
      <c r="CG26" s="992"/>
      <c r="CH26" s="992"/>
      <c r="CI26" s="992"/>
      <c r="CJ26" s="992"/>
      <c r="CK26" s="992"/>
      <c r="CL26" s="992"/>
      <c r="CM26" s="992"/>
      <c r="CN26" s="992"/>
      <c r="CO26" s="974"/>
      <c r="CP26" s="974"/>
    </row>
    <row r="27" spans="1:94" ht="24.05" customHeight="1">
      <c r="CN27" s="165" t="s">
        <v>540</v>
      </c>
    </row>
    <row r="28" spans="1:94" ht="24.05" customHeight="1">
      <c r="A28" s="990" t="s">
        <v>1720</v>
      </c>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row>
    <row r="29" spans="1:94" ht="20.149999999999999" customHeight="1"/>
  </sheetData>
  <sheetProtection selectLockedCells="1" selectUnlockedCells="1"/>
  <mergeCells count="141">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 ref="A6:I10"/>
    <mergeCell ref="J6:S10"/>
    <mergeCell ref="T6:AC10"/>
    <mergeCell ref="AD6:AF10"/>
    <mergeCell ref="AG6:AI10"/>
    <mergeCell ref="AX6:BC10"/>
    <mergeCell ref="BD6:BI10"/>
    <mergeCell ref="AJ6:AM10"/>
    <mergeCell ref="AN6:AP10"/>
    <mergeCell ref="AQ6:AS10"/>
    <mergeCell ref="AT6:AW7"/>
    <mergeCell ref="AT8:AW10"/>
    <mergeCell ref="A14:AN14"/>
    <mergeCell ref="K15:AJ16"/>
    <mergeCell ref="AK15:BM16"/>
    <mergeCell ref="BN14:CC14"/>
    <mergeCell ref="CD14:CP14"/>
    <mergeCell ref="BN15:CC15"/>
    <mergeCell ref="CD15:CP15"/>
    <mergeCell ref="BN16:BS16"/>
    <mergeCell ref="BT16:BX16"/>
    <mergeCell ref="BY16:CC16"/>
    <mergeCell ref="CD16:CP16"/>
    <mergeCell ref="A15:J16"/>
    <mergeCell ref="K19:AJ19"/>
    <mergeCell ref="AK19:BM19"/>
    <mergeCell ref="K18:AJ18"/>
    <mergeCell ref="AK18:BM18"/>
    <mergeCell ref="K17:AJ17"/>
    <mergeCell ref="AK17:BM17"/>
    <mergeCell ref="A18:J18"/>
    <mergeCell ref="A19:J19"/>
    <mergeCell ref="A17:J17"/>
    <mergeCell ref="K21:AJ21"/>
    <mergeCell ref="AK21:BM21"/>
    <mergeCell ref="K20:AJ20"/>
    <mergeCell ref="AK20:BM20"/>
    <mergeCell ref="BN20:BR20"/>
    <mergeCell ref="BT20:BW20"/>
    <mergeCell ref="BY20:CB20"/>
    <mergeCell ref="A20:J20"/>
    <mergeCell ref="A21:J21"/>
    <mergeCell ref="K24:AJ24"/>
    <mergeCell ref="AK24:BM24"/>
    <mergeCell ref="K23:AJ23"/>
    <mergeCell ref="AK23:BM23"/>
    <mergeCell ref="K22:AJ22"/>
    <mergeCell ref="AK22:BM22"/>
    <mergeCell ref="A22:J22"/>
    <mergeCell ref="A23:J23"/>
    <mergeCell ref="A24:J24"/>
    <mergeCell ref="A28:BB28"/>
    <mergeCell ref="K26:BM26"/>
    <mergeCell ref="BN26:BR26"/>
    <mergeCell ref="BT26:BW26"/>
    <mergeCell ref="BY26:CB26"/>
    <mergeCell ref="CD26:CN26"/>
    <mergeCell ref="K25:AJ25"/>
    <mergeCell ref="AK25:BM25"/>
    <mergeCell ref="A25:J25"/>
    <mergeCell ref="A26:J26"/>
    <mergeCell ref="DD6:DI6"/>
    <mergeCell ref="DD7:DI7"/>
    <mergeCell ref="DD8:DI8"/>
    <mergeCell ref="CC9:CI10"/>
    <mergeCell ref="DD9:DI9"/>
    <mergeCell ref="DD10:DI10"/>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CO17:CP17"/>
    <mergeCell ref="BN18:BR18"/>
    <mergeCell ref="BT18:BW18"/>
    <mergeCell ref="BY18:CB18"/>
    <mergeCell ref="CD18:CN18"/>
    <mergeCell ref="CO18:CP18"/>
    <mergeCell ref="BN19:BR19"/>
    <mergeCell ref="BT19:BW19"/>
    <mergeCell ref="BY19:CB19"/>
    <mergeCell ref="CD19:CN19"/>
    <mergeCell ref="CO19:CP19"/>
    <mergeCell ref="BN17:BR17"/>
    <mergeCell ref="BT17:BW17"/>
    <mergeCell ref="BY17:CB17"/>
    <mergeCell ref="CD17:CN17"/>
    <mergeCell ref="CO20:CP20"/>
    <mergeCell ref="BN21:BR21"/>
    <mergeCell ref="BT21:BW21"/>
    <mergeCell ref="BY21:CB21"/>
    <mergeCell ref="CD21:CN21"/>
    <mergeCell ref="CO21:CP21"/>
    <mergeCell ref="BN22:BR22"/>
    <mergeCell ref="BT22:BW22"/>
    <mergeCell ref="BY22:CB22"/>
    <mergeCell ref="CD22:CN22"/>
    <mergeCell ref="CO22:CP22"/>
    <mergeCell ref="CD20:CN20"/>
    <mergeCell ref="CO26:CP26"/>
    <mergeCell ref="CO23:CP23"/>
    <mergeCell ref="BN24:BR24"/>
    <mergeCell ref="BT24:BW24"/>
    <mergeCell ref="BY24:CB24"/>
    <mergeCell ref="CD24:CN24"/>
    <mergeCell ref="CO24:CP24"/>
    <mergeCell ref="BN25:BR25"/>
    <mergeCell ref="BT25:BW25"/>
    <mergeCell ref="BY25:CB25"/>
    <mergeCell ref="CD25:CN25"/>
    <mergeCell ref="CO25:CP25"/>
    <mergeCell ref="BN23:BR23"/>
    <mergeCell ref="BT23:BW23"/>
    <mergeCell ref="BY23:CB23"/>
    <mergeCell ref="CD23:CN23"/>
  </mergeCells>
  <phoneticPr fontId="4"/>
  <pageMargins left="0.78740157480314965" right="0.39370078740157483" top="0.39370078740157483" bottom="0.39370078740157483" header="0" footer="0"/>
  <pageSetup paperSize="9" scale="72" firstPageNumber="0" orientation="landscape" horizontalDpi="300" verticalDpi="300" r:id="rId1"/>
  <headerFooter scaleWithDoc="0" alignWithMargins="0">
    <oddFooter>&amp;C&amp;"ＭＳ 明朝,標準"－２９－</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T49"/>
  <sheetViews>
    <sheetView showGridLines="0" view="pageLayout" zoomScaleNormal="100" workbookViewId="0">
      <selection activeCell="B19" sqref="B19:C19"/>
    </sheetView>
  </sheetViews>
  <sheetFormatPr defaultColWidth="9" defaultRowHeight="14.4"/>
  <cols>
    <col min="1" max="1" width="18.33203125" style="1" customWidth="1"/>
    <col min="2" max="2" width="5.21875" style="1" customWidth="1"/>
    <col min="3" max="3" width="42.21875" style="1" customWidth="1"/>
    <col min="4" max="4" width="33.77734375" style="1" customWidth="1"/>
    <col min="5" max="7" width="6.6640625" style="1" customWidth="1"/>
    <col min="8" max="9" width="5.109375" style="1" customWidth="1"/>
    <col min="10" max="10" width="6.77734375" style="1" customWidth="1"/>
    <col min="11" max="11" width="9.5546875" style="1" customWidth="1"/>
    <col min="12" max="14" width="7.6640625" style="1" customWidth="1"/>
    <col min="15" max="15" width="8.21875" style="1" customWidth="1"/>
    <col min="16" max="17" width="8.6640625" style="1" customWidth="1"/>
    <col min="18" max="18" width="8.88671875" style="1" customWidth="1"/>
    <col min="19" max="20" width="8.21875" style="1" customWidth="1"/>
    <col min="21" max="16384" width="9" style="1"/>
  </cols>
  <sheetData>
    <row r="1" spans="1:20" ht="26.85" customHeight="1">
      <c r="A1" s="1038" t="s">
        <v>610</v>
      </c>
      <c r="B1" s="1038"/>
      <c r="C1" s="1038"/>
      <c r="D1" s="224"/>
      <c r="E1" s="224"/>
      <c r="F1" s="224"/>
      <c r="G1" s="224"/>
      <c r="H1" s="224"/>
      <c r="I1" s="224"/>
      <c r="J1" s="224"/>
      <c r="K1" s="224"/>
      <c r="L1" s="224"/>
      <c r="M1" s="224"/>
      <c r="N1" s="224"/>
      <c r="O1" s="224"/>
      <c r="P1" s="1039" t="s">
        <v>1744</v>
      </c>
      <c r="Q1" s="1039"/>
      <c r="R1" s="1039"/>
      <c r="S1" s="1039"/>
      <c r="T1" s="1039"/>
    </row>
    <row r="2" spans="1:20" ht="18" customHeight="1">
      <c r="A2" s="1021" t="s">
        <v>609</v>
      </c>
      <c r="B2" s="1045" t="s">
        <v>608</v>
      </c>
      <c r="C2" s="1046"/>
      <c r="D2" s="1040" t="s">
        <v>517</v>
      </c>
      <c r="E2" s="1040" t="s">
        <v>607</v>
      </c>
      <c r="F2" s="1040"/>
      <c r="G2" s="1040"/>
      <c r="H2" s="1040" t="s">
        <v>606</v>
      </c>
      <c r="I2" s="1040"/>
      <c r="J2" s="1040"/>
      <c r="K2" s="1041" t="s">
        <v>605</v>
      </c>
      <c r="L2" s="1042" t="s">
        <v>604</v>
      </c>
      <c r="M2" s="1042"/>
      <c r="N2" s="1042"/>
      <c r="O2" s="1042"/>
      <c r="P2" s="1042"/>
      <c r="Q2" s="1042"/>
      <c r="R2" s="1042"/>
      <c r="S2" s="1042"/>
      <c r="T2" s="1042"/>
    </row>
    <row r="3" spans="1:20" ht="15.55" customHeight="1">
      <c r="A3" s="1021"/>
      <c r="B3" s="1047"/>
      <c r="C3" s="1048"/>
      <c r="D3" s="1040"/>
      <c r="E3" s="1043" t="s">
        <v>523</v>
      </c>
      <c r="F3" s="1043" t="s">
        <v>524</v>
      </c>
      <c r="G3" s="1043" t="s">
        <v>123</v>
      </c>
      <c r="H3" s="1043" t="s">
        <v>525</v>
      </c>
      <c r="I3" s="1043" t="s">
        <v>526</v>
      </c>
      <c r="J3" s="1043" t="s">
        <v>527</v>
      </c>
      <c r="K3" s="1041"/>
      <c r="L3" s="1037" t="s">
        <v>603</v>
      </c>
      <c r="M3" s="1037" t="s">
        <v>602</v>
      </c>
      <c r="N3" s="1037" t="s">
        <v>601</v>
      </c>
      <c r="O3" s="243" t="s">
        <v>281</v>
      </c>
      <c r="P3" s="1037" t="s">
        <v>600</v>
      </c>
      <c r="Q3" s="243" t="s">
        <v>283</v>
      </c>
      <c r="R3" s="1037" t="s">
        <v>599</v>
      </c>
      <c r="S3" s="1037" t="s">
        <v>598</v>
      </c>
      <c r="T3" s="1044" t="s">
        <v>597</v>
      </c>
    </row>
    <row r="4" spans="1:20" ht="15.55" customHeight="1">
      <c r="A4" s="1021"/>
      <c r="B4" s="1047"/>
      <c r="C4" s="1048"/>
      <c r="D4" s="1040"/>
      <c r="E4" s="1040"/>
      <c r="F4" s="1040"/>
      <c r="G4" s="1040"/>
      <c r="H4" s="1040"/>
      <c r="I4" s="1040"/>
      <c r="J4" s="1040"/>
      <c r="K4" s="1040"/>
      <c r="L4" s="1040"/>
      <c r="M4" s="1040"/>
      <c r="N4" s="1040"/>
      <c r="O4" s="244" t="s">
        <v>284</v>
      </c>
      <c r="P4" s="1037"/>
      <c r="Q4" s="244" t="s">
        <v>596</v>
      </c>
      <c r="R4" s="1037"/>
      <c r="S4" s="1037"/>
      <c r="T4" s="1044"/>
    </row>
    <row r="5" spans="1:20" ht="15.55" customHeight="1">
      <c r="A5" s="1021"/>
      <c r="B5" s="1049"/>
      <c r="C5" s="1050"/>
      <c r="D5" s="1040"/>
      <c r="E5" s="1040"/>
      <c r="F5" s="1040"/>
      <c r="G5" s="1040"/>
      <c r="H5" s="1040"/>
      <c r="I5" s="1040"/>
      <c r="J5" s="1040"/>
      <c r="K5" s="1040"/>
      <c r="L5" s="1040"/>
      <c r="M5" s="1040"/>
      <c r="N5" s="1040"/>
      <c r="O5" s="245" t="s">
        <v>595</v>
      </c>
      <c r="P5" s="1037"/>
      <c r="Q5" s="245" t="s">
        <v>595</v>
      </c>
      <c r="R5" s="1037"/>
      <c r="S5" s="1037"/>
      <c r="T5" s="1044"/>
    </row>
    <row r="6" spans="1:20" ht="23.1" customHeight="1">
      <c r="A6" s="246" t="s">
        <v>341</v>
      </c>
      <c r="B6" s="1027" t="s">
        <v>1764</v>
      </c>
      <c r="C6" s="1028"/>
      <c r="D6" s="1029" t="s">
        <v>594</v>
      </c>
      <c r="E6" s="1025">
        <v>26</v>
      </c>
      <c r="F6" s="1025" t="s">
        <v>78</v>
      </c>
      <c r="G6" s="1030">
        <f>SUM(E6:F7)</f>
        <v>26</v>
      </c>
      <c r="H6" s="1025">
        <v>5</v>
      </c>
      <c r="I6" s="1025">
        <v>2</v>
      </c>
      <c r="J6" s="1025" t="s">
        <v>78</v>
      </c>
      <c r="K6" s="1025" t="s">
        <v>78</v>
      </c>
      <c r="L6" s="1025" t="s">
        <v>78</v>
      </c>
      <c r="M6" s="1025">
        <v>370</v>
      </c>
      <c r="N6" s="1025">
        <v>270</v>
      </c>
      <c r="O6" s="1025" t="s">
        <v>78</v>
      </c>
      <c r="P6" s="1025">
        <v>10</v>
      </c>
      <c r="Q6" s="1025" t="s">
        <v>78</v>
      </c>
      <c r="R6" s="1025" t="s">
        <v>78</v>
      </c>
      <c r="S6" s="1025" t="s">
        <v>78</v>
      </c>
      <c r="T6" s="1023" t="s">
        <v>78</v>
      </c>
    </row>
    <row r="7" spans="1:20" ht="23.1" customHeight="1">
      <c r="A7" s="247" t="s">
        <v>593</v>
      </c>
      <c r="B7" s="470"/>
      <c r="C7" s="480" t="s">
        <v>1727</v>
      </c>
      <c r="D7" s="1029"/>
      <c r="E7" s="1025"/>
      <c r="F7" s="1025"/>
      <c r="G7" s="1030"/>
      <c r="H7" s="1025"/>
      <c r="I7" s="1025"/>
      <c r="J7" s="1025"/>
      <c r="K7" s="1025"/>
      <c r="L7" s="1025"/>
      <c r="M7" s="1025"/>
      <c r="N7" s="1025"/>
      <c r="O7" s="1025"/>
      <c r="P7" s="1025"/>
      <c r="Q7" s="1025"/>
      <c r="R7" s="1025"/>
      <c r="S7" s="1025"/>
      <c r="T7" s="1023"/>
    </row>
    <row r="8" spans="1:20" ht="23.1" customHeight="1">
      <c r="A8" s="246" t="s">
        <v>310</v>
      </c>
      <c r="B8" s="1027" t="s">
        <v>1765</v>
      </c>
      <c r="C8" s="1028"/>
      <c r="D8" s="1029" t="s">
        <v>592</v>
      </c>
      <c r="E8" s="1025">
        <v>735</v>
      </c>
      <c r="F8" s="1025" t="s">
        <v>78</v>
      </c>
      <c r="G8" s="1030">
        <f t="shared" ref="G8:G10" si="0">SUM(E8:F9)</f>
        <v>735</v>
      </c>
      <c r="H8" s="1025">
        <v>16</v>
      </c>
      <c r="I8" s="1025">
        <v>2</v>
      </c>
      <c r="J8" s="1025">
        <v>1</v>
      </c>
      <c r="K8" s="1025">
        <v>735</v>
      </c>
      <c r="L8" s="1025">
        <v>950</v>
      </c>
      <c r="M8" s="1025" t="s">
        <v>78</v>
      </c>
      <c r="N8" s="1025">
        <v>20</v>
      </c>
      <c r="O8" s="1025">
        <v>2000</v>
      </c>
      <c r="P8" s="1025" t="s">
        <v>78</v>
      </c>
      <c r="Q8" s="1025">
        <v>10000</v>
      </c>
      <c r="R8" s="1025">
        <v>5000</v>
      </c>
      <c r="S8" s="1025">
        <v>300</v>
      </c>
      <c r="T8" s="1023" t="s">
        <v>78</v>
      </c>
    </row>
    <row r="9" spans="1:20" ht="23.1" customHeight="1">
      <c r="A9" s="247" t="s">
        <v>591</v>
      </c>
      <c r="B9" s="470"/>
      <c r="C9" s="480" t="s">
        <v>1728</v>
      </c>
      <c r="D9" s="1029"/>
      <c r="E9" s="1025"/>
      <c r="F9" s="1025"/>
      <c r="G9" s="1030"/>
      <c r="H9" s="1025"/>
      <c r="I9" s="1025"/>
      <c r="J9" s="1025"/>
      <c r="K9" s="1025"/>
      <c r="L9" s="1025"/>
      <c r="M9" s="1025"/>
      <c r="N9" s="1025"/>
      <c r="O9" s="1025"/>
      <c r="P9" s="1025"/>
      <c r="Q9" s="1025"/>
      <c r="R9" s="1025"/>
      <c r="S9" s="1025"/>
      <c r="T9" s="1023"/>
    </row>
    <row r="10" spans="1:20" ht="23.1" customHeight="1">
      <c r="A10" s="246" t="s">
        <v>305</v>
      </c>
      <c r="B10" s="1027" t="s">
        <v>1766</v>
      </c>
      <c r="C10" s="1028"/>
      <c r="D10" s="1029" t="s">
        <v>590</v>
      </c>
      <c r="E10" s="1025">
        <v>531</v>
      </c>
      <c r="F10" s="1025">
        <v>38</v>
      </c>
      <c r="G10" s="1030">
        <f t="shared" si="0"/>
        <v>569</v>
      </c>
      <c r="H10" s="1025">
        <v>9</v>
      </c>
      <c r="I10" s="1025">
        <v>2</v>
      </c>
      <c r="J10" s="1025">
        <v>1</v>
      </c>
      <c r="K10" s="1025">
        <v>8194</v>
      </c>
      <c r="L10" s="1025">
        <v>900</v>
      </c>
      <c r="M10" s="1025">
        <v>10</v>
      </c>
      <c r="N10" s="1025">
        <v>30</v>
      </c>
      <c r="O10" s="1025">
        <v>1500</v>
      </c>
      <c r="P10" s="1025">
        <v>10</v>
      </c>
      <c r="Q10" s="1025">
        <v>23500</v>
      </c>
      <c r="R10" s="1025">
        <v>30000</v>
      </c>
      <c r="S10" s="1025">
        <v>200</v>
      </c>
      <c r="T10" s="1023">
        <v>52</v>
      </c>
    </row>
    <row r="11" spans="1:20" ht="23.1" customHeight="1">
      <c r="A11" s="247" t="s">
        <v>589</v>
      </c>
      <c r="B11" s="470"/>
      <c r="C11" s="480" t="s">
        <v>1729</v>
      </c>
      <c r="D11" s="1029"/>
      <c r="E11" s="1025"/>
      <c r="F11" s="1025"/>
      <c r="G11" s="1030"/>
      <c r="H11" s="1025"/>
      <c r="I11" s="1025"/>
      <c r="J11" s="1025"/>
      <c r="K11" s="1025"/>
      <c r="L11" s="1025"/>
      <c r="M11" s="1025"/>
      <c r="N11" s="1025"/>
      <c r="O11" s="1025"/>
      <c r="P11" s="1025"/>
      <c r="Q11" s="1025"/>
      <c r="R11" s="1025"/>
      <c r="S11" s="1025"/>
      <c r="T11" s="1023"/>
    </row>
    <row r="12" spans="1:20" ht="25.55" customHeight="1">
      <c r="A12" s="246" t="s">
        <v>308</v>
      </c>
      <c r="B12" s="1027" t="s">
        <v>1767</v>
      </c>
      <c r="C12" s="1028"/>
      <c r="D12" s="1029" t="s">
        <v>1745</v>
      </c>
      <c r="E12" s="1025">
        <v>2851</v>
      </c>
      <c r="F12" s="1025" t="s">
        <v>78</v>
      </c>
      <c r="G12" s="1030">
        <f t="shared" ref="G12" si="1">SUM(E12:F13)</f>
        <v>2851</v>
      </c>
      <c r="H12" s="1025">
        <v>23</v>
      </c>
      <c r="I12" s="1025">
        <v>3</v>
      </c>
      <c r="J12" s="1036">
        <v>1</v>
      </c>
      <c r="K12" s="1025">
        <v>17011</v>
      </c>
      <c r="L12" s="1025">
        <v>3875</v>
      </c>
      <c r="M12" s="1025">
        <v>540</v>
      </c>
      <c r="N12" s="1025">
        <v>800</v>
      </c>
      <c r="O12" s="1025">
        <v>11000</v>
      </c>
      <c r="P12" s="1025" t="s">
        <v>78</v>
      </c>
      <c r="Q12" s="1025">
        <v>35000</v>
      </c>
      <c r="R12" s="1025">
        <v>5000</v>
      </c>
      <c r="S12" s="1025">
        <v>400</v>
      </c>
      <c r="T12" s="1023" t="s">
        <v>78</v>
      </c>
    </row>
    <row r="13" spans="1:20" ht="25.55" customHeight="1">
      <c r="A13" s="247" t="s">
        <v>588</v>
      </c>
      <c r="B13" s="470"/>
      <c r="C13" s="480" t="s">
        <v>1730</v>
      </c>
      <c r="D13" s="1029"/>
      <c r="E13" s="1025"/>
      <c r="F13" s="1025"/>
      <c r="G13" s="1030"/>
      <c r="H13" s="1025"/>
      <c r="I13" s="1025"/>
      <c r="J13" s="1025"/>
      <c r="K13" s="1025"/>
      <c r="L13" s="1025"/>
      <c r="M13" s="1025"/>
      <c r="N13" s="1025"/>
      <c r="O13" s="1025"/>
      <c r="P13" s="1025"/>
      <c r="Q13" s="1025"/>
      <c r="R13" s="1025"/>
      <c r="S13" s="1025"/>
      <c r="T13" s="1023"/>
    </row>
    <row r="14" spans="1:20" ht="23.1" customHeight="1">
      <c r="A14" s="246" t="s">
        <v>317</v>
      </c>
      <c r="B14" s="1027" t="s">
        <v>1726</v>
      </c>
      <c r="C14" s="1028"/>
      <c r="D14" s="1029" t="s">
        <v>587</v>
      </c>
      <c r="E14" s="1025">
        <v>984</v>
      </c>
      <c r="F14" s="1025">
        <v>33</v>
      </c>
      <c r="G14" s="1030">
        <f t="shared" ref="G14" si="2">SUM(E14:F15)</f>
        <v>1017</v>
      </c>
      <c r="H14" s="1025">
        <v>10</v>
      </c>
      <c r="I14" s="1025">
        <v>3</v>
      </c>
      <c r="J14" s="1025">
        <v>1</v>
      </c>
      <c r="K14" s="1025">
        <v>12204</v>
      </c>
      <c r="L14" s="1025">
        <v>1700</v>
      </c>
      <c r="M14" s="1025" t="s">
        <v>78</v>
      </c>
      <c r="N14" s="1025">
        <v>10</v>
      </c>
      <c r="O14" s="1025" t="s">
        <v>78</v>
      </c>
      <c r="P14" s="1025">
        <v>5</v>
      </c>
      <c r="Q14" s="1025">
        <v>55000</v>
      </c>
      <c r="R14" s="1025">
        <v>20000</v>
      </c>
      <c r="S14" s="1025">
        <v>3000</v>
      </c>
      <c r="T14" s="1023" t="s">
        <v>78</v>
      </c>
    </row>
    <row r="15" spans="1:20" ht="23.1" customHeight="1">
      <c r="A15" s="247" t="s">
        <v>586</v>
      </c>
      <c r="B15" s="470"/>
      <c r="C15" s="480" t="s">
        <v>1731</v>
      </c>
      <c r="D15" s="1029"/>
      <c r="E15" s="1025"/>
      <c r="F15" s="1025"/>
      <c r="G15" s="1030"/>
      <c r="H15" s="1025"/>
      <c r="I15" s="1025"/>
      <c r="J15" s="1025"/>
      <c r="K15" s="1025"/>
      <c r="L15" s="1025"/>
      <c r="M15" s="1025"/>
      <c r="N15" s="1025"/>
      <c r="O15" s="1025"/>
      <c r="P15" s="1025"/>
      <c r="Q15" s="1025"/>
      <c r="R15" s="1025"/>
      <c r="S15" s="1025"/>
      <c r="T15" s="1023"/>
    </row>
    <row r="16" spans="1:20" ht="23.1" customHeight="1">
      <c r="A16" s="246" t="s">
        <v>313</v>
      </c>
      <c r="B16" s="1027" t="s">
        <v>1768</v>
      </c>
      <c r="C16" s="1028"/>
      <c r="D16" s="1029" t="s">
        <v>585</v>
      </c>
      <c r="E16" s="1025">
        <v>538</v>
      </c>
      <c r="F16" s="1025">
        <v>71</v>
      </c>
      <c r="G16" s="1030">
        <f t="shared" ref="G16" si="3">SUM(E16:F17)</f>
        <v>609</v>
      </c>
      <c r="H16" s="1025">
        <v>13</v>
      </c>
      <c r="I16" s="1025">
        <v>3</v>
      </c>
      <c r="J16" s="1025" t="s">
        <v>78</v>
      </c>
      <c r="K16" s="1025">
        <v>652</v>
      </c>
      <c r="L16" s="1025">
        <v>700</v>
      </c>
      <c r="M16" s="1025" t="s">
        <v>78</v>
      </c>
      <c r="N16" s="1025">
        <v>10</v>
      </c>
      <c r="O16" s="1025">
        <v>5000</v>
      </c>
      <c r="P16" s="1025" t="s">
        <v>78</v>
      </c>
      <c r="Q16" s="1025">
        <v>35000</v>
      </c>
      <c r="R16" s="1025">
        <v>30000</v>
      </c>
      <c r="S16" s="1025">
        <v>500</v>
      </c>
      <c r="T16" s="1023" t="s">
        <v>78</v>
      </c>
    </row>
    <row r="17" spans="1:20" ht="23.1" customHeight="1">
      <c r="A17" s="247" t="s">
        <v>584</v>
      </c>
      <c r="B17" s="470"/>
      <c r="C17" s="480" t="s">
        <v>1741</v>
      </c>
      <c r="D17" s="1029"/>
      <c r="E17" s="1025"/>
      <c r="F17" s="1025"/>
      <c r="G17" s="1030"/>
      <c r="H17" s="1025"/>
      <c r="I17" s="1025"/>
      <c r="J17" s="1025"/>
      <c r="K17" s="1025"/>
      <c r="L17" s="1025"/>
      <c r="M17" s="1025"/>
      <c r="N17" s="1025"/>
      <c r="O17" s="1025"/>
      <c r="P17" s="1025"/>
      <c r="Q17" s="1025"/>
      <c r="R17" s="1025"/>
      <c r="S17" s="1025"/>
      <c r="T17" s="1023"/>
    </row>
    <row r="18" spans="1:20" ht="23.1" customHeight="1">
      <c r="A18" s="246" t="s">
        <v>312</v>
      </c>
      <c r="B18" s="1027" t="s">
        <v>1725</v>
      </c>
      <c r="C18" s="1028"/>
      <c r="D18" s="1029" t="s">
        <v>583</v>
      </c>
      <c r="E18" s="1025">
        <v>1054</v>
      </c>
      <c r="F18" s="1025">
        <v>54</v>
      </c>
      <c r="G18" s="1030">
        <f t="shared" ref="G18" si="4">SUM(E18:F19)</f>
        <v>1108</v>
      </c>
      <c r="H18" s="1025">
        <v>11</v>
      </c>
      <c r="I18" s="1025">
        <v>3</v>
      </c>
      <c r="J18" s="1025">
        <v>14</v>
      </c>
      <c r="K18" s="1025">
        <v>4374</v>
      </c>
      <c r="L18" s="1025">
        <v>3613</v>
      </c>
      <c r="M18" s="1025" t="s">
        <v>78</v>
      </c>
      <c r="N18" s="1025">
        <v>80</v>
      </c>
      <c r="O18" s="1025">
        <v>500</v>
      </c>
      <c r="P18" s="1025">
        <v>5</v>
      </c>
      <c r="Q18" s="1025">
        <v>85000</v>
      </c>
      <c r="R18" s="1025">
        <v>15000</v>
      </c>
      <c r="S18" s="1025">
        <v>1000</v>
      </c>
      <c r="T18" s="1023" t="s">
        <v>78</v>
      </c>
    </row>
    <row r="19" spans="1:20" ht="23.1" customHeight="1">
      <c r="A19" s="247" t="s">
        <v>582</v>
      </c>
      <c r="B19" s="470"/>
      <c r="C19" s="480" t="s">
        <v>1732</v>
      </c>
      <c r="D19" s="1029"/>
      <c r="E19" s="1025"/>
      <c r="F19" s="1025"/>
      <c r="G19" s="1030"/>
      <c r="H19" s="1025"/>
      <c r="I19" s="1025"/>
      <c r="J19" s="1025"/>
      <c r="K19" s="1025"/>
      <c r="L19" s="1025"/>
      <c r="M19" s="1025"/>
      <c r="N19" s="1025"/>
      <c r="O19" s="1025"/>
      <c r="P19" s="1025"/>
      <c r="Q19" s="1025"/>
      <c r="R19" s="1025"/>
      <c r="S19" s="1025"/>
      <c r="T19" s="1023"/>
    </row>
    <row r="20" spans="1:20" ht="23.1" customHeight="1">
      <c r="A20" s="246" t="s">
        <v>303</v>
      </c>
      <c r="B20" s="1027" t="s">
        <v>1769</v>
      </c>
      <c r="C20" s="1028"/>
      <c r="D20" s="1029" t="s">
        <v>581</v>
      </c>
      <c r="E20" s="1025">
        <v>741</v>
      </c>
      <c r="F20" s="1025">
        <v>1</v>
      </c>
      <c r="G20" s="1030">
        <f t="shared" ref="G20" si="5">SUM(E20:F21)</f>
        <v>742</v>
      </c>
      <c r="H20" s="1025">
        <v>16</v>
      </c>
      <c r="I20" s="1025">
        <v>3</v>
      </c>
      <c r="J20" s="1025">
        <v>1</v>
      </c>
      <c r="K20" s="1025">
        <v>2883</v>
      </c>
      <c r="L20" s="1025">
        <v>600</v>
      </c>
      <c r="M20" s="1025" t="s">
        <v>78</v>
      </c>
      <c r="N20" s="1025">
        <v>100</v>
      </c>
      <c r="O20" s="1025">
        <v>3000</v>
      </c>
      <c r="P20" s="1025">
        <v>10</v>
      </c>
      <c r="Q20" s="1025">
        <v>20000</v>
      </c>
      <c r="R20" s="1025">
        <v>20000</v>
      </c>
      <c r="S20" s="1025" t="s">
        <v>78</v>
      </c>
      <c r="T20" s="1023" t="s">
        <v>78</v>
      </c>
    </row>
    <row r="21" spans="1:20" ht="23.1" customHeight="1">
      <c r="A21" s="247" t="s">
        <v>580</v>
      </c>
      <c r="B21" s="479"/>
      <c r="C21" s="480" t="s">
        <v>1733</v>
      </c>
      <c r="D21" s="1029"/>
      <c r="E21" s="1025"/>
      <c r="F21" s="1025"/>
      <c r="G21" s="1030"/>
      <c r="H21" s="1025"/>
      <c r="I21" s="1025"/>
      <c r="J21" s="1025"/>
      <c r="K21" s="1025"/>
      <c r="L21" s="1025"/>
      <c r="M21" s="1025"/>
      <c r="N21" s="1025"/>
      <c r="O21" s="1025"/>
      <c r="P21" s="1025"/>
      <c r="Q21" s="1025"/>
      <c r="R21" s="1025"/>
      <c r="S21" s="1025"/>
      <c r="T21" s="1023"/>
    </row>
    <row r="22" spans="1:20" ht="23.1" customHeight="1">
      <c r="A22" s="246" t="s">
        <v>337</v>
      </c>
      <c r="B22" s="1027" t="s">
        <v>1770</v>
      </c>
      <c r="C22" s="1028"/>
      <c r="D22" s="1029" t="s">
        <v>337</v>
      </c>
      <c r="E22" s="1025">
        <v>210</v>
      </c>
      <c r="F22" s="1025" t="s">
        <v>78</v>
      </c>
      <c r="G22" s="1030">
        <f t="shared" ref="G22" si="6">SUM(E22:F23)</f>
        <v>210</v>
      </c>
      <c r="H22" s="1025">
        <v>12</v>
      </c>
      <c r="I22" s="1025">
        <v>2</v>
      </c>
      <c r="J22" s="1032" t="s">
        <v>78</v>
      </c>
      <c r="K22" s="1025">
        <v>110</v>
      </c>
      <c r="L22" s="1025">
        <v>900</v>
      </c>
      <c r="M22" s="1025" t="s">
        <v>78</v>
      </c>
      <c r="N22" s="1025" t="s">
        <v>78</v>
      </c>
      <c r="O22" s="1025">
        <v>5000</v>
      </c>
      <c r="P22" s="1025">
        <v>10</v>
      </c>
      <c r="Q22" s="1025">
        <v>34000</v>
      </c>
      <c r="R22" s="1025">
        <v>120000</v>
      </c>
      <c r="S22" s="1025" t="s">
        <v>78</v>
      </c>
      <c r="T22" s="1023" t="s">
        <v>78</v>
      </c>
    </row>
    <row r="23" spans="1:20" ht="23.1" customHeight="1">
      <c r="A23" s="247" t="s">
        <v>579</v>
      </c>
      <c r="B23" s="470"/>
      <c r="C23" s="480" t="s">
        <v>1742</v>
      </c>
      <c r="D23" s="1029"/>
      <c r="E23" s="1025"/>
      <c r="F23" s="1025" t="s">
        <v>78</v>
      </c>
      <c r="G23" s="1030"/>
      <c r="H23" s="1025"/>
      <c r="I23" s="1025"/>
      <c r="J23" s="1035"/>
      <c r="K23" s="1025"/>
      <c r="L23" s="1025"/>
      <c r="M23" s="1025"/>
      <c r="N23" s="1025"/>
      <c r="O23" s="1025"/>
      <c r="P23" s="1025"/>
      <c r="Q23" s="1025"/>
      <c r="R23" s="1025"/>
      <c r="S23" s="1025"/>
      <c r="T23" s="1023"/>
    </row>
    <row r="24" spans="1:20" ht="23.1" customHeight="1">
      <c r="A24" s="246" t="s">
        <v>299</v>
      </c>
      <c r="B24" s="1027" t="s">
        <v>1771</v>
      </c>
      <c r="C24" s="1028"/>
      <c r="D24" s="1029" t="s">
        <v>578</v>
      </c>
      <c r="E24" s="1025">
        <v>955</v>
      </c>
      <c r="F24" s="1025" t="s">
        <v>78</v>
      </c>
      <c r="G24" s="1030">
        <f t="shared" ref="G24" si="7">SUM(E24:F25)</f>
        <v>955</v>
      </c>
      <c r="H24" s="1025">
        <v>19</v>
      </c>
      <c r="I24" s="1025">
        <v>3</v>
      </c>
      <c r="J24" s="1025">
        <v>1</v>
      </c>
      <c r="K24" s="1025">
        <v>75</v>
      </c>
      <c r="L24" s="1025">
        <v>300</v>
      </c>
      <c r="M24" s="1025">
        <v>300</v>
      </c>
      <c r="N24" s="1025">
        <v>120</v>
      </c>
      <c r="O24" s="1025">
        <v>7777</v>
      </c>
      <c r="P24" s="1025">
        <v>15</v>
      </c>
      <c r="Q24" s="1025">
        <v>6000</v>
      </c>
      <c r="R24" s="1025">
        <v>4470</v>
      </c>
      <c r="S24" s="1025" t="s">
        <v>78</v>
      </c>
      <c r="T24" s="1023">
        <v>30</v>
      </c>
    </row>
    <row r="25" spans="1:20" ht="23.1" customHeight="1">
      <c r="A25" s="247" t="s">
        <v>577</v>
      </c>
      <c r="B25" s="470"/>
      <c r="C25" s="480" t="s">
        <v>1734</v>
      </c>
      <c r="D25" s="1029"/>
      <c r="E25" s="1025"/>
      <c r="F25" s="1025"/>
      <c r="G25" s="1030"/>
      <c r="H25" s="1025"/>
      <c r="I25" s="1025"/>
      <c r="J25" s="1025"/>
      <c r="K25" s="1025"/>
      <c r="L25" s="1025"/>
      <c r="M25" s="1025"/>
      <c r="N25" s="1025"/>
      <c r="O25" s="1025"/>
      <c r="P25" s="1025"/>
      <c r="Q25" s="1025"/>
      <c r="R25" s="1025"/>
      <c r="S25" s="1025"/>
      <c r="T25" s="1023"/>
    </row>
    <row r="26" spans="1:20" ht="23.1" customHeight="1">
      <c r="A26" s="246" t="s">
        <v>326</v>
      </c>
      <c r="B26" s="1027" t="s">
        <v>1762</v>
      </c>
      <c r="C26" s="1028"/>
      <c r="D26" s="1029" t="s">
        <v>1746</v>
      </c>
      <c r="E26" s="1025">
        <v>892</v>
      </c>
      <c r="F26" s="1025">
        <v>24</v>
      </c>
      <c r="G26" s="1030">
        <f t="shared" ref="G26" si="8">SUM(E26:F27)</f>
        <v>916</v>
      </c>
      <c r="H26" s="1025">
        <v>21</v>
      </c>
      <c r="I26" s="1025">
        <v>3</v>
      </c>
      <c r="J26" s="1025">
        <v>2</v>
      </c>
      <c r="K26" s="1025">
        <v>91</v>
      </c>
      <c r="L26" s="1025">
        <v>40</v>
      </c>
      <c r="M26" s="1025" t="s">
        <v>78</v>
      </c>
      <c r="N26" s="1025">
        <v>50</v>
      </c>
      <c r="O26" s="1025">
        <v>500</v>
      </c>
      <c r="P26" s="1025" t="s">
        <v>78</v>
      </c>
      <c r="Q26" s="1025">
        <v>85000</v>
      </c>
      <c r="R26" s="1025">
        <v>53000</v>
      </c>
      <c r="S26" s="1025">
        <v>3000</v>
      </c>
      <c r="T26" s="1023" t="s">
        <v>78</v>
      </c>
    </row>
    <row r="27" spans="1:20" ht="23.1" customHeight="1">
      <c r="A27" s="247" t="s">
        <v>576</v>
      </c>
      <c r="B27" s="470"/>
      <c r="C27" s="480" t="s">
        <v>1735</v>
      </c>
      <c r="D27" s="1029"/>
      <c r="E27" s="1025"/>
      <c r="F27" s="1025"/>
      <c r="G27" s="1030"/>
      <c r="H27" s="1025"/>
      <c r="I27" s="1025"/>
      <c r="J27" s="1025"/>
      <c r="K27" s="1025"/>
      <c r="L27" s="1025"/>
      <c r="M27" s="1025"/>
      <c r="N27" s="1025"/>
      <c r="O27" s="1025"/>
      <c r="P27" s="1025"/>
      <c r="Q27" s="1025"/>
      <c r="R27" s="1025"/>
      <c r="S27" s="1025"/>
      <c r="T27" s="1023"/>
    </row>
    <row r="28" spans="1:20" ht="23.1" customHeight="1">
      <c r="A28" s="246" t="s">
        <v>329</v>
      </c>
      <c r="B28" s="1027" t="s">
        <v>1724</v>
      </c>
      <c r="C28" s="1028"/>
      <c r="D28" s="1029" t="s">
        <v>566</v>
      </c>
      <c r="E28" s="1025">
        <v>113</v>
      </c>
      <c r="F28" s="1025" t="s">
        <v>78</v>
      </c>
      <c r="G28" s="1030">
        <f t="shared" ref="G28" si="9">SUM(E28:F29)</f>
        <v>113</v>
      </c>
      <c r="H28" s="1025">
        <v>9</v>
      </c>
      <c r="I28" s="1025">
        <v>3</v>
      </c>
      <c r="J28" s="1025">
        <v>1</v>
      </c>
      <c r="K28" s="1025">
        <v>4420</v>
      </c>
      <c r="L28" s="1025">
        <v>170</v>
      </c>
      <c r="M28" s="1025" t="s">
        <v>78</v>
      </c>
      <c r="N28" s="1025" t="s">
        <v>78</v>
      </c>
      <c r="O28" s="1025" t="s">
        <v>78</v>
      </c>
      <c r="P28" s="1025" t="s">
        <v>78</v>
      </c>
      <c r="Q28" s="1025">
        <v>5000</v>
      </c>
      <c r="R28" s="1025" t="s">
        <v>78</v>
      </c>
      <c r="S28" s="1025">
        <v>800</v>
      </c>
      <c r="T28" s="1023" t="s">
        <v>78</v>
      </c>
    </row>
    <row r="29" spans="1:20" ht="23.1" customHeight="1">
      <c r="A29" s="247" t="s">
        <v>575</v>
      </c>
      <c r="B29" s="470"/>
      <c r="C29" s="480" t="s">
        <v>1736</v>
      </c>
      <c r="D29" s="1029"/>
      <c r="E29" s="1025"/>
      <c r="F29" s="1025"/>
      <c r="G29" s="1030"/>
      <c r="H29" s="1025"/>
      <c r="I29" s="1025"/>
      <c r="J29" s="1025"/>
      <c r="K29" s="1025"/>
      <c r="L29" s="1025"/>
      <c r="M29" s="1025"/>
      <c r="N29" s="1025"/>
      <c r="O29" s="1025"/>
      <c r="P29" s="1025"/>
      <c r="Q29" s="1025"/>
      <c r="R29" s="1025"/>
      <c r="S29" s="1025"/>
      <c r="T29" s="1023"/>
    </row>
    <row r="30" spans="1:20" ht="23.1" customHeight="1">
      <c r="A30" s="246" t="s">
        <v>324</v>
      </c>
      <c r="B30" s="1027" t="s">
        <v>1723</v>
      </c>
      <c r="C30" s="1028"/>
      <c r="D30" s="1029" t="s">
        <v>574</v>
      </c>
      <c r="E30" s="1025">
        <v>53</v>
      </c>
      <c r="F30" s="1025" t="s">
        <v>78</v>
      </c>
      <c r="G30" s="1030">
        <f t="shared" ref="G30" si="10">SUM(E30:F31)</f>
        <v>53</v>
      </c>
      <c r="H30" s="1025">
        <v>7</v>
      </c>
      <c r="I30" s="1025">
        <v>2</v>
      </c>
      <c r="J30" s="1025" t="s">
        <v>78</v>
      </c>
      <c r="K30" s="1025" t="s">
        <v>78</v>
      </c>
      <c r="L30" s="1025" t="s">
        <v>78</v>
      </c>
      <c r="M30" s="1025" t="s">
        <v>78</v>
      </c>
      <c r="N30" s="1025">
        <v>30</v>
      </c>
      <c r="O30" s="1025" t="s">
        <v>78</v>
      </c>
      <c r="P30" s="1025" t="s">
        <v>78</v>
      </c>
      <c r="Q30" s="1025">
        <v>12200</v>
      </c>
      <c r="R30" s="1025" t="s">
        <v>78</v>
      </c>
      <c r="S30" s="1025">
        <v>1000</v>
      </c>
      <c r="T30" s="1023" t="s">
        <v>78</v>
      </c>
    </row>
    <row r="31" spans="1:20" ht="23.1" customHeight="1">
      <c r="A31" s="247" t="s">
        <v>573</v>
      </c>
      <c r="B31" s="470"/>
      <c r="C31" s="480" t="s">
        <v>1737</v>
      </c>
      <c r="D31" s="1029"/>
      <c r="E31" s="1025"/>
      <c r="F31" s="1025"/>
      <c r="G31" s="1030"/>
      <c r="H31" s="1025"/>
      <c r="I31" s="1025"/>
      <c r="J31" s="1025"/>
      <c r="K31" s="1025"/>
      <c r="L31" s="1025"/>
      <c r="M31" s="1025"/>
      <c r="N31" s="1025"/>
      <c r="O31" s="1025"/>
      <c r="P31" s="1025"/>
      <c r="Q31" s="1025"/>
      <c r="R31" s="1025"/>
      <c r="S31" s="1025"/>
      <c r="T31" s="1023"/>
    </row>
    <row r="32" spans="1:20" ht="23.1" customHeight="1">
      <c r="A32" s="246" t="s">
        <v>327</v>
      </c>
      <c r="B32" s="1027" t="s">
        <v>1722</v>
      </c>
      <c r="C32" s="1028"/>
      <c r="D32" s="1029" t="s">
        <v>572</v>
      </c>
      <c r="E32" s="1025">
        <v>383</v>
      </c>
      <c r="F32" s="1025">
        <v>50</v>
      </c>
      <c r="G32" s="1030">
        <f t="shared" ref="G32" si="11">SUM(E32:F33)</f>
        <v>433</v>
      </c>
      <c r="H32" s="1025">
        <v>11</v>
      </c>
      <c r="I32" s="1025">
        <v>3</v>
      </c>
      <c r="J32" s="1025">
        <v>1</v>
      </c>
      <c r="K32" s="1025">
        <v>100</v>
      </c>
      <c r="L32" s="1025">
        <v>250</v>
      </c>
      <c r="M32" s="1025" t="s">
        <v>78</v>
      </c>
      <c r="N32" s="1025">
        <v>35</v>
      </c>
      <c r="O32" s="1025" t="s">
        <v>78</v>
      </c>
      <c r="P32" s="1025" t="s">
        <v>78</v>
      </c>
      <c r="Q32" s="1025">
        <v>5000</v>
      </c>
      <c r="R32" s="1025">
        <v>5000</v>
      </c>
      <c r="S32" s="1025">
        <v>1500</v>
      </c>
      <c r="T32" s="1023">
        <v>4</v>
      </c>
    </row>
    <row r="33" spans="1:20" ht="23.1" customHeight="1">
      <c r="A33" s="247" t="s">
        <v>571</v>
      </c>
      <c r="B33" s="470"/>
      <c r="C33" s="480" t="s">
        <v>1743</v>
      </c>
      <c r="D33" s="1029"/>
      <c r="E33" s="1025"/>
      <c r="F33" s="1025"/>
      <c r="G33" s="1030"/>
      <c r="H33" s="1025"/>
      <c r="I33" s="1025"/>
      <c r="J33" s="1025"/>
      <c r="K33" s="1025"/>
      <c r="L33" s="1025"/>
      <c r="M33" s="1025"/>
      <c r="N33" s="1025"/>
      <c r="O33" s="1025"/>
      <c r="P33" s="1025"/>
      <c r="Q33" s="1025"/>
      <c r="R33" s="1025"/>
      <c r="S33" s="1025"/>
      <c r="T33" s="1023"/>
    </row>
    <row r="34" spans="1:20" ht="23.1" customHeight="1">
      <c r="A34" s="246" t="s">
        <v>321</v>
      </c>
      <c r="B34" s="1027" t="s">
        <v>1721</v>
      </c>
      <c r="C34" s="1028"/>
      <c r="D34" s="1029" t="s">
        <v>570</v>
      </c>
      <c r="E34" s="1025">
        <v>406</v>
      </c>
      <c r="F34" s="1025">
        <v>92</v>
      </c>
      <c r="G34" s="1030">
        <f t="shared" ref="G34" si="12">SUM(E34:F35)</f>
        <v>498</v>
      </c>
      <c r="H34" s="1025">
        <v>9</v>
      </c>
      <c r="I34" s="1025">
        <v>3</v>
      </c>
      <c r="J34" s="1025">
        <v>1</v>
      </c>
      <c r="K34" s="1025">
        <v>747</v>
      </c>
      <c r="L34" s="1025">
        <v>250</v>
      </c>
      <c r="M34" s="1025">
        <v>20</v>
      </c>
      <c r="N34" s="1025">
        <v>5</v>
      </c>
      <c r="O34" s="1025" t="s">
        <v>78</v>
      </c>
      <c r="P34" s="1025">
        <v>5</v>
      </c>
      <c r="Q34" s="1025">
        <v>25000</v>
      </c>
      <c r="R34" s="1025">
        <v>10000</v>
      </c>
      <c r="S34" s="1025">
        <v>1000</v>
      </c>
      <c r="T34" s="1023" t="s">
        <v>78</v>
      </c>
    </row>
    <row r="35" spans="1:20" ht="23.1" customHeight="1">
      <c r="A35" s="247" t="s">
        <v>569</v>
      </c>
      <c r="B35" s="470"/>
      <c r="C35" s="480" t="s">
        <v>1738</v>
      </c>
      <c r="D35" s="1029"/>
      <c r="E35" s="1025"/>
      <c r="F35" s="1025"/>
      <c r="G35" s="1030"/>
      <c r="H35" s="1025"/>
      <c r="I35" s="1025"/>
      <c r="J35" s="1025"/>
      <c r="K35" s="1025"/>
      <c r="L35" s="1025"/>
      <c r="M35" s="1025"/>
      <c r="N35" s="1025"/>
      <c r="O35" s="1025"/>
      <c r="P35" s="1025"/>
      <c r="Q35" s="1025"/>
      <c r="R35" s="1025"/>
      <c r="S35" s="1025"/>
      <c r="T35" s="1023"/>
    </row>
    <row r="36" spans="1:20" ht="23.1" customHeight="1">
      <c r="A36" s="246" t="s">
        <v>335</v>
      </c>
      <c r="B36" s="1027" t="s">
        <v>1772</v>
      </c>
      <c r="C36" s="1028"/>
      <c r="D36" s="1029" t="s">
        <v>487</v>
      </c>
      <c r="E36" s="1025">
        <v>114</v>
      </c>
      <c r="F36" s="1025">
        <v>71</v>
      </c>
      <c r="G36" s="1030">
        <f t="shared" ref="G36" si="13">SUM(E36:F37)</f>
        <v>185</v>
      </c>
      <c r="H36" s="1025">
        <v>7</v>
      </c>
      <c r="I36" s="1025">
        <v>3</v>
      </c>
      <c r="J36" s="1025" t="s">
        <v>78</v>
      </c>
      <c r="K36" s="1025">
        <v>25</v>
      </c>
      <c r="L36" s="1025">
        <v>20</v>
      </c>
      <c r="M36" s="1025" t="s">
        <v>78</v>
      </c>
      <c r="N36" s="1025">
        <v>5</v>
      </c>
      <c r="O36" s="1025" t="s">
        <v>78</v>
      </c>
      <c r="P36" s="1025" t="s">
        <v>78</v>
      </c>
      <c r="Q36" s="1025">
        <v>13000</v>
      </c>
      <c r="R36" s="1025">
        <v>13000</v>
      </c>
      <c r="S36" s="1025">
        <v>3500</v>
      </c>
      <c r="T36" s="1023" t="s">
        <v>78</v>
      </c>
    </row>
    <row r="37" spans="1:20" ht="23.1" customHeight="1">
      <c r="A37" s="247" t="s">
        <v>568</v>
      </c>
      <c r="B37" s="470"/>
      <c r="C37" s="480" t="s">
        <v>1739</v>
      </c>
      <c r="D37" s="1029"/>
      <c r="E37" s="1025"/>
      <c r="F37" s="1025"/>
      <c r="G37" s="1030"/>
      <c r="H37" s="1025"/>
      <c r="I37" s="1025"/>
      <c r="J37" s="1025"/>
      <c r="K37" s="1025"/>
      <c r="L37" s="1025"/>
      <c r="M37" s="1025"/>
      <c r="N37" s="1025"/>
      <c r="O37" s="1025"/>
      <c r="P37" s="1025"/>
      <c r="Q37" s="1025"/>
      <c r="R37" s="1025"/>
      <c r="S37" s="1025"/>
      <c r="T37" s="1023"/>
    </row>
    <row r="38" spans="1:20" ht="23.1" customHeight="1">
      <c r="A38" s="246" t="s">
        <v>567</v>
      </c>
      <c r="B38" s="1027" t="s">
        <v>1773</v>
      </c>
      <c r="C38" s="1028"/>
      <c r="D38" s="1031" t="s">
        <v>566</v>
      </c>
      <c r="E38" s="1026">
        <v>184</v>
      </c>
      <c r="F38" s="1032">
        <v>6</v>
      </c>
      <c r="G38" s="1034">
        <f t="shared" ref="G38" si="14">SUM(E38:F39)</f>
        <v>190</v>
      </c>
      <c r="H38" s="1026">
        <v>12</v>
      </c>
      <c r="I38" s="1026">
        <v>3</v>
      </c>
      <c r="J38" s="1026">
        <v>1</v>
      </c>
      <c r="K38" s="1026">
        <v>975</v>
      </c>
      <c r="L38" s="1026">
        <v>250</v>
      </c>
      <c r="M38" s="1025" t="s">
        <v>78</v>
      </c>
      <c r="N38" s="1025" t="s">
        <v>78</v>
      </c>
      <c r="O38" s="1025" t="s">
        <v>78</v>
      </c>
      <c r="P38" s="1025" t="s">
        <v>78</v>
      </c>
      <c r="Q38" s="1026">
        <v>10000</v>
      </c>
      <c r="R38" s="1026">
        <v>10000</v>
      </c>
      <c r="S38" s="1025">
        <v>600</v>
      </c>
      <c r="T38" s="1023" t="s">
        <v>78</v>
      </c>
    </row>
    <row r="39" spans="1:20" ht="23.1" customHeight="1">
      <c r="A39" s="248" t="s">
        <v>565</v>
      </c>
      <c r="B39" s="478"/>
      <c r="C39" s="481" t="s">
        <v>1740</v>
      </c>
      <c r="D39" s="1031"/>
      <c r="E39" s="1026"/>
      <c r="F39" s="1033"/>
      <c r="G39" s="1034"/>
      <c r="H39" s="1026"/>
      <c r="I39" s="1026"/>
      <c r="J39" s="1026"/>
      <c r="K39" s="1026"/>
      <c r="L39" s="1026"/>
      <c r="M39" s="1026"/>
      <c r="N39" s="1026"/>
      <c r="O39" s="1026"/>
      <c r="P39" s="1026"/>
      <c r="Q39" s="1026"/>
      <c r="R39" s="1026"/>
      <c r="S39" s="1026"/>
      <c r="T39" s="1024"/>
    </row>
    <row r="40" spans="1:20" ht="17.2" customHeight="1"/>
    <row r="41" spans="1:20" ht="17.2" customHeight="1"/>
    <row r="42" spans="1:20" ht="17.2" customHeight="1"/>
    <row r="43" spans="1:20" ht="17.2" customHeight="1"/>
    <row r="44" spans="1:20" ht="17.2" customHeight="1"/>
    <row r="45" spans="1:20" ht="17.2" customHeight="1"/>
    <row r="46" spans="1:20" ht="20.95" customHeight="1"/>
    <row r="47" spans="1:20" ht="21.95" customHeight="1"/>
    <row r="48" spans="1:20" ht="21.95" customHeight="1"/>
    <row r="49" s="1" customFormat="1" ht="21.95" customHeight="1"/>
  </sheetData>
  <sheetProtection selectLockedCells="1" selectUnlockedCells="1"/>
  <mergeCells count="328">
    <mergeCell ref="B16:C16"/>
    <mergeCell ref="B12:C12"/>
    <mergeCell ref="B10:C10"/>
    <mergeCell ref="B8:C8"/>
    <mergeCell ref="B6:C6"/>
    <mergeCell ref="B2:C5"/>
    <mergeCell ref="B14:C14"/>
    <mergeCell ref="B34:C34"/>
    <mergeCell ref="B32:C32"/>
    <mergeCell ref="B30:C30"/>
    <mergeCell ref="B28:C28"/>
    <mergeCell ref="B26:C26"/>
    <mergeCell ref="B24:C24"/>
    <mergeCell ref="B20:C20"/>
    <mergeCell ref="B22:C22"/>
    <mergeCell ref="B18:C18"/>
    <mergeCell ref="D6:D7"/>
    <mergeCell ref="E6:E7"/>
    <mergeCell ref="F6:F7"/>
    <mergeCell ref="G6:G7"/>
    <mergeCell ref="H6:H7"/>
    <mergeCell ref="A1:C1"/>
    <mergeCell ref="P1:T1"/>
    <mergeCell ref="A2:A5"/>
    <mergeCell ref="D2:D5"/>
    <mergeCell ref="E2:G2"/>
    <mergeCell ref="H2:J2"/>
    <mergeCell ref="K2:K5"/>
    <mergeCell ref="L2:T2"/>
    <mergeCell ref="E3:E5"/>
    <mergeCell ref="S3:S5"/>
    <mergeCell ref="T3:T5"/>
    <mergeCell ref="F3:F5"/>
    <mergeCell ref="G3:G5"/>
    <mergeCell ref="H3:H5"/>
    <mergeCell ref="I3:I5"/>
    <mergeCell ref="J3:J5"/>
    <mergeCell ref="L3:L5"/>
    <mergeCell ref="M3:M5"/>
    <mergeCell ref="N3:N5"/>
    <mergeCell ref="P3:P5"/>
    <mergeCell ref="R3:R5"/>
    <mergeCell ref="K8:K9"/>
    <mergeCell ref="L8:L9"/>
    <mergeCell ref="M8:M9"/>
    <mergeCell ref="N8:N9"/>
    <mergeCell ref="O8:O9"/>
    <mergeCell ref="S6:S7"/>
    <mergeCell ref="T6:T7"/>
    <mergeCell ref="R6:R7"/>
    <mergeCell ref="I6:I7"/>
    <mergeCell ref="J6:J7"/>
    <mergeCell ref="K6:K7"/>
    <mergeCell ref="L6:L7"/>
    <mergeCell ref="M6:M7"/>
    <mergeCell ref="N6:N7"/>
    <mergeCell ref="O6:O7"/>
    <mergeCell ref="P6:P7"/>
    <mergeCell ref="Q6:Q7"/>
    <mergeCell ref="P10:P11"/>
    <mergeCell ref="Q10:Q11"/>
    <mergeCell ref="R10:R11"/>
    <mergeCell ref="S10:S11"/>
    <mergeCell ref="T10:T11"/>
    <mergeCell ref="P8:P9"/>
    <mergeCell ref="Q8:Q9"/>
    <mergeCell ref="D8:D9"/>
    <mergeCell ref="E8:E9"/>
    <mergeCell ref="F8:F9"/>
    <mergeCell ref="G8:G9"/>
    <mergeCell ref="H8:H9"/>
    <mergeCell ref="D10:D11"/>
    <mergeCell ref="E10:E11"/>
    <mergeCell ref="F10:F11"/>
    <mergeCell ref="G10:G11"/>
    <mergeCell ref="H10:H11"/>
    <mergeCell ref="R8:R9"/>
    <mergeCell ref="S8:S9"/>
    <mergeCell ref="T8:T9"/>
    <mergeCell ref="I8:I9"/>
    <mergeCell ref="J8:J9"/>
    <mergeCell ref="M12:M13"/>
    <mergeCell ref="N12:N13"/>
    <mergeCell ref="O12:O13"/>
    <mergeCell ref="I10:I11"/>
    <mergeCell ref="J10:J11"/>
    <mergeCell ref="K10:K11"/>
    <mergeCell ref="L10:L11"/>
    <mergeCell ref="M10:M11"/>
    <mergeCell ref="N10:N11"/>
    <mergeCell ref="O10:O11"/>
    <mergeCell ref="P14:P15"/>
    <mergeCell ref="Q14:Q15"/>
    <mergeCell ref="R14:R15"/>
    <mergeCell ref="S14:S15"/>
    <mergeCell ref="T14:T15"/>
    <mergeCell ref="P12:P13"/>
    <mergeCell ref="Q12:Q13"/>
    <mergeCell ref="D12:D13"/>
    <mergeCell ref="E12:E13"/>
    <mergeCell ref="F12:F13"/>
    <mergeCell ref="G12:G13"/>
    <mergeCell ref="H12:H13"/>
    <mergeCell ref="D14:D15"/>
    <mergeCell ref="E14:E15"/>
    <mergeCell ref="F14:F15"/>
    <mergeCell ref="G14:G15"/>
    <mergeCell ref="H14:H15"/>
    <mergeCell ref="R12:R13"/>
    <mergeCell ref="S12:S13"/>
    <mergeCell ref="T12:T13"/>
    <mergeCell ref="I12:I13"/>
    <mergeCell ref="J12:J13"/>
    <mergeCell ref="K12:K13"/>
    <mergeCell ref="L12:L13"/>
    <mergeCell ref="M16:M17"/>
    <mergeCell ref="N16:N17"/>
    <mergeCell ref="O16:O17"/>
    <mergeCell ref="I14:I15"/>
    <mergeCell ref="J14:J15"/>
    <mergeCell ref="K14:K15"/>
    <mergeCell ref="L14:L15"/>
    <mergeCell ref="M14:M15"/>
    <mergeCell ref="N14:N15"/>
    <mergeCell ref="O14:O15"/>
    <mergeCell ref="P18:P19"/>
    <mergeCell ref="Q18:Q19"/>
    <mergeCell ref="R18:R19"/>
    <mergeCell ref="S18:S19"/>
    <mergeCell ref="T18:T19"/>
    <mergeCell ref="P16:P17"/>
    <mergeCell ref="Q16:Q17"/>
    <mergeCell ref="D16:D17"/>
    <mergeCell ref="E16:E17"/>
    <mergeCell ref="F16:F17"/>
    <mergeCell ref="G16:G17"/>
    <mergeCell ref="H16:H17"/>
    <mergeCell ref="D18:D19"/>
    <mergeCell ref="E18:E19"/>
    <mergeCell ref="F18:F19"/>
    <mergeCell ref="G18:G19"/>
    <mergeCell ref="H18:H19"/>
    <mergeCell ref="R16:R17"/>
    <mergeCell ref="S16:S17"/>
    <mergeCell ref="T16:T17"/>
    <mergeCell ref="I16:I17"/>
    <mergeCell ref="J16:J17"/>
    <mergeCell ref="K16:K17"/>
    <mergeCell ref="L16:L17"/>
    <mergeCell ref="M20:M21"/>
    <mergeCell ref="N20:N21"/>
    <mergeCell ref="O20:O21"/>
    <mergeCell ref="I18:I19"/>
    <mergeCell ref="J18:J19"/>
    <mergeCell ref="K18:K19"/>
    <mergeCell ref="L18:L19"/>
    <mergeCell ref="M18:M19"/>
    <mergeCell ref="N18:N19"/>
    <mergeCell ref="O18:O19"/>
    <mergeCell ref="P22:P23"/>
    <mergeCell ref="Q22:Q23"/>
    <mergeCell ref="R22:R23"/>
    <mergeCell ref="S22:S23"/>
    <mergeCell ref="T22:T23"/>
    <mergeCell ref="P20:P21"/>
    <mergeCell ref="Q20:Q21"/>
    <mergeCell ref="D20:D21"/>
    <mergeCell ref="E20:E21"/>
    <mergeCell ref="F20:F21"/>
    <mergeCell ref="G20:G21"/>
    <mergeCell ref="H20:H21"/>
    <mergeCell ref="D22:D23"/>
    <mergeCell ref="E22:E23"/>
    <mergeCell ref="F22:F23"/>
    <mergeCell ref="G22:G23"/>
    <mergeCell ref="H22:H23"/>
    <mergeCell ref="R20:R21"/>
    <mergeCell ref="S20:S21"/>
    <mergeCell ref="T20:T21"/>
    <mergeCell ref="I20:I21"/>
    <mergeCell ref="J20:J21"/>
    <mergeCell ref="K20:K21"/>
    <mergeCell ref="L20:L21"/>
    <mergeCell ref="M24:M25"/>
    <mergeCell ref="N24:N25"/>
    <mergeCell ref="O24:O25"/>
    <mergeCell ref="I22:I23"/>
    <mergeCell ref="J22:J23"/>
    <mergeCell ref="K22:K23"/>
    <mergeCell ref="L22:L23"/>
    <mergeCell ref="M22:M23"/>
    <mergeCell ref="N22:N23"/>
    <mergeCell ref="O22:O23"/>
    <mergeCell ref="P26:P27"/>
    <mergeCell ref="Q26:Q27"/>
    <mergeCell ref="R26:R27"/>
    <mergeCell ref="S26:S27"/>
    <mergeCell ref="T26:T27"/>
    <mergeCell ref="P24:P25"/>
    <mergeCell ref="Q24:Q25"/>
    <mergeCell ref="D24:D25"/>
    <mergeCell ref="E24:E25"/>
    <mergeCell ref="F24:F25"/>
    <mergeCell ref="G24:G25"/>
    <mergeCell ref="H24:H25"/>
    <mergeCell ref="D26:D27"/>
    <mergeCell ref="E26:E27"/>
    <mergeCell ref="F26:F27"/>
    <mergeCell ref="G26:G27"/>
    <mergeCell ref="H26:H27"/>
    <mergeCell ref="R24:R25"/>
    <mergeCell ref="S24:S25"/>
    <mergeCell ref="T24:T25"/>
    <mergeCell ref="I24:I25"/>
    <mergeCell ref="J24:J25"/>
    <mergeCell ref="K24:K25"/>
    <mergeCell ref="L24:L25"/>
    <mergeCell ref="N28:N29"/>
    <mergeCell ref="O28:O29"/>
    <mergeCell ref="I26:I27"/>
    <mergeCell ref="J26:J27"/>
    <mergeCell ref="K26:K27"/>
    <mergeCell ref="L26:L27"/>
    <mergeCell ref="M26:M27"/>
    <mergeCell ref="N26:N27"/>
    <mergeCell ref="O26:O27"/>
    <mergeCell ref="Q30:Q31"/>
    <mergeCell ref="R30:R31"/>
    <mergeCell ref="S30:S31"/>
    <mergeCell ref="T30:T31"/>
    <mergeCell ref="P28:P29"/>
    <mergeCell ref="Q28:Q29"/>
    <mergeCell ref="D28:D29"/>
    <mergeCell ref="E28:E29"/>
    <mergeCell ref="F28:F29"/>
    <mergeCell ref="G28:G29"/>
    <mergeCell ref="H28:H29"/>
    <mergeCell ref="D30:D31"/>
    <mergeCell ref="E30:E31"/>
    <mergeCell ref="F30:F31"/>
    <mergeCell ref="G30:G31"/>
    <mergeCell ref="H30:H31"/>
    <mergeCell ref="R28:R29"/>
    <mergeCell ref="S28:S29"/>
    <mergeCell ref="T28:T29"/>
    <mergeCell ref="I28:I29"/>
    <mergeCell ref="J28:J29"/>
    <mergeCell ref="K28:K29"/>
    <mergeCell ref="L28:L29"/>
    <mergeCell ref="M28:M29"/>
    <mergeCell ref="O32:O33"/>
    <mergeCell ref="I30:I31"/>
    <mergeCell ref="J30:J31"/>
    <mergeCell ref="K30:K31"/>
    <mergeCell ref="L30:L31"/>
    <mergeCell ref="M30:M31"/>
    <mergeCell ref="N30:N31"/>
    <mergeCell ref="O30:O31"/>
    <mergeCell ref="P30:P31"/>
    <mergeCell ref="T34:T35"/>
    <mergeCell ref="P32:P33"/>
    <mergeCell ref="Q32:Q33"/>
    <mergeCell ref="D32:D33"/>
    <mergeCell ref="E32:E33"/>
    <mergeCell ref="F32:F33"/>
    <mergeCell ref="G32:G33"/>
    <mergeCell ref="H32:H33"/>
    <mergeCell ref="D34:D35"/>
    <mergeCell ref="E34:E35"/>
    <mergeCell ref="F34:F35"/>
    <mergeCell ref="G34:G35"/>
    <mergeCell ref="H34:H35"/>
    <mergeCell ref="R32:R33"/>
    <mergeCell ref="S32:S33"/>
    <mergeCell ref="T32:T33"/>
    <mergeCell ref="I32:I33"/>
    <mergeCell ref="J32:J33"/>
    <mergeCell ref="K32:K33"/>
    <mergeCell ref="L32:L33"/>
    <mergeCell ref="I34:I35"/>
    <mergeCell ref="J34:J35"/>
    <mergeCell ref="M32:M33"/>
    <mergeCell ref="N32:N33"/>
    <mergeCell ref="K34:K35"/>
    <mergeCell ref="L34:L35"/>
    <mergeCell ref="M34:M35"/>
    <mergeCell ref="N34:N35"/>
    <mergeCell ref="O34:O35"/>
    <mergeCell ref="P34:P35"/>
    <mergeCell ref="Q34:Q35"/>
    <mergeCell ref="R36:R37"/>
    <mergeCell ref="S36:S37"/>
    <mergeCell ref="R34:R35"/>
    <mergeCell ref="S34:S35"/>
    <mergeCell ref="T36:T37"/>
    <mergeCell ref="I36:I37"/>
    <mergeCell ref="J36:J37"/>
    <mergeCell ref="K36:K37"/>
    <mergeCell ref="L36:L37"/>
    <mergeCell ref="M36:M37"/>
    <mergeCell ref="N36:N37"/>
    <mergeCell ref="O36:O37"/>
    <mergeCell ref="P36:P37"/>
    <mergeCell ref="Q36:Q37"/>
    <mergeCell ref="T38:T39"/>
    <mergeCell ref="O38:O39"/>
    <mergeCell ref="P38:P39"/>
    <mergeCell ref="Q38:Q39"/>
    <mergeCell ref="R38:R39"/>
    <mergeCell ref="B38:C38"/>
    <mergeCell ref="B36:C36"/>
    <mergeCell ref="I38:I39"/>
    <mergeCell ref="J38:J39"/>
    <mergeCell ref="K38:K39"/>
    <mergeCell ref="L38:L39"/>
    <mergeCell ref="M38:M39"/>
    <mergeCell ref="N38:N39"/>
    <mergeCell ref="S38:S39"/>
    <mergeCell ref="D36:D37"/>
    <mergeCell ref="E36:E37"/>
    <mergeCell ref="F36:F37"/>
    <mergeCell ref="G36:G37"/>
    <mergeCell ref="H36:H37"/>
    <mergeCell ref="D38:D39"/>
    <mergeCell ref="E38:E39"/>
    <mergeCell ref="F38:F39"/>
    <mergeCell ref="G38:G39"/>
    <mergeCell ref="H38:H39"/>
  </mergeCells>
  <phoneticPr fontId="4"/>
  <pageMargins left="0.78740157480314965" right="0.39370078740157483" top="0.39370078740157483" bottom="0.39370078740157483" header="0" footer="0"/>
  <pageSetup paperSize="9" scale="62" firstPageNumber="0" orientation="landscape" horizontalDpi="300" verticalDpi="300" r:id="rId1"/>
  <headerFooter scaleWithDoc="0" alignWithMargins="0">
    <oddFooter>&amp;C&amp;"ＭＳ 明朝,標準"－３０－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AT31"/>
  <sheetViews>
    <sheetView view="pageLayout" zoomScaleNormal="100" workbookViewId="0">
      <selection activeCell="Z7" sqref="Z7:AD8"/>
    </sheetView>
  </sheetViews>
  <sheetFormatPr defaultColWidth="9" defaultRowHeight="14.4"/>
  <cols>
    <col min="1" max="1" width="1.77734375" style="224" customWidth="1"/>
    <col min="2" max="2" width="19.6640625" style="487" customWidth="1"/>
    <col min="3" max="3" width="1.88671875" style="224" customWidth="1"/>
    <col min="4" max="4" width="5.109375" style="224" customWidth="1"/>
    <col min="5" max="5" width="26" style="224" customWidth="1"/>
    <col min="6" max="25" width="2.6640625" style="224" customWidth="1"/>
    <col min="26" max="30" width="2.109375" style="224" customWidth="1"/>
    <col min="31" max="46" width="2.33203125" style="224" customWidth="1"/>
    <col min="47" max="47" width="2.109375" style="224" customWidth="1"/>
    <col min="48" max="235" width="2.6640625" style="224" customWidth="1"/>
    <col min="236" max="258" width="9" style="224"/>
    <col min="259" max="259" width="24.109375" style="224" customWidth="1"/>
    <col min="260" max="260" width="38.88671875" style="224" customWidth="1"/>
    <col min="261" max="280" width="2.6640625" style="224" customWidth="1"/>
    <col min="281" max="285" width="2.109375" style="224" customWidth="1"/>
    <col min="286" max="301" width="2.33203125" style="224" customWidth="1"/>
    <col min="302" max="302" width="2.109375" style="224" customWidth="1"/>
    <col min="303" max="491" width="2.6640625" style="224" customWidth="1"/>
    <col min="492" max="514" width="9" style="224"/>
    <col min="515" max="515" width="24.109375" style="224" customWidth="1"/>
    <col min="516" max="516" width="38.88671875" style="224" customWidth="1"/>
    <col min="517" max="536" width="2.6640625" style="224" customWidth="1"/>
    <col min="537" max="541" width="2.109375" style="224" customWidth="1"/>
    <col min="542" max="557" width="2.33203125" style="224" customWidth="1"/>
    <col min="558" max="558" width="2.109375" style="224" customWidth="1"/>
    <col min="559" max="747" width="2.6640625" style="224" customWidth="1"/>
    <col min="748" max="770" width="9" style="224"/>
    <col min="771" max="771" width="24.109375" style="224" customWidth="1"/>
    <col min="772" max="772" width="38.88671875" style="224" customWidth="1"/>
    <col min="773" max="792" width="2.6640625" style="224" customWidth="1"/>
    <col min="793" max="797" width="2.109375" style="224" customWidth="1"/>
    <col min="798" max="813" width="2.33203125" style="224" customWidth="1"/>
    <col min="814" max="814" width="2.109375" style="224" customWidth="1"/>
    <col min="815" max="1003" width="2.6640625" style="224" customWidth="1"/>
    <col min="1004" max="1026" width="9" style="224"/>
    <col min="1027" max="1027" width="24.109375" style="224" customWidth="1"/>
    <col min="1028" max="1028" width="38.88671875" style="224" customWidth="1"/>
    <col min="1029" max="1048" width="2.6640625" style="224" customWidth="1"/>
    <col min="1049" max="1053" width="2.109375" style="224" customWidth="1"/>
    <col min="1054" max="1069" width="2.33203125" style="224" customWidth="1"/>
    <col min="1070" max="1070" width="2.109375" style="224" customWidth="1"/>
    <col min="1071" max="1259" width="2.6640625" style="224" customWidth="1"/>
    <col min="1260" max="1282" width="9" style="224"/>
    <col min="1283" max="1283" width="24.109375" style="224" customWidth="1"/>
    <col min="1284" max="1284" width="38.88671875" style="224" customWidth="1"/>
    <col min="1285" max="1304" width="2.6640625" style="224" customWidth="1"/>
    <col min="1305" max="1309" width="2.109375" style="224" customWidth="1"/>
    <col min="1310" max="1325" width="2.33203125" style="224" customWidth="1"/>
    <col min="1326" max="1326" width="2.109375" style="224" customWidth="1"/>
    <col min="1327" max="1515" width="2.6640625" style="224" customWidth="1"/>
    <col min="1516" max="1538" width="9" style="224"/>
    <col min="1539" max="1539" width="24.109375" style="224" customWidth="1"/>
    <col min="1540" max="1540" width="38.88671875" style="224" customWidth="1"/>
    <col min="1541" max="1560" width="2.6640625" style="224" customWidth="1"/>
    <col min="1561" max="1565" width="2.109375" style="224" customWidth="1"/>
    <col min="1566" max="1581" width="2.33203125" style="224" customWidth="1"/>
    <col min="1582" max="1582" width="2.109375" style="224" customWidth="1"/>
    <col min="1583" max="1771" width="2.6640625" style="224" customWidth="1"/>
    <col min="1772" max="1794" width="9" style="224"/>
    <col min="1795" max="1795" width="24.109375" style="224" customWidth="1"/>
    <col min="1796" max="1796" width="38.88671875" style="224" customWidth="1"/>
    <col min="1797" max="1816" width="2.6640625" style="224" customWidth="1"/>
    <col min="1817" max="1821" width="2.109375" style="224" customWidth="1"/>
    <col min="1822" max="1837" width="2.33203125" style="224" customWidth="1"/>
    <col min="1838" max="1838" width="2.109375" style="224" customWidth="1"/>
    <col min="1839" max="2027" width="2.6640625" style="224" customWidth="1"/>
    <col min="2028" max="2050" width="9" style="224"/>
    <col min="2051" max="2051" width="24.109375" style="224" customWidth="1"/>
    <col min="2052" max="2052" width="38.88671875" style="224" customWidth="1"/>
    <col min="2053" max="2072" width="2.6640625" style="224" customWidth="1"/>
    <col min="2073" max="2077" width="2.109375" style="224" customWidth="1"/>
    <col min="2078" max="2093" width="2.33203125" style="224" customWidth="1"/>
    <col min="2094" max="2094" width="2.109375" style="224" customWidth="1"/>
    <col min="2095" max="2283" width="2.6640625" style="224" customWidth="1"/>
    <col min="2284" max="2306" width="9" style="224"/>
    <col min="2307" max="2307" width="24.109375" style="224" customWidth="1"/>
    <col min="2308" max="2308" width="38.88671875" style="224" customWidth="1"/>
    <col min="2309" max="2328" width="2.6640625" style="224" customWidth="1"/>
    <col min="2329" max="2333" width="2.109375" style="224" customWidth="1"/>
    <col min="2334" max="2349" width="2.33203125" style="224" customWidth="1"/>
    <col min="2350" max="2350" width="2.109375" style="224" customWidth="1"/>
    <col min="2351" max="2539" width="2.6640625" style="224" customWidth="1"/>
    <col min="2540" max="2562" width="9" style="224"/>
    <col min="2563" max="2563" width="24.109375" style="224" customWidth="1"/>
    <col min="2564" max="2564" width="38.88671875" style="224" customWidth="1"/>
    <col min="2565" max="2584" width="2.6640625" style="224" customWidth="1"/>
    <col min="2585" max="2589" width="2.109375" style="224" customWidth="1"/>
    <col min="2590" max="2605" width="2.33203125" style="224" customWidth="1"/>
    <col min="2606" max="2606" width="2.109375" style="224" customWidth="1"/>
    <col min="2607" max="2795" width="2.6640625" style="224" customWidth="1"/>
    <col min="2796" max="2818" width="9" style="224"/>
    <col min="2819" max="2819" width="24.109375" style="224" customWidth="1"/>
    <col min="2820" max="2820" width="38.88671875" style="224" customWidth="1"/>
    <col min="2821" max="2840" width="2.6640625" style="224" customWidth="1"/>
    <col min="2841" max="2845" width="2.109375" style="224" customWidth="1"/>
    <col min="2846" max="2861" width="2.33203125" style="224" customWidth="1"/>
    <col min="2862" max="2862" width="2.109375" style="224" customWidth="1"/>
    <col min="2863" max="3051" width="2.6640625" style="224" customWidth="1"/>
    <col min="3052" max="3074" width="9" style="224"/>
    <col min="3075" max="3075" width="24.109375" style="224" customWidth="1"/>
    <col min="3076" max="3076" width="38.88671875" style="224" customWidth="1"/>
    <col min="3077" max="3096" width="2.6640625" style="224" customWidth="1"/>
    <col min="3097" max="3101" width="2.109375" style="224" customWidth="1"/>
    <col min="3102" max="3117" width="2.33203125" style="224" customWidth="1"/>
    <col min="3118" max="3118" width="2.109375" style="224" customWidth="1"/>
    <col min="3119" max="3307" width="2.6640625" style="224" customWidth="1"/>
    <col min="3308" max="3330" width="9" style="224"/>
    <col min="3331" max="3331" width="24.109375" style="224" customWidth="1"/>
    <col min="3332" max="3332" width="38.88671875" style="224" customWidth="1"/>
    <col min="3333" max="3352" width="2.6640625" style="224" customWidth="1"/>
    <col min="3353" max="3357" width="2.109375" style="224" customWidth="1"/>
    <col min="3358" max="3373" width="2.33203125" style="224" customWidth="1"/>
    <col min="3374" max="3374" width="2.109375" style="224" customWidth="1"/>
    <col min="3375" max="3563" width="2.6640625" style="224" customWidth="1"/>
    <col min="3564" max="3586" width="9" style="224"/>
    <col min="3587" max="3587" width="24.109375" style="224" customWidth="1"/>
    <col min="3588" max="3588" width="38.88671875" style="224" customWidth="1"/>
    <col min="3589" max="3608" width="2.6640625" style="224" customWidth="1"/>
    <col min="3609" max="3613" width="2.109375" style="224" customWidth="1"/>
    <col min="3614" max="3629" width="2.33203125" style="224" customWidth="1"/>
    <col min="3630" max="3630" width="2.109375" style="224" customWidth="1"/>
    <col min="3631" max="3819" width="2.6640625" style="224" customWidth="1"/>
    <col min="3820" max="3842" width="9" style="224"/>
    <col min="3843" max="3843" width="24.109375" style="224" customWidth="1"/>
    <col min="3844" max="3844" width="38.88671875" style="224" customWidth="1"/>
    <col min="3845" max="3864" width="2.6640625" style="224" customWidth="1"/>
    <col min="3865" max="3869" width="2.109375" style="224" customWidth="1"/>
    <col min="3870" max="3885" width="2.33203125" style="224" customWidth="1"/>
    <col min="3886" max="3886" width="2.109375" style="224" customWidth="1"/>
    <col min="3887" max="4075" width="2.6640625" style="224" customWidth="1"/>
    <col min="4076" max="4098" width="9" style="224"/>
    <col min="4099" max="4099" width="24.109375" style="224" customWidth="1"/>
    <col min="4100" max="4100" width="38.88671875" style="224" customWidth="1"/>
    <col min="4101" max="4120" width="2.6640625" style="224" customWidth="1"/>
    <col min="4121" max="4125" width="2.109375" style="224" customWidth="1"/>
    <col min="4126" max="4141" width="2.33203125" style="224" customWidth="1"/>
    <col min="4142" max="4142" width="2.109375" style="224" customWidth="1"/>
    <col min="4143" max="4331" width="2.6640625" style="224" customWidth="1"/>
    <col min="4332" max="4354" width="9" style="224"/>
    <col min="4355" max="4355" width="24.109375" style="224" customWidth="1"/>
    <col min="4356" max="4356" width="38.88671875" style="224" customWidth="1"/>
    <col min="4357" max="4376" width="2.6640625" style="224" customWidth="1"/>
    <col min="4377" max="4381" width="2.109375" style="224" customWidth="1"/>
    <col min="4382" max="4397" width="2.33203125" style="224" customWidth="1"/>
    <col min="4398" max="4398" width="2.109375" style="224" customWidth="1"/>
    <col min="4399" max="4587" width="2.6640625" style="224" customWidth="1"/>
    <col min="4588" max="4610" width="9" style="224"/>
    <col min="4611" max="4611" width="24.109375" style="224" customWidth="1"/>
    <col min="4612" max="4612" width="38.88671875" style="224" customWidth="1"/>
    <col min="4613" max="4632" width="2.6640625" style="224" customWidth="1"/>
    <col min="4633" max="4637" width="2.109375" style="224" customWidth="1"/>
    <col min="4638" max="4653" width="2.33203125" style="224" customWidth="1"/>
    <col min="4654" max="4654" width="2.109375" style="224" customWidth="1"/>
    <col min="4655" max="4843" width="2.6640625" style="224" customWidth="1"/>
    <col min="4844" max="4866" width="9" style="224"/>
    <col min="4867" max="4867" width="24.109375" style="224" customWidth="1"/>
    <col min="4868" max="4868" width="38.88671875" style="224" customWidth="1"/>
    <col min="4869" max="4888" width="2.6640625" style="224" customWidth="1"/>
    <col min="4889" max="4893" width="2.109375" style="224" customWidth="1"/>
    <col min="4894" max="4909" width="2.33203125" style="224" customWidth="1"/>
    <col min="4910" max="4910" width="2.109375" style="224" customWidth="1"/>
    <col min="4911" max="5099" width="2.6640625" style="224" customWidth="1"/>
    <col min="5100" max="5122" width="9" style="224"/>
    <col min="5123" max="5123" width="24.109375" style="224" customWidth="1"/>
    <col min="5124" max="5124" width="38.88671875" style="224" customWidth="1"/>
    <col min="5125" max="5144" width="2.6640625" style="224" customWidth="1"/>
    <col min="5145" max="5149" width="2.109375" style="224" customWidth="1"/>
    <col min="5150" max="5165" width="2.33203125" style="224" customWidth="1"/>
    <col min="5166" max="5166" width="2.109375" style="224" customWidth="1"/>
    <col min="5167" max="5355" width="2.6640625" style="224" customWidth="1"/>
    <col min="5356" max="5378" width="9" style="224"/>
    <col min="5379" max="5379" width="24.109375" style="224" customWidth="1"/>
    <col min="5380" max="5380" width="38.88671875" style="224" customWidth="1"/>
    <col min="5381" max="5400" width="2.6640625" style="224" customWidth="1"/>
    <col min="5401" max="5405" width="2.109375" style="224" customWidth="1"/>
    <col min="5406" max="5421" width="2.33203125" style="224" customWidth="1"/>
    <col min="5422" max="5422" width="2.109375" style="224" customWidth="1"/>
    <col min="5423" max="5611" width="2.6640625" style="224" customWidth="1"/>
    <col min="5612" max="5634" width="9" style="224"/>
    <col min="5635" max="5635" width="24.109375" style="224" customWidth="1"/>
    <col min="5636" max="5636" width="38.88671875" style="224" customWidth="1"/>
    <col min="5637" max="5656" width="2.6640625" style="224" customWidth="1"/>
    <col min="5657" max="5661" width="2.109375" style="224" customWidth="1"/>
    <col min="5662" max="5677" width="2.33203125" style="224" customWidth="1"/>
    <col min="5678" max="5678" width="2.109375" style="224" customWidth="1"/>
    <col min="5679" max="5867" width="2.6640625" style="224" customWidth="1"/>
    <col min="5868" max="5890" width="9" style="224"/>
    <col min="5891" max="5891" width="24.109375" style="224" customWidth="1"/>
    <col min="5892" max="5892" width="38.88671875" style="224" customWidth="1"/>
    <col min="5893" max="5912" width="2.6640625" style="224" customWidth="1"/>
    <col min="5913" max="5917" width="2.109375" style="224" customWidth="1"/>
    <col min="5918" max="5933" width="2.33203125" style="224" customWidth="1"/>
    <col min="5934" max="5934" width="2.109375" style="224" customWidth="1"/>
    <col min="5935" max="6123" width="2.6640625" style="224" customWidth="1"/>
    <col min="6124" max="6146" width="9" style="224"/>
    <col min="6147" max="6147" width="24.109375" style="224" customWidth="1"/>
    <col min="6148" max="6148" width="38.88671875" style="224" customWidth="1"/>
    <col min="6149" max="6168" width="2.6640625" style="224" customWidth="1"/>
    <col min="6169" max="6173" width="2.109375" style="224" customWidth="1"/>
    <col min="6174" max="6189" width="2.33203125" style="224" customWidth="1"/>
    <col min="6190" max="6190" width="2.109375" style="224" customWidth="1"/>
    <col min="6191" max="6379" width="2.6640625" style="224" customWidth="1"/>
    <col min="6380" max="6402" width="9" style="224"/>
    <col min="6403" max="6403" width="24.109375" style="224" customWidth="1"/>
    <col min="6404" max="6404" width="38.88671875" style="224" customWidth="1"/>
    <col min="6405" max="6424" width="2.6640625" style="224" customWidth="1"/>
    <col min="6425" max="6429" width="2.109375" style="224" customWidth="1"/>
    <col min="6430" max="6445" width="2.33203125" style="224" customWidth="1"/>
    <col min="6446" max="6446" width="2.109375" style="224" customWidth="1"/>
    <col min="6447" max="6635" width="2.6640625" style="224" customWidth="1"/>
    <col min="6636" max="6658" width="9" style="224"/>
    <col min="6659" max="6659" width="24.109375" style="224" customWidth="1"/>
    <col min="6660" max="6660" width="38.88671875" style="224" customWidth="1"/>
    <col min="6661" max="6680" width="2.6640625" style="224" customWidth="1"/>
    <col min="6681" max="6685" width="2.109375" style="224" customWidth="1"/>
    <col min="6686" max="6701" width="2.33203125" style="224" customWidth="1"/>
    <col min="6702" max="6702" width="2.109375" style="224" customWidth="1"/>
    <col min="6703" max="6891" width="2.6640625" style="224" customWidth="1"/>
    <col min="6892" max="6914" width="9" style="224"/>
    <col min="6915" max="6915" width="24.109375" style="224" customWidth="1"/>
    <col min="6916" max="6916" width="38.88671875" style="224" customWidth="1"/>
    <col min="6917" max="6936" width="2.6640625" style="224" customWidth="1"/>
    <col min="6937" max="6941" width="2.109375" style="224" customWidth="1"/>
    <col min="6942" max="6957" width="2.33203125" style="224" customWidth="1"/>
    <col min="6958" max="6958" width="2.109375" style="224" customWidth="1"/>
    <col min="6959" max="7147" width="2.6640625" style="224" customWidth="1"/>
    <col min="7148" max="7170" width="9" style="224"/>
    <col min="7171" max="7171" width="24.109375" style="224" customWidth="1"/>
    <col min="7172" max="7172" width="38.88671875" style="224" customWidth="1"/>
    <col min="7173" max="7192" width="2.6640625" style="224" customWidth="1"/>
    <col min="7193" max="7197" width="2.109375" style="224" customWidth="1"/>
    <col min="7198" max="7213" width="2.33203125" style="224" customWidth="1"/>
    <col min="7214" max="7214" width="2.109375" style="224" customWidth="1"/>
    <col min="7215" max="7403" width="2.6640625" style="224" customWidth="1"/>
    <col min="7404" max="7426" width="9" style="224"/>
    <col min="7427" max="7427" width="24.109375" style="224" customWidth="1"/>
    <col min="7428" max="7428" width="38.88671875" style="224" customWidth="1"/>
    <col min="7429" max="7448" width="2.6640625" style="224" customWidth="1"/>
    <col min="7449" max="7453" width="2.109375" style="224" customWidth="1"/>
    <col min="7454" max="7469" width="2.33203125" style="224" customWidth="1"/>
    <col min="7470" max="7470" width="2.109375" style="224" customWidth="1"/>
    <col min="7471" max="7659" width="2.6640625" style="224" customWidth="1"/>
    <col min="7660" max="7682" width="9" style="224"/>
    <col min="7683" max="7683" width="24.109375" style="224" customWidth="1"/>
    <col min="7684" max="7684" width="38.88671875" style="224" customWidth="1"/>
    <col min="7685" max="7704" width="2.6640625" style="224" customWidth="1"/>
    <col min="7705" max="7709" width="2.109375" style="224" customWidth="1"/>
    <col min="7710" max="7725" width="2.33203125" style="224" customWidth="1"/>
    <col min="7726" max="7726" width="2.109375" style="224" customWidth="1"/>
    <col min="7727" max="7915" width="2.6640625" style="224" customWidth="1"/>
    <col min="7916" max="7938" width="9" style="224"/>
    <col min="7939" max="7939" width="24.109375" style="224" customWidth="1"/>
    <col min="7940" max="7940" width="38.88671875" style="224" customWidth="1"/>
    <col min="7941" max="7960" width="2.6640625" style="224" customWidth="1"/>
    <col min="7961" max="7965" width="2.109375" style="224" customWidth="1"/>
    <col min="7966" max="7981" width="2.33203125" style="224" customWidth="1"/>
    <col min="7982" max="7982" width="2.109375" style="224" customWidth="1"/>
    <col min="7983" max="8171" width="2.6640625" style="224" customWidth="1"/>
    <col min="8172" max="8194" width="9" style="224"/>
    <col min="8195" max="8195" width="24.109375" style="224" customWidth="1"/>
    <col min="8196" max="8196" width="38.88671875" style="224" customWidth="1"/>
    <col min="8197" max="8216" width="2.6640625" style="224" customWidth="1"/>
    <col min="8217" max="8221" width="2.109375" style="224" customWidth="1"/>
    <col min="8222" max="8237" width="2.33203125" style="224" customWidth="1"/>
    <col min="8238" max="8238" width="2.109375" style="224" customWidth="1"/>
    <col min="8239" max="8427" width="2.6640625" style="224" customWidth="1"/>
    <col min="8428" max="8450" width="9" style="224"/>
    <col min="8451" max="8451" width="24.109375" style="224" customWidth="1"/>
    <col min="8452" max="8452" width="38.88671875" style="224" customWidth="1"/>
    <col min="8453" max="8472" width="2.6640625" style="224" customWidth="1"/>
    <col min="8473" max="8477" width="2.109375" style="224" customWidth="1"/>
    <col min="8478" max="8493" width="2.33203125" style="224" customWidth="1"/>
    <col min="8494" max="8494" width="2.109375" style="224" customWidth="1"/>
    <col min="8495" max="8683" width="2.6640625" style="224" customWidth="1"/>
    <col min="8684" max="8706" width="9" style="224"/>
    <col min="8707" max="8707" width="24.109375" style="224" customWidth="1"/>
    <col min="8708" max="8708" width="38.88671875" style="224" customWidth="1"/>
    <col min="8709" max="8728" width="2.6640625" style="224" customWidth="1"/>
    <col min="8729" max="8733" width="2.109375" style="224" customWidth="1"/>
    <col min="8734" max="8749" width="2.33203125" style="224" customWidth="1"/>
    <col min="8750" max="8750" width="2.109375" style="224" customWidth="1"/>
    <col min="8751" max="8939" width="2.6640625" style="224" customWidth="1"/>
    <col min="8940" max="8962" width="9" style="224"/>
    <col min="8963" max="8963" width="24.109375" style="224" customWidth="1"/>
    <col min="8964" max="8964" width="38.88671875" style="224" customWidth="1"/>
    <col min="8965" max="8984" width="2.6640625" style="224" customWidth="1"/>
    <col min="8985" max="8989" width="2.109375" style="224" customWidth="1"/>
    <col min="8990" max="9005" width="2.33203125" style="224" customWidth="1"/>
    <col min="9006" max="9006" width="2.109375" style="224" customWidth="1"/>
    <col min="9007" max="9195" width="2.6640625" style="224" customWidth="1"/>
    <col min="9196" max="9218" width="9" style="224"/>
    <col min="9219" max="9219" width="24.109375" style="224" customWidth="1"/>
    <col min="9220" max="9220" width="38.88671875" style="224" customWidth="1"/>
    <col min="9221" max="9240" width="2.6640625" style="224" customWidth="1"/>
    <col min="9241" max="9245" width="2.109375" style="224" customWidth="1"/>
    <col min="9246" max="9261" width="2.33203125" style="224" customWidth="1"/>
    <col min="9262" max="9262" width="2.109375" style="224" customWidth="1"/>
    <col min="9263" max="9451" width="2.6640625" style="224" customWidth="1"/>
    <col min="9452" max="9474" width="9" style="224"/>
    <col min="9475" max="9475" width="24.109375" style="224" customWidth="1"/>
    <col min="9476" max="9476" width="38.88671875" style="224" customWidth="1"/>
    <col min="9477" max="9496" width="2.6640625" style="224" customWidth="1"/>
    <col min="9497" max="9501" width="2.109375" style="224" customWidth="1"/>
    <col min="9502" max="9517" width="2.33203125" style="224" customWidth="1"/>
    <col min="9518" max="9518" width="2.109375" style="224" customWidth="1"/>
    <col min="9519" max="9707" width="2.6640625" style="224" customWidth="1"/>
    <col min="9708" max="9730" width="9" style="224"/>
    <col min="9731" max="9731" width="24.109375" style="224" customWidth="1"/>
    <col min="9732" max="9732" width="38.88671875" style="224" customWidth="1"/>
    <col min="9733" max="9752" width="2.6640625" style="224" customWidth="1"/>
    <col min="9753" max="9757" width="2.109375" style="224" customWidth="1"/>
    <col min="9758" max="9773" width="2.33203125" style="224" customWidth="1"/>
    <col min="9774" max="9774" width="2.109375" style="224" customWidth="1"/>
    <col min="9775" max="9963" width="2.6640625" style="224" customWidth="1"/>
    <col min="9964" max="9986" width="9" style="224"/>
    <col min="9987" max="9987" width="24.109375" style="224" customWidth="1"/>
    <col min="9988" max="9988" width="38.88671875" style="224" customWidth="1"/>
    <col min="9989" max="10008" width="2.6640625" style="224" customWidth="1"/>
    <col min="10009" max="10013" width="2.109375" style="224" customWidth="1"/>
    <col min="10014" max="10029" width="2.33203125" style="224" customWidth="1"/>
    <col min="10030" max="10030" width="2.109375" style="224" customWidth="1"/>
    <col min="10031" max="10219" width="2.6640625" style="224" customWidth="1"/>
    <col min="10220" max="10242" width="9" style="224"/>
    <col min="10243" max="10243" width="24.109375" style="224" customWidth="1"/>
    <col min="10244" max="10244" width="38.88671875" style="224" customWidth="1"/>
    <col min="10245" max="10264" width="2.6640625" style="224" customWidth="1"/>
    <col min="10265" max="10269" width="2.109375" style="224" customWidth="1"/>
    <col min="10270" max="10285" width="2.33203125" style="224" customWidth="1"/>
    <col min="10286" max="10286" width="2.109375" style="224" customWidth="1"/>
    <col min="10287" max="10475" width="2.6640625" style="224" customWidth="1"/>
    <col min="10476" max="10498" width="9" style="224"/>
    <col min="10499" max="10499" width="24.109375" style="224" customWidth="1"/>
    <col min="10500" max="10500" width="38.88671875" style="224" customWidth="1"/>
    <col min="10501" max="10520" width="2.6640625" style="224" customWidth="1"/>
    <col min="10521" max="10525" width="2.109375" style="224" customWidth="1"/>
    <col min="10526" max="10541" width="2.33203125" style="224" customWidth="1"/>
    <col min="10542" max="10542" width="2.109375" style="224" customWidth="1"/>
    <col min="10543" max="10731" width="2.6640625" style="224" customWidth="1"/>
    <col min="10732" max="10754" width="9" style="224"/>
    <col min="10755" max="10755" width="24.109375" style="224" customWidth="1"/>
    <col min="10756" max="10756" width="38.88671875" style="224" customWidth="1"/>
    <col min="10757" max="10776" width="2.6640625" style="224" customWidth="1"/>
    <col min="10777" max="10781" width="2.109375" style="224" customWidth="1"/>
    <col min="10782" max="10797" width="2.33203125" style="224" customWidth="1"/>
    <col min="10798" max="10798" width="2.109375" style="224" customWidth="1"/>
    <col min="10799" max="10987" width="2.6640625" style="224" customWidth="1"/>
    <col min="10988" max="11010" width="9" style="224"/>
    <col min="11011" max="11011" width="24.109375" style="224" customWidth="1"/>
    <col min="11012" max="11012" width="38.88671875" style="224" customWidth="1"/>
    <col min="11013" max="11032" width="2.6640625" style="224" customWidth="1"/>
    <col min="11033" max="11037" width="2.109375" style="224" customWidth="1"/>
    <col min="11038" max="11053" width="2.33203125" style="224" customWidth="1"/>
    <col min="11054" max="11054" width="2.109375" style="224" customWidth="1"/>
    <col min="11055" max="11243" width="2.6640625" style="224" customWidth="1"/>
    <col min="11244" max="11266" width="9" style="224"/>
    <col min="11267" max="11267" width="24.109375" style="224" customWidth="1"/>
    <col min="11268" max="11268" width="38.88671875" style="224" customWidth="1"/>
    <col min="11269" max="11288" width="2.6640625" style="224" customWidth="1"/>
    <col min="11289" max="11293" width="2.109375" style="224" customWidth="1"/>
    <col min="11294" max="11309" width="2.33203125" style="224" customWidth="1"/>
    <col min="11310" max="11310" width="2.109375" style="224" customWidth="1"/>
    <col min="11311" max="11499" width="2.6640625" style="224" customWidth="1"/>
    <col min="11500" max="11522" width="9" style="224"/>
    <col min="11523" max="11523" width="24.109375" style="224" customWidth="1"/>
    <col min="11524" max="11524" width="38.88671875" style="224" customWidth="1"/>
    <col min="11525" max="11544" width="2.6640625" style="224" customWidth="1"/>
    <col min="11545" max="11549" width="2.109375" style="224" customWidth="1"/>
    <col min="11550" max="11565" width="2.33203125" style="224" customWidth="1"/>
    <col min="11566" max="11566" width="2.109375" style="224" customWidth="1"/>
    <col min="11567" max="11755" width="2.6640625" style="224" customWidth="1"/>
    <col min="11756" max="11778" width="9" style="224"/>
    <col min="11779" max="11779" width="24.109375" style="224" customWidth="1"/>
    <col min="11780" max="11780" width="38.88671875" style="224" customWidth="1"/>
    <col min="11781" max="11800" width="2.6640625" style="224" customWidth="1"/>
    <col min="11801" max="11805" width="2.109375" style="224" customWidth="1"/>
    <col min="11806" max="11821" width="2.33203125" style="224" customWidth="1"/>
    <col min="11822" max="11822" width="2.109375" style="224" customWidth="1"/>
    <col min="11823" max="12011" width="2.6640625" style="224" customWidth="1"/>
    <col min="12012" max="12034" width="9" style="224"/>
    <col min="12035" max="12035" width="24.109375" style="224" customWidth="1"/>
    <col min="12036" max="12036" width="38.88671875" style="224" customWidth="1"/>
    <col min="12037" max="12056" width="2.6640625" style="224" customWidth="1"/>
    <col min="12057" max="12061" width="2.109375" style="224" customWidth="1"/>
    <col min="12062" max="12077" width="2.33203125" style="224" customWidth="1"/>
    <col min="12078" max="12078" width="2.109375" style="224" customWidth="1"/>
    <col min="12079" max="12267" width="2.6640625" style="224" customWidth="1"/>
    <col min="12268" max="12290" width="9" style="224"/>
    <col min="12291" max="12291" width="24.109375" style="224" customWidth="1"/>
    <col min="12292" max="12292" width="38.88671875" style="224" customWidth="1"/>
    <col min="12293" max="12312" width="2.6640625" style="224" customWidth="1"/>
    <col min="12313" max="12317" width="2.109375" style="224" customWidth="1"/>
    <col min="12318" max="12333" width="2.33203125" style="224" customWidth="1"/>
    <col min="12334" max="12334" width="2.109375" style="224" customWidth="1"/>
    <col min="12335" max="12523" width="2.6640625" style="224" customWidth="1"/>
    <col min="12524" max="12546" width="9" style="224"/>
    <col min="12547" max="12547" width="24.109375" style="224" customWidth="1"/>
    <col min="12548" max="12548" width="38.88671875" style="224" customWidth="1"/>
    <col min="12549" max="12568" width="2.6640625" style="224" customWidth="1"/>
    <col min="12569" max="12573" width="2.109375" style="224" customWidth="1"/>
    <col min="12574" max="12589" width="2.33203125" style="224" customWidth="1"/>
    <col min="12590" max="12590" width="2.109375" style="224" customWidth="1"/>
    <col min="12591" max="12779" width="2.6640625" style="224" customWidth="1"/>
    <col min="12780" max="12802" width="9" style="224"/>
    <col min="12803" max="12803" width="24.109375" style="224" customWidth="1"/>
    <col min="12804" max="12804" width="38.88671875" style="224" customWidth="1"/>
    <col min="12805" max="12824" width="2.6640625" style="224" customWidth="1"/>
    <col min="12825" max="12829" width="2.109375" style="224" customWidth="1"/>
    <col min="12830" max="12845" width="2.33203125" style="224" customWidth="1"/>
    <col min="12846" max="12846" width="2.109375" style="224" customWidth="1"/>
    <col min="12847" max="13035" width="2.6640625" style="224" customWidth="1"/>
    <col min="13036" max="13058" width="9" style="224"/>
    <col min="13059" max="13059" width="24.109375" style="224" customWidth="1"/>
    <col min="13060" max="13060" width="38.88671875" style="224" customWidth="1"/>
    <col min="13061" max="13080" width="2.6640625" style="224" customWidth="1"/>
    <col min="13081" max="13085" width="2.109375" style="224" customWidth="1"/>
    <col min="13086" max="13101" width="2.33203125" style="224" customWidth="1"/>
    <col min="13102" max="13102" width="2.109375" style="224" customWidth="1"/>
    <col min="13103" max="13291" width="2.6640625" style="224" customWidth="1"/>
    <col min="13292" max="13314" width="9" style="224"/>
    <col min="13315" max="13315" width="24.109375" style="224" customWidth="1"/>
    <col min="13316" max="13316" width="38.88671875" style="224" customWidth="1"/>
    <col min="13317" max="13336" width="2.6640625" style="224" customWidth="1"/>
    <col min="13337" max="13341" width="2.109375" style="224" customWidth="1"/>
    <col min="13342" max="13357" width="2.33203125" style="224" customWidth="1"/>
    <col min="13358" max="13358" width="2.109375" style="224" customWidth="1"/>
    <col min="13359" max="13547" width="2.6640625" style="224" customWidth="1"/>
    <col min="13548" max="13570" width="9" style="224"/>
    <col min="13571" max="13571" width="24.109375" style="224" customWidth="1"/>
    <col min="13572" max="13572" width="38.88671875" style="224" customWidth="1"/>
    <col min="13573" max="13592" width="2.6640625" style="224" customWidth="1"/>
    <col min="13593" max="13597" width="2.109375" style="224" customWidth="1"/>
    <col min="13598" max="13613" width="2.33203125" style="224" customWidth="1"/>
    <col min="13614" max="13614" width="2.109375" style="224" customWidth="1"/>
    <col min="13615" max="13803" width="2.6640625" style="224" customWidth="1"/>
    <col min="13804" max="13826" width="9" style="224"/>
    <col min="13827" max="13827" width="24.109375" style="224" customWidth="1"/>
    <col min="13828" max="13828" width="38.88671875" style="224" customWidth="1"/>
    <col min="13829" max="13848" width="2.6640625" style="224" customWidth="1"/>
    <col min="13849" max="13853" width="2.109375" style="224" customWidth="1"/>
    <col min="13854" max="13869" width="2.33203125" style="224" customWidth="1"/>
    <col min="13870" max="13870" width="2.109375" style="224" customWidth="1"/>
    <col min="13871" max="14059" width="2.6640625" style="224" customWidth="1"/>
    <col min="14060" max="14082" width="9" style="224"/>
    <col min="14083" max="14083" width="24.109375" style="224" customWidth="1"/>
    <col min="14084" max="14084" width="38.88671875" style="224" customWidth="1"/>
    <col min="14085" max="14104" width="2.6640625" style="224" customWidth="1"/>
    <col min="14105" max="14109" width="2.109375" style="224" customWidth="1"/>
    <col min="14110" max="14125" width="2.33203125" style="224" customWidth="1"/>
    <col min="14126" max="14126" width="2.109375" style="224" customWidth="1"/>
    <col min="14127" max="14315" width="2.6640625" style="224" customWidth="1"/>
    <col min="14316" max="14338" width="9" style="224"/>
    <col min="14339" max="14339" width="24.109375" style="224" customWidth="1"/>
    <col min="14340" max="14340" width="38.88671875" style="224" customWidth="1"/>
    <col min="14341" max="14360" width="2.6640625" style="224" customWidth="1"/>
    <col min="14361" max="14365" width="2.109375" style="224" customWidth="1"/>
    <col min="14366" max="14381" width="2.33203125" style="224" customWidth="1"/>
    <col min="14382" max="14382" width="2.109375" style="224" customWidth="1"/>
    <col min="14383" max="14571" width="2.6640625" style="224" customWidth="1"/>
    <col min="14572" max="14594" width="9" style="224"/>
    <col min="14595" max="14595" width="24.109375" style="224" customWidth="1"/>
    <col min="14596" max="14596" width="38.88671875" style="224" customWidth="1"/>
    <col min="14597" max="14616" width="2.6640625" style="224" customWidth="1"/>
    <col min="14617" max="14621" width="2.109375" style="224" customWidth="1"/>
    <col min="14622" max="14637" width="2.33203125" style="224" customWidth="1"/>
    <col min="14638" max="14638" width="2.109375" style="224" customWidth="1"/>
    <col min="14639" max="14827" width="2.6640625" style="224" customWidth="1"/>
    <col min="14828" max="14850" width="9" style="224"/>
    <col min="14851" max="14851" width="24.109375" style="224" customWidth="1"/>
    <col min="14852" max="14852" width="38.88671875" style="224" customWidth="1"/>
    <col min="14853" max="14872" width="2.6640625" style="224" customWidth="1"/>
    <col min="14873" max="14877" width="2.109375" style="224" customWidth="1"/>
    <col min="14878" max="14893" width="2.33203125" style="224" customWidth="1"/>
    <col min="14894" max="14894" width="2.109375" style="224" customWidth="1"/>
    <col min="14895" max="15083" width="2.6640625" style="224" customWidth="1"/>
    <col min="15084" max="15106" width="9" style="224"/>
    <col min="15107" max="15107" width="24.109375" style="224" customWidth="1"/>
    <col min="15108" max="15108" width="38.88671875" style="224" customWidth="1"/>
    <col min="15109" max="15128" width="2.6640625" style="224" customWidth="1"/>
    <col min="15129" max="15133" width="2.109375" style="224" customWidth="1"/>
    <col min="15134" max="15149" width="2.33203125" style="224" customWidth="1"/>
    <col min="15150" max="15150" width="2.109375" style="224" customWidth="1"/>
    <col min="15151" max="15339" width="2.6640625" style="224" customWidth="1"/>
    <col min="15340" max="15362" width="9" style="224"/>
    <col min="15363" max="15363" width="24.109375" style="224" customWidth="1"/>
    <col min="15364" max="15364" width="38.88671875" style="224" customWidth="1"/>
    <col min="15365" max="15384" width="2.6640625" style="224" customWidth="1"/>
    <col min="15385" max="15389" width="2.109375" style="224" customWidth="1"/>
    <col min="15390" max="15405" width="2.33203125" style="224" customWidth="1"/>
    <col min="15406" max="15406" width="2.109375" style="224" customWidth="1"/>
    <col min="15407" max="15595" width="2.6640625" style="224" customWidth="1"/>
    <col min="15596" max="15618" width="9" style="224"/>
    <col min="15619" max="15619" width="24.109375" style="224" customWidth="1"/>
    <col min="15620" max="15620" width="38.88671875" style="224" customWidth="1"/>
    <col min="15621" max="15640" width="2.6640625" style="224" customWidth="1"/>
    <col min="15641" max="15645" width="2.109375" style="224" customWidth="1"/>
    <col min="15646" max="15661" width="2.33203125" style="224" customWidth="1"/>
    <col min="15662" max="15662" width="2.109375" style="224" customWidth="1"/>
    <col min="15663" max="15851" width="2.6640625" style="224" customWidth="1"/>
    <col min="15852" max="15874" width="9" style="224"/>
    <col min="15875" max="15875" width="24.109375" style="224" customWidth="1"/>
    <col min="15876" max="15876" width="38.88671875" style="224" customWidth="1"/>
    <col min="15877" max="15896" width="2.6640625" style="224" customWidth="1"/>
    <col min="15897" max="15901" width="2.109375" style="224" customWidth="1"/>
    <col min="15902" max="15917" width="2.33203125" style="224" customWidth="1"/>
    <col min="15918" max="15918" width="2.109375" style="224" customWidth="1"/>
    <col min="15919" max="16107" width="2.6640625" style="224" customWidth="1"/>
    <col min="16108" max="16130" width="9" style="224"/>
    <col min="16131" max="16131" width="24.109375" style="224" customWidth="1"/>
    <col min="16132" max="16132" width="38.88671875" style="224" customWidth="1"/>
    <col min="16133" max="16152" width="2.6640625" style="224" customWidth="1"/>
    <col min="16153" max="16157" width="2.109375" style="224" customWidth="1"/>
    <col min="16158" max="16173" width="2.33203125" style="224" customWidth="1"/>
    <col min="16174" max="16174" width="2.109375" style="224" customWidth="1"/>
    <col min="16175" max="16363" width="2.6640625" style="224" customWidth="1"/>
    <col min="16364" max="16384" width="9" style="224"/>
  </cols>
  <sheetData>
    <row r="1" spans="1:46" ht="19.350000000000001" customHeight="1">
      <c r="A1" s="1038" t="s">
        <v>611</v>
      </c>
      <c r="B1" s="1038"/>
      <c r="C1" s="1038"/>
      <c r="D1" s="1038"/>
      <c r="E1" s="1038"/>
      <c r="F1" s="1038"/>
      <c r="G1" s="1038"/>
      <c r="H1" s="1038"/>
      <c r="I1" s="1038"/>
      <c r="J1" s="1038"/>
      <c r="K1" s="1038"/>
      <c r="L1" s="1038"/>
      <c r="M1" s="1038"/>
      <c r="N1" s="1038"/>
      <c r="O1" s="1038"/>
    </row>
    <row r="2" spans="1:46" ht="18.649999999999999" customHeight="1">
      <c r="AD2" s="1083" t="s">
        <v>1748</v>
      </c>
      <c r="AE2" s="1039"/>
      <c r="AF2" s="1039"/>
      <c r="AG2" s="1039"/>
      <c r="AH2" s="1039"/>
      <c r="AI2" s="1039"/>
      <c r="AJ2" s="1039"/>
      <c r="AK2" s="1039"/>
      <c r="AL2" s="1039"/>
      <c r="AM2" s="1039"/>
      <c r="AN2" s="1039"/>
      <c r="AO2" s="1039"/>
      <c r="AP2" s="1039"/>
      <c r="AQ2" s="1039"/>
      <c r="AR2" s="1039"/>
      <c r="AS2" s="1039"/>
      <c r="AT2" s="1039"/>
    </row>
    <row r="3" spans="1:46" ht="22.25" customHeight="1">
      <c r="A3" s="1085" t="s">
        <v>612</v>
      </c>
      <c r="B3" s="1086"/>
      <c r="C3" s="1087"/>
      <c r="D3" s="1009" t="s">
        <v>608</v>
      </c>
      <c r="E3" s="1009"/>
      <c r="F3" s="1009"/>
      <c r="G3" s="1010"/>
      <c r="H3" s="1061" t="s">
        <v>517</v>
      </c>
      <c r="I3" s="1009"/>
      <c r="J3" s="1009"/>
      <c r="K3" s="1009"/>
      <c r="L3" s="1009"/>
      <c r="M3" s="1010"/>
      <c r="N3" s="1004" t="s">
        <v>613</v>
      </c>
      <c r="O3" s="1004"/>
      <c r="P3" s="1004"/>
      <c r="Q3" s="1004"/>
      <c r="R3" s="1004"/>
      <c r="S3" s="1004"/>
      <c r="T3" s="1004" t="s">
        <v>606</v>
      </c>
      <c r="U3" s="1004"/>
      <c r="V3" s="1004"/>
      <c r="W3" s="1004"/>
      <c r="X3" s="1004"/>
      <c r="Y3" s="1004"/>
      <c r="Z3" s="1022" t="s">
        <v>614</v>
      </c>
      <c r="AA3" s="1022"/>
      <c r="AB3" s="1022"/>
      <c r="AC3" s="1022"/>
      <c r="AD3" s="1022"/>
      <c r="AE3" s="985" t="s">
        <v>522</v>
      </c>
      <c r="AF3" s="985"/>
      <c r="AG3" s="985"/>
      <c r="AH3" s="985"/>
      <c r="AI3" s="985"/>
      <c r="AJ3" s="985"/>
      <c r="AK3" s="985"/>
      <c r="AL3" s="985"/>
      <c r="AM3" s="985"/>
      <c r="AN3" s="985"/>
      <c r="AO3" s="985"/>
      <c r="AP3" s="985"/>
      <c r="AQ3" s="985"/>
      <c r="AR3" s="985"/>
      <c r="AS3" s="985"/>
      <c r="AT3" s="985"/>
    </row>
    <row r="4" spans="1:46" ht="22.25" customHeight="1">
      <c r="A4" s="1088"/>
      <c r="B4" s="1089"/>
      <c r="C4" s="1090"/>
      <c r="D4" s="1012"/>
      <c r="E4" s="1012"/>
      <c r="F4" s="1012"/>
      <c r="G4" s="1013"/>
      <c r="H4" s="1062"/>
      <c r="I4" s="1012"/>
      <c r="J4" s="1012"/>
      <c r="K4" s="1012"/>
      <c r="L4" s="1012"/>
      <c r="M4" s="1013"/>
      <c r="N4" s="986" t="s">
        <v>523</v>
      </c>
      <c r="O4" s="986"/>
      <c r="P4" s="986" t="s">
        <v>524</v>
      </c>
      <c r="Q4" s="986"/>
      <c r="R4" s="986" t="s">
        <v>123</v>
      </c>
      <c r="S4" s="986"/>
      <c r="T4" s="986" t="s">
        <v>525</v>
      </c>
      <c r="U4" s="986"/>
      <c r="V4" s="986" t="s">
        <v>526</v>
      </c>
      <c r="W4" s="986"/>
      <c r="X4" s="986" t="s">
        <v>527</v>
      </c>
      <c r="Y4" s="986"/>
      <c r="Z4" s="1022"/>
      <c r="AA4" s="1022"/>
      <c r="AB4" s="1022"/>
      <c r="AC4" s="1022"/>
      <c r="AD4" s="1022"/>
      <c r="AE4" s="986" t="s">
        <v>530</v>
      </c>
      <c r="AF4" s="986"/>
      <c r="AG4" s="986"/>
      <c r="AH4" s="1084" t="s">
        <v>531</v>
      </c>
      <c r="AI4" s="1084"/>
      <c r="AJ4" s="1084"/>
      <c r="AK4" s="986" t="s">
        <v>532</v>
      </c>
      <c r="AL4" s="986"/>
      <c r="AM4" s="986"/>
      <c r="AN4" s="986"/>
      <c r="AO4" s="986" t="s">
        <v>534</v>
      </c>
      <c r="AP4" s="986"/>
      <c r="AQ4" s="986"/>
      <c r="AR4" s="988" t="s">
        <v>295</v>
      </c>
      <c r="AS4" s="988"/>
      <c r="AT4" s="988"/>
    </row>
    <row r="5" spans="1:46" ht="22.25" customHeight="1">
      <c r="A5" s="1092"/>
      <c r="B5" s="483" t="s">
        <v>1419</v>
      </c>
      <c r="C5" s="1094"/>
      <c r="D5" s="1055" t="s">
        <v>1399</v>
      </c>
      <c r="E5" s="1055"/>
      <c r="F5" s="1055"/>
      <c r="G5" s="1056"/>
      <c r="H5" s="1063" t="s">
        <v>1420</v>
      </c>
      <c r="I5" s="1055"/>
      <c r="J5" s="1055"/>
      <c r="K5" s="1055"/>
      <c r="L5" s="1055"/>
      <c r="M5" s="1056"/>
      <c r="N5" s="1051" t="s">
        <v>1758</v>
      </c>
      <c r="O5" s="1051"/>
      <c r="P5" s="1051" t="s">
        <v>1758</v>
      </c>
      <c r="Q5" s="1051"/>
      <c r="R5" s="1051" t="s">
        <v>1758</v>
      </c>
      <c r="S5" s="1051"/>
      <c r="T5" s="1051" t="s">
        <v>1758</v>
      </c>
      <c r="U5" s="1051"/>
      <c r="V5" s="1051" t="s">
        <v>1758</v>
      </c>
      <c r="W5" s="1051"/>
      <c r="X5" s="1051" t="s">
        <v>1758</v>
      </c>
      <c r="Y5" s="1051"/>
      <c r="Z5" s="1051" t="s">
        <v>1758</v>
      </c>
      <c r="AA5" s="1051"/>
      <c r="AB5" s="1051"/>
      <c r="AC5" s="1051"/>
      <c r="AD5" s="1051"/>
      <c r="AE5" s="1066" t="s">
        <v>1758</v>
      </c>
      <c r="AF5" s="1066"/>
      <c r="AG5" s="1066"/>
      <c r="AH5" s="1066" t="s">
        <v>1758</v>
      </c>
      <c r="AI5" s="1066"/>
      <c r="AJ5" s="1066"/>
      <c r="AK5" s="1051" t="s">
        <v>1758</v>
      </c>
      <c r="AL5" s="1051"/>
      <c r="AM5" s="1051"/>
      <c r="AN5" s="1051"/>
      <c r="AO5" s="1051" t="s">
        <v>1758</v>
      </c>
      <c r="AP5" s="1051"/>
      <c r="AQ5" s="1051"/>
      <c r="AR5" s="1053" t="s">
        <v>1758</v>
      </c>
      <c r="AS5" s="1053"/>
      <c r="AT5" s="1053"/>
    </row>
    <row r="6" spans="1:46" ht="22.25" customHeight="1">
      <c r="A6" s="1093"/>
      <c r="B6" s="489" t="s">
        <v>1398</v>
      </c>
      <c r="C6" s="1095"/>
      <c r="D6" s="1057" t="s">
        <v>1421</v>
      </c>
      <c r="E6" s="1057"/>
      <c r="F6" s="1057"/>
      <c r="G6" s="1058"/>
      <c r="H6" s="1064"/>
      <c r="I6" s="1057"/>
      <c r="J6" s="1057"/>
      <c r="K6" s="1057"/>
      <c r="L6" s="1057"/>
      <c r="M6" s="1058"/>
      <c r="N6" s="1052"/>
      <c r="O6" s="1052"/>
      <c r="P6" s="1052"/>
      <c r="Q6" s="1052"/>
      <c r="R6" s="1052"/>
      <c r="S6" s="1052"/>
      <c r="T6" s="1052"/>
      <c r="U6" s="1052"/>
      <c r="V6" s="1052"/>
      <c r="W6" s="1052"/>
      <c r="X6" s="1052"/>
      <c r="Y6" s="1052"/>
      <c r="Z6" s="1052"/>
      <c r="AA6" s="1052"/>
      <c r="AB6" s="1052"/>
      <c r="AC6" s="1052"/>
      <c r="AD6" s="1052"/>
      <c r="AE6" s="1067"/>
      <c r="AF6" s="1067"/>
      <c r="AG6" s="1067"/>
      <c r="AH6" s="1067"/>
      <c r="AI6" s="1067"/>
      <c r="AJ6" s="1067"/>
      <c r="AK6" s="1052"/>
      <c r="AL6" s="1052"/>
      <c r="AM6" s="1052"/>
      <c r="AN6" s="1052"/>
      <c r="AO6" s="1052"/>
      <c r="AP6" s="1052"/>
      <c r="AQ6" s="1052"/>
      <c r="AR6" s="1054"/>
      <c r="AS6" s="1054"/>
      <c r="AT6" s="1054"/>
    </row>
    <row r="7" spans="1:46" ht="22.25" customHeight="1">
      <c r="A7" s="1096"/>
      <c r="B7" s="487" t="s">
        <v>615</v>
      </c>
      <c r="C7" s="1098"/>
      <c r="D7" s="1055" t="s">
        <v>1759</v>
      </c>
      <c r="E7" s="1055"/>
      <c r="F7" s="1055"/>
      <c r="G7" s="1056"/>
      <c r="H7" s="1063" t="s">
        <v>616</v>
      </c>
      <c r="I7" s="1055"/>
      <c r="J7" s="1055"/>
      <c r="K7" s="1055"/>
      <c r="L7" s="1055"/>
      <c r="M7" s="1056"/>
      <c r="N7" s="1068">
        <v>27</v>
      </c>
      <c r="O7" s="1068"/>
      <c r="P7" s="1068">
        <v>1</v>
      </c>
      <c r="Q7" s="1068"/>
      <c r="R7" s="1068">
        <f>N7+P7</f>
        <v>28</v>
      </c>
      <c r="S7" s="1068"/>
      <c r="T7" s="1068">
        <v>6</v>
      </c>
      <c r="U7" s="1068"/>
      <c r="V7" s="1068">
        <v>2</v>
      </c>
      <c r="W7" s="1068"/>
      <c r="X7" s="1068">
        <v>5</v>
      </c>
      <c r="Y7" s="1068"/>
      <c r="Z7" s="1068">
        <v>27860</v>
      </c>
      <c r="AA7" s="1068"/>
      <c r="AB7" s="1068"/>
      <c r="AC7" s="1068"/>
      <c r="AD7" s="1068"/>
      <c r="AE7" s="1077">
        <v>790</v>
      </c>
      <c r="AF7" s="1077"/>
      <c r="AG7" s="1077"/>
      <c r="AH7" s="1077">
        <v>380</v>
      </c>
      <c r="AI7" s="1077"/>
      <c r="AJ7" s="1077"/>
      <c r="AK7" s="1068">
        <v>42250</v>
      </c>
      <c r="AL7" s="1068"/>
      <c r="AM7" s="1068"/>
      <c r="AN7" s="1068"/>
      <c r="AO7" s="1068" t="s">
        <v>1758</v>
      </c>
      <c r="AP7" s="1068"/>
      <c r="AQ7" s="1068"/>
      <c r="AR7" s="1079">
        <v>228</v>
      </c>
      <c r="AS7" s="1079"/>
      <c r="AT7" s="1079"/>
    </row>
    <row r="8" spans="1:46" ht="22.25" customHeight="1">
      <c r="A8" s="1097"/>
      <c r="B8" s="488" t="s">
        <v>618</v>
      </c>
      <c r="C8" s="1099"/>
      <c r="D8" s="1059" t="s">
        <v>1422</v>
      </c>
      <c r="E8" s="1059"/>
      <c r="F8" s="1059"/>
      <c r="G8" s="1060"/>
      <c r="H8" s="1065"/>
      <c r="I8" s="1059"/>
      <c r="J8" s="1059"/>
      <c r="K8" s="1059"/>
      <c r="L8" s="1059"/>
      <c r="M8" s="1060"/>
      <c r="N8" s="1069"/>
      <c r="O8" s="1069"/>
      <c r="P8" s="1069"/>
      <c r="Q8" s="1069"/>
      <c r="R8" s="1069"/>
      <c r="S8" s="1069"/>
      <c r="T8" s="1069"/>
      <c r="U8" s="1069"/>
      <c r="V8" s="1069"/>
      <c r="W8" s="1069"/>
      <c r="X8" s="1069"/>
      <c r="Y8" s="1069"/>
      <c r="Z8" s="1069"/>
      <c r="AA8" s="1069"/>
      <c r="AB8" s="1069"/>
      <c r="AC8" s="1069"/>
      <c r="AD8" s="1069"/>
      <c r="AE8" s="1078"/>
      <c r="AF8" s="1078"/>
      <c r="AG8" s="1078"/>
      <c r="AH8" s="1078"/>
      <c r="AI8" s="1078"/>
      <c r="AJ8" s="1078"/>
      <c r="AK8" s="1069"/>
      <c r="AL8" s="1069"/>
      <c r="AM8" s="1069"/>
      <c r="AN8" s="1069"/>
      <c r="AO8" s="1069"/>
      <c r="AP8" s="1069"/>
      <c r="AQ8" s="1069"/>
      <c r="AR8" s="1070"/>
      <c r="AS8" s="1070"/>
      <c r="AT8" s="1070"/>
    </row>
    <row r="9" spans="1:46" ht="22.25" customHeight="1"/>
    <row r="10" spans="1:46" ht="22.25" customHeight="1">
      <c r="A10" s="1038" t="s">
        <v>619</v>
      </c>
      <c r="B10" s="1038"/>
      <c r="C10" s="1038"/>
      <c r="D10" s="1038"/>
      <c r="E10" s="1038"/>
      <c r="F10" s="1038"/>
      <c r="G10" s="1038"/>
      <c r="H10" s="1038"/>
      <c r="I10" s="1038"/>
      <c r="J10" s="1038"/>
      <c r="K10" s="1038"/>
      <c r="L10" s="1038"/>
      <c r="M10" s="1038"/>
      <c r="N10" s="1038"/>
      <c r="O10" s="1038"/>
      <c r="AC10" s="1039" t="s">
        <v>1747</v>
      </c>
      <c r="AD10" s="1039"/>
      <c r="AE10" s="1039"/>
      <c r="AF10" s="1039"/>
      <c r="AG10" s="1039"/>
      <c r="AH10" s="1039"/>
      <c r="AI10" s="1039"/>
      <c r="AJ10" s="1039"/>
      <c r="AK10" s="1039"/>
      <c r="AL10" s="1039"/>
      <c r="AM10" s="1039"/>
      <c r="AN10" s="1039"/>
      <c r="AO10" s="1039"/>
      <c r="AP10" s="1039"/>
      <c r="AQ10" s="1039"/>
      <c r="AR10" s="1039"/>
      <c r="AS10" s="1039"/>
    </row>
    <row r="11" spans="1:46" ht="22.25" customHeight="1">
      <c r="A11" s="1080"/>
      <c r="B11" s="1081" t="s">
        <v>612</v>
      </c>
      <c r="C11" s="1104"/>
      <c r="D11" s="1061" t="s">
        <v>608</v>
      </c>
      <c r="E11" s="1010"/>
      <c r="F11" s="1004" t="s">
        <v>620</v>
      </c>
      <c r="G11" s="1004"/>
      <c r="H11" s="1004"/>
      <c r="I11" s="1004"/>
      <c r="J11" s="1004"/>
      <c r="K11" s="1004"/>
      <c r="L11" s="1004" t="s">
        <v>606</v>
      </c>
      <c r="M11" s="1004"/>
      <c r="N11" s="1004"/>
      <c r="O11" s="1004"/>
      <c r="P11" s="1004"/>
      <c r="Q11" s="1004"/>
      <c r="R11" s="1022" t="s">
        <v>614</v>
      </c>
      <c r="S11" s="1022"/>
      <c r="T11" s="1022"/>
      <c r="U11" s="1022"/>
      <c r="V11" s="1022" t="s">
        <v>521</v>
      </c>
      <c r="W11" s="1022"/>
      <c r="X11" s="1022"/>
      <c r="Y11" s="1022"/>
      <c r="Z11" s="985" t="s">
        <v>522</v>
      </c>
      <c r="AA11" s="985"/>
      <c r="AB11" s="985"/>
      <c r="AC11" s="985"/>
      <c r="AD11" s="985"/>
      <c r="AE11" s="985"/>
      <c r="AF11" s="985"/>
      <c r="AG11" s="985"/>
      <c r="AH11" s="985"/>
      <c r="AI11" s="985"/>
      <c r="AJ11" s="985"/>
      <c r="AK11" s="985"/>
      <c r="AL11" s="985"/>
      <c r="AM11" s="985"/>
      <c r="AN11" s="985"/>
      <c r="AO11" s="985"/>
      <c r="AP11" s="985"/>
      <c r="AQ11" s="985"/>
      <c r="AR11" s="985"/>
      <c r="AS11" s="985"/>
    </row>
    <row r="12" spans="1:46" ht="22.25" customHeight="1">
      <c r="A12" s="1080"/>
      <c r="B12" s="1081"/>
      <c r="C12" s="1105"/>
      <c r="D12" s="1062"/>
      <c r="E12" s="1013"/>
      <c r="F12" s="986" t="s">
        <v>523</v>
      </c>
      <c r="G12" s="986"/>
      <c r="H12" s="986" t="s">
        <v>524</v>
      </c>
      <c r="I12" s="986"/>
      <c r="J12" s="986" t="s">
        <v>123</v>
      </c>
      <c r="K12" s="986"/>
      <c r="L12" s="986" t="s">
        <v>525</v>
      </c>
      <c r="M12" s="986"/>
      <c r="N12" s="986" t="s">
        <v>526</v>
      </c>
      <c r="O12" s="986"/>
      <c r="P12" s="986" t="s">
        <v>527</v>
      </c>
      <c r="Q12" s="986"/>
      <c r="R12" s="1022"/>
      <c r="S12" s="1022"/>
      <c r="T12" s="1022"/>
      <c r="U12" s="1022"/>
      <c r="V12" s="1022"/>
      <c r="W12" s="1022"/>
      <c r="X12" s="1022"/>
      <c r="Y12" s="1022"/>
      <c r="Z12" s="986" t="s">
        <v>621</v>
      </c>
      <c r="AA12" s="986"/>
      <c r="AB12" s="986"/>
      <c r="AC12" s="986"/>
      <c r="AD12" s="986"/>
      <c r="AE12" s="986" t="s">
        <v>622</v>
      </c>
      <c r="AF12" s="986"/>
      <c r="AG12" s="986"/>
      <c r="AH12" s="986"/>
      <c r="AI12" s="986"/>
      <c r="AJ12" s="986" t="s">
        <v>623</v>
      </c>
      <c r="AK12" s="986"/>
      <c r="AL12" s="986"/>
      <c r="AM12" s="986"/>
      <c r="AN12" s="986"/>
      <c r="AO12" s="988" t="s">
        <v>295</v>
      </c>
      <c r="AP12" s="988"/>
      <c r="AQ12" s="988"/>
      <c r="AR12" s="988"/>
      <c r="AS12" s="988"/>
    </row>
    <row r="13" spans="1:46" ht="22.25" customHeight="1">
      <c r="A13" s="1082"/>
      <c r="B13" s="483" t="s">
        <v>624</v>
      </c>
      <c r="C13" s="1102"/>
      <c r="D13" s="1027" t="s">
        <v>1760</v>
      </c>
      <c r="E13" s="1028"/>
      <c r="F13" s="1072">
        <v>12</v>
      </c>
      <c r="G13" s="1072"/>
      <c r="H13" s="1072" t="s">
        <v>78</v>
      </c>
      <c r="I13" s="1072"/>
      <c r="J13" s="1073">
        <f>SUM(F13:H13)</f>
        <v>12</v>
      </c>
      <c r="K13" s="1074"/>
      <c r="L13" s="1072">
        <v>3</v>
      </c>
      <c r="M13" s="1072"/>
      <c r="N13" s="1072">
        <v>2</v>
      </c>
      <c r="O13" s="1072"/>
      <c r="P13" s="1072" t="s">
        <v>78</v>
      </c>
      <c r="Q13" s="1072"/>
      <c r="R13" s="1072">
        <v>4416</v>
      </c>
      <c r="S13" s="1072"/>
      <c r="T13" s="1072"/>
      <c r="U13" s="1072"/>
      <c r="V13" s="1072">
        <v>4896</v>
      </c>
      <c r="W13" s="1072"/>
      <c r="X13" s="1072"/>
      <c r="Y13" s="1072"/>
      <c r="Z13" s="1072">
        <v>9752</v>
      </c>
      <c r="AA13" s="1072"/>
      <c r="AB13" s="1072"/>
      <c r="AC13" s="1072"/>
      <c r="AD13" s="1072"/>
      <c r="AE13" s="1072" t="s">
        <v>78</v>
      </c>
      <c r="AF13" s="1072"/>
      <c r="AG13" s="1072"/>
      <c r="AH13" s="1072"/>
      <c r="AI13" s="1072"/>
      <c r="AJ13" s="1072" t="s">
        <v>78</v>
      </c>
      <c r="AK13" s="1072"/>
      <c r="AL13" s="1072"/>
      <c r="AM13" s="1072"/>
      <c r="AN13" s="1072"/>
      <c r="AO13" s="1071" t="s">
        <v>78</v>
      </c>
      <c r="AP13" s="1071"/>
      <c r="AQ13" s="1071"/>
      <c r="AR13" s="1071"/>
      <c r="AS13" s="1071"/>
    </row>
    <row r="14" spans="1:46" ht="22.25" customHeight="1">
      <c r="A14" s="1011"/>
      <c r="B14" s="484" t="s">
        <v>1752</v>
      </c>
      <c r="C14" s="1103"/>
      <c r="D14" s="490"/>
      <c r="E14" s="480" t="s">
        <v>1201</v>
      </c>
      <c r="F14" s="1072"/>
      <c r="G14" s="1072"/>
      <c r="H14" s="1072"/>
      <c r="I14" s="1072"/>
      <c r="J14" s="1075"/>
      <c r="K14" s="1076"/>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1"/>
      <c r="AP14" s="1071"/>
      <c r="AQ14" s="1071"/>
      <c r="AR14" s="1071"/>
      <c r="AS14" s="1071"/>
    </row>
    <row r="15" spans="1:46" ht="22.25" customHeight="1">
      <c r="A15" s="1082"/>
      <c r="B15" s="485" t="s">
        <v>1749</v>
      </c>
      <c r="C15" s="1102"/>
      <c r="D15" s="1027" t="s">
        <v>1199</v>
      </c>
      <c r="E15" s="1028"/>
      <c r="F15" s="1072">
        <v>7</v>
      </c>
      <c r="G15" s="1072"/>
      <c r="H15" s="1072" t="s">
        <v>78</v>
      </c>
      <c r="I15" s="1072"/>
      <c r="J15" s="1072">
        <f>SUM(F15:H15)</f>
        <v>7</v>
      </c>
      <c r="K15" s="1072"/>
      <c r="L15" s="1072">
        <v>1</v>
      </c>
      <c r="M15" s="1072"/>
      <c r="N15" s="1072" t="s">
        <v>78</v>
      </c>
      <c r="O15" s="1072"/>
      <c r="P15" s="1072" t="s">
        <v>78</v>
      </c>
      <c r="Q15" s="1072"/>
      <c r="R15" s="1072">
        <v>658</v>
      </c>
      <c r="S15" s="1072"/>
      <c r="T15" s="1072"/>
      <c r="U15" s="1072"/>
      <c r="V15" s="1072" t="s">
        <v>263</v>
      </c>
      <c r="W15" s="1072"/>
      <c r="X15" s="1072"/>
      <c r="Y15" s="1072"/>
      <c r="Z15" s="1072">
        <v>88</v>
      </c>
      <c r="AA15" s="1072"/>
      <c r="AB15" s="1072"/>
      <c r="AC15" s="1072"/>
      <c r="AD15" s="1072"/>
      <c r="AE15" s="1072" t="s">
        <v>78</v>
      </c>
      <c r="AF15" s="1072"/>
      <c r="AG15" s="1072"/>
      <c r="AH15" s="1072"/>
      <c r="AI15" s="1072"/>
      <c r="AJ15" s="1072" t="s">
        <v>78</v>
      </c>
      <c r="AK15" s="1072"/>
      <c r="AL15" s="1072"/>
      <c r="AM15" s="1072"/>
      <c r="AN15" s="1072"/>
      <c r="AO15" s="1071" t="s">
        <v>78</v>
      </c>
      <c r="AP15" s="1071"/>
      <c r="AQ15" s="1071"/>
      <c r="AR15" s="1071"/>
      <c r="AS15" s="1071"/>
    </row>
    <row r="16" spans="1:46" ht="22.25" customHeight="1">
      <c r="A16" s="1011"/>
      <c r="B16" s="484" t="s">
        <v>1752</v>
      </c>
      <c r="C16" s="1103"/>
      <c r="D16" s="490"/>
      <c r="E16" s="480" t="s">
        <v>1202</v>
      </c>
      <c r="F16" s="1072"/>
      <c r="G16" s="1072"/>
      <c r="H16" s="1072"/>
      <c r="I16" s="1072"/>
      <c r="J16" s="1072"/>
      <c r="K16" s="1072"/>
      <c r="L16" s="1072"/>
      <c r="M16" s="1072"/>
      <c r="N16" s="1072"/>
      <c r="O16" s="1072"/>
      <c r="P16" s="1072"/>
      <c r="Q16" s="1072"/>
      <c r="R16" s="1072"/>
      <c r="S16" s="1072"/>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1"/>
      <c r="AP16" s="1071"/>
      <c r="AQ16" s="1071"/>
      <c r="AR16" s="1071"/>
      <c r="AS16" s="1071"/>
    </row>
    <row r="17" spans="1:45" ht="22.25" customHeight="1">
      <c r="A17" s="1082"/>
      <c r="B17" s="485" t="s">
        <v>1851</v>
      </c>
      <c r="C17" s="1102"/>
      <c r="D17" s="1027" t="s">
        <v>1761</v>
      </c>
      <c r="E17" s="1028"/>
      <c r="F17" s="1072">
        <v>11</v>
      </c>
      <c r="G17" s="1072"/>
      <c r="H17" s="1072" t="s">
        <v>78</v>
      </c>
      <c r="I17" s="1072"/>
      <c r="J17" s="1072">
        <f>SUM(F17:H17)</f>
        <v>11</v>
      </c>
      <c r="K17" s="1072"/>
      <c r="L17" s="1072">
        <v>3</v>
      </c>
      <c r="M17" s="1072"/>
      <c r="N17" s="1072">
        <v>2</v>
      </c>
      <c r="O17" s="1072"/>
      <c r="P17" s="1072" t="s">
        <v>78</v>
      </c>
      <c r="Q17" s="1072"/>
      <c r="R17" s="1072">
        <v>4800</v>
      </c>
      <c r="S17" s="1072"/>
      <c r="T17" s="1072"/>
      <c r="U17" s="1072"/>
      <c r="V17" s="1072">
        <v>35704</v>
      </c>
      <c r="W17" s="1072"/>
      <c r="X17" s="1072"/>
      <c r="Y17" s="1072"/>
      <c r="Z17" s="1072">
        <v>33599</v>
      </c>
      <c r="AA17" s="1072"/>
      <c r="AB17" s="1072"/>
      <c r="AC17" s="1072"/>
      <c r="AD17" s="1072"/>
      <c r="AE17" s="1072" t="s">
        <v>78</v>
      </c>
      <c r="AF17" s="1072"/>
      <c r="AG17" s="1072"/>
      <c r="AH17" s="1072"/>
      <c r="AI17" s="1072"/>
      <c r="AJ17" s="1072" t="s">
        <v>78</v>
      </c>
      <c r="AK17" s="1072"/>
      <c r="AL17" s="1072"/>
      <c r="AM17" s="1072"/>
      <c r="AN17" s="1072"/>
      <c r="AO17" s="1071" t="s">
        <v>78</v>
      </c>
      <c r="AP17" s="1071"/>
      <c r="AQ17" s="1071"/>
      <c r="AR17" s="1071"/>
      <c r="AS17" s="1071"/>
    </row>
    <row r="18" spans="1:45" ht="22.25" customHeight="1">
      <c r="A18" s="1011"/>
      <c r="B18" s="484" t="s">
        <v>1752</v>
      </c>
      <c r="C18" s="1103"/>
      <c r="D18" s="490"/>
      <c r="E18" s="480" t="s">
        <v>1203</v>
      </c>
      <c r="F18" s="1072"/>
      <c r="G18" s="1072"/>
      <c r="H18" s="1072"/>
      <c r="I18" s="1072"/>
      <c r="J18" s="1072"/>
      <c r="K18" s="1072"/>
      <c r="L18" s="1072"/>
      <c r="M18" s="1072"/>
      <c r="N18" s="1072"/>
      <c r="O18" s="1072"/>
      <c r="P18" s="1072"/>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1"/>
      <c r="AP18" s="1071"/>
      <c r="AQ18" s="1071"/>
      <c r="AR18" s="1071"/>
      <c r="AS18" s="1071"/>
    </row>
    <row r="19" spans="1:45" ht="22.25" customHeight="1">
      <c r="A19" s="1082"/>
      <c r="B19" s="485" t="s">
        <v>1750</v>
      </c>
      <c r="C19" s="1102"/>
      <c r="D19" s="1027" t="s">
        <v>1400</v>
      </c>
      <c r="E19" s="1028"/>
      <c r="F19" s="1072">
        <v>9</v>
      </c>
      <c r="G19" s="1072"/>
      <c r="H19" s="1072" t="s">
        <v>78</v>
      </c>
      <c r="I19" s="1072"/>
      <c r="J19" s="1072">
        <f>SUM(F19:H19)</f>
        <v>9</v>
      </c>
      <c r="K19" s="1072"/>
      <c r="L19" s="1072">
        <v>3</v>
      </c>
      <c r="M19" s="1072"/>
      <c r="N19" s="1072">
        <v>2</v>
      </c>
      <c r="O19" s="1072"/>
      <c r="P19" s="1072" t="s">
        <v>78</v>
      </c>
      <c r="Q19" s="1072"/>
      <c r="R19" s="1072">
        <v>2572</v>
      </c>
      <c r="S19" s="1072"/>
      <c r="T19" s="1072"/>
      <c r="U19" s="1072"/>
      <c r="V19" s="1072">
        <v>7301</v>
      </c>
      <c r="W19" s="1072"/>
      <c r="X19" s="1072"/>
      <c r="Y19" s="1072"/>
      <c r="Z19" s="1072">
        <v>50083</v>
      </c>
      <c r="AA19" s="1072"/>
      <c r="AB19" s="1072"/>
      <c r="AC19" s="1072"/>
      <c r="AD19" s="1072"/>
      <c r="AE19" s="1072" t="s">
        <v>78</v>
      </c>
      <c r="AF19" s="1072"/>
      <c r="AG19" s="1072"/>
      <c r="AH19" s="1072"/>
      <c r="AI19" s="1072"/>
      <c r="AJ19" s="1072" t="s">
        <v>78</v>
      </c>
      <c r="AK19" s="1072"/>
      <c r="AL19" s="1072"/>
      <c r="AM19" s="1072"/>
      <c r="AN19" s="1072"/>
      <c r="AO19" s="1071" t="s">
        <v>78</v>
      </c>
      <c r="AP19" s="1071"/>
      <c r="AQ19" s="1071"/>
      <c r="AR19" s="1071"/>
      <c r="AS19" s="1071"/>
    </row>
    <row r="20" spans="1:45" ht="22.25" customHeight="1">
      <c r="A20" s="1011"/>
      <c r="B20" s="484" t="s">
        <v>1752</v>
      </c>
      <c r="C20" s="1103"/>
      <c r="D20" s="490"/>
      <c r="E20" s="480" t="s">
        <v>1423</v>
      </c>
      <c r="F20" s="1072"/>
      <c r="G20" s="1072"/>
      <c r="H20" s="1072"/>
      <c r="I20" s="1072"/>
      <c r="J20" s="1072"/>
      <c r="K20" s="1072"/>
      <c r="L20" s="1072"/>
      <c r="M20" s="1072"/>
      <c r="N20" s="1072"/>
      <c r="O20" s="1072"/>
      <c r="P20" s="1072"/>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1"/>
      <c r="AP20" s="1071"/>
      <c r="AQ20" s="1071"/>
      <c r="AR20" s="1071"/>
      <c r="AS20" s="1071"/>
    </row>
    <row r="21" spans="1:45" ht="22.25" customHeight="1">
      <c r="A21" s="1082"/>
      <c r="B21" s="483" t="s">
        <v>625</v>
      </c>
      <c r="C21" s="1102"/>
      <c r="D21" s="1027" t="s">
        <v>1200</v>
      </c>
      <c r="E21" s="1028"/>
      <c r="F21" s="1072">
        <v>88</v>
      </c>
      <c r="G21" s="1072"/>
      <c r="H21" s="1072" t="s">
        <v>78</v>
      </c>
      <c r="I21" s="1072"/>
      <c r="J21" s="1072">
        <f>SUM(F21:H21)</f>
        <v>88</v>
      </c>
      <c r="K21" s="1072"/>
      <c r="L21" s="1072">
        <v>7</v>
      </c>
      <c r="M21" s="1072"/>
      <c r="N21" s="1072">
        <v>3</v>
      </c>
      <c r="O21" s="1072"/>
      <c r="P21" s="1072">
        <v>1</v>
      </c>
      <c r="Q21" s="1072"/>
      <c r="R21" s="1072">
        <v>480</v>
      </c>
      <c r="S21" s="1072"/>
      <c r="T21" s="1072"/>
      <c r="U21" s="1072"/>
      <c r="V21" s="1072">
        <v>11156</v>
      </c>
      <c r="W21" s="1072"/>
      <c r="X21" s="1072"/>
      <c r="Y21" s="1072"/>
      <c r="Z21" s="1072">
        <v>1637</v>
      </c>
      <c r="AA21" s="1072"/>
      <c r="AB21" s="1072"/>
      <c r="AC21" s="1072"/>
      <c r="AD21" s="1072"/>
      <c r="AE21" s="1072" t="s">
        <v>78</v>
      </c>
      <c r="AF21" s="1072"/>
      <c r="AG21" s="1072"/>
      <c r="AH21" s="1072"/>
      <c r="AI21" s="1072"/>
      <c r="AJ21" s="1072" t="s">
        <v>78</v>
      </c>
      <c r="AK21" s="1072"/>
      <c r="AL21" s="1072"/>
      <c r="AM21" s="1072"/>
      <c r="AN21" s="1072"/>
      <c r="AO21" s="1071" t="s">
        <v>78</v>
      </c>
      <c r="AP21" s="1071"/>
      <c r="AQ21" s="1071"/>
      <c r="AR21" s="1071"/>
      <c r="AS21" s="1071"/>
    </row>
    <row r="22" spans="1:45" ht="22.25" customHeight="1">
      <c r="A22" s="1011"/>
      <c r="B22" s="484" t="s">
        <v>1753</v>
      </c>
      <c r="C22" s="1103"/>
      <c r="D22" s="490"/>
      <c r="E22" s="480" t="s">
        <v>1204</v>
      </c>
      <c r="F22" s="1072"/>
      <c r="G22" s="1072"/>
      <c r="H22" s="1072"/>
      <c r="I22" s="1072"/>
      <c r="J22" s="1072"/>
      <c r="K22" s="1072"/>
      <c r="L22" s="1072"/>
      <c r="M22" s="1072"/>
      <c r="N22" s="1072"/>
      <c r="O22" s="1072"/>
      <c r="P22" s="1072"/>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1"/>
      <c r="AP22" s="1071"/>
      <c r="AQ22" s="1071"/>
      <c r="AR22" s="1071"/>
      <c r="AS22" s="1071"/>
    </row>
    <row r="23" spans="1:45" ht="22.25" customHeight="1">
      <c r="A23" s="1082"/>
      <c r="B23" s="483" t="s">
        <v>626</v>
      </c>
      <c r="C23" s="1102"/>
      <c r="D23" s="1027" t="s">
        <v>1757</v>
      </c>
      <c r="E23" s="1028"/>
      <c r="F23" s="1072">
        <v>8</v>
      </c>
      <c r="G23" s="1072"/>
      <c r="H23" s="1072" t="s">
        <v>78</v>
      </c>
      <c r="I23" s="1072"/>
      <c r="J23" s="1072">
        <f>SUM(F23:H23)</f>
        <v>8</v>
      </c>
      <c r="K23" s="1072"/>
      <c r="L23" s="1072">
        <v>3</v>
      </c>
      <c r="M23" s="1072"/>
      <c r="N23" s="1072">
        <v>2</v>
      </c>
      <c r="O23" s="1072"/>
      <c r="P23" s="1072" t="s">
        <v>78</v>
      </c>
      <c r="Q23" s="1072"/>
      <c r="R23" s="1072">
        <v>345</v>
      </c>
      <c r="S23" s="1072"/>
      <c r="T23" s="1072"/>
      <c r="U23" s="1072"/>
      <c r="V23" s="1072">
        <v>1047</v>
      </c>
      <c r="W23" s="1072"/>
      <c r="X23" s="1072"/>
      <c r="Y23" s="1072"/>
      <c r="Z23" s="1072">
        <v>202</v>
      </c>
      <c r="AA23" s="1072"/>
      <c r="AB23" s="1072"/>
      <c r="AC23" s="1072"/>
      <c r="AD23" s="1072"/>
      <c r="AE23" s="1072" t="s">
        <v>78</v>
      </c>
      <c r="AF23" s="1072"/>
      <c r="AG23" s="1072"/>
      <c r="AH23" s="1072"/>
      <c r="AI23" s="1072"/>
      <c r="AJ23" s="1072" t="s">
        <v>78</v>
      </c>
      <c r="AK23" s="1072"/>
      <c r="AL23" s="1072"/>
      <c r="AM23" s="1072"/>
      <c r="AN23" s="1072"/>
      <c r="AO23" s="1071" t="s">
        <v>78</v>
      </c>
      <c r="AP23" s="1071"/>
      <c r="AQ23" s="1071"/>
      <c r="AR23" s="1071"/>
      <c r="AS23" s="1071"/>
    </row>
    <row r="24" spans="1:45" ht="22.25" customHeight="1">
      <c r="A24" s="1011"/>
      <c r="B24" s="484" t="s">
        <v>1754</v>
      </c>
      <c r="C24" s="1103"/>
      <c r="D24" s="490"/>
      <c r="E24" s="480" t="s">
        <v>1205</v>
      </c>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1"/>
      <c r="AP24" s="1071"/>
      <c r="AQ24" s="1071"/>
      <c r="AR24" s="1071"/>
      <c r="AS24" s="1071"/>
    </row>
    <row r="25" spans="1:45" ht="22.25" customHeight="1">
      <c r="A25" s="1082"/>
      <c r="B25" s="485" t="s">
        <v>1751</v>
      </c>
      <c r="C25" s="1102"/>
      <c r="D25" s="1027" t="s">
        <v>1763</v>
      </c>
      <c r="E25" s="1028"/>
      <c r="F25" s="1072">
        <v>37</v>
      </c>
      <c r="G25" s="1072"/>
      <c r="H25" s="1072" t="s">
        <v>78</v>
      </c>
      <c r="I25" s="1072"/>
      <c r="J25" s="1072">
        <f>SUM(F25:H25)</f>
        <v>37</v>
      </c>
      <c r="K25" s="1072"/>
      <c r="L25" s="1072">
        <v>5</v>
      </c>
      <c r="M25" s="1072"/>
      <c r="N25" s="1072">
        <v>2</v>
      </c>
      <c r="O25" s="1072"/>
      <c r="P25" s="1072">
        <v>1</v>
      </c>
      <c r="Q25" s="1072"/>
      <c r="R25" s="1072">
        <v>2880</v>
      </c>
      <c r="S25" s="1072"/>
      <c r="T25" s="1072"/>
      <c r="U25" s="1072"/>
      <c r="V25" s="1072">
        <v>8953</v>
      </c>
      <c r="W25" s="1072"/>
      <c r="X25" s="1072"/>
      <c r="Y25" s="1072"/>
      <c r="Z25" s="1072">
        <v>2468</v>
      </c>
      <c r="AA25" s="1072"/>
      <c r="AB25" s="1072"/>
      <c r="AC25" s="1072"/>
      <c r="AD25" s="1072"/>
      <c r="AE25" s="1072" t="s">
        <v>78</v>
      </c>
      <c r="AF25" s="1072"/>
      <c r="AG25" s="1072"/>
      <c r="AH25" s="1072"/>
      <c r="AI25" s="1072"/>
      <c r="AJ25" s="1072" t="s">
        <v>78</v>
      </c>
      <c r="AK25" s="1072"/>
      <c r="AL25" s="1072"/>
      <c r="AM25" s="1072"/>
      <c r="AN25" s="1072"/>
      <c r="AO25" s="1071" t="s">
        <v>78</v>
      </c>
      <c r="AP25" s="1071"/>
      <c r="AQ25" s="1071"/>
      <c r="AR25" s="1071"/>
      <c r="AS25" s="1071"/>
    </row>
    <row r="26" spans="1:45" ht="22.25" customHeight="1">
      <c r="A26" s="1011"/>
      <c r="B26" s="484" t="s">
        <v>1755</v>
      </c>
      <c r="C26" s="1103"/>
      <c r="D26" s="490"/>
      <c r="E26" s="480" t="s">
        <v>1206</v>
      </c>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1"/>
      <c r="AP26" s="1071"/>
      <c r="AQ26" s="1071"/>
      <c r="AR26" s="1071"/>
      <c r="AS26" s="1071"/>
    </row>
    <row r="27" spans="1:45" ht="22.25" customHeight="1">
      <c r="A27" s="1082"/>
      <c r="B27" s="483" t="s">
        <v>333</v>
      </c>
      <c r="C27" s="1100"/>
      <c r="D27" s="1027" t="s">
        <v>1348</v>
      </c>
      <c r="E27" s="1028"/>
      <c r="F27" s="1069">
        <v>10</v>
      </c>
      <c r="G27" s="1069"/>
      <c r="H27" s="1069" t="s">
        <v>78</v>
      </c>
      <c r="I27" s="1069"/>
      <c r="J27" s="1069">
        <f>SUM(F27:H27)</f>
        <v>10</v>
      </c>
      <c r="K27" s="1069"/>
      <c r="L27" s="1069">
        <v>3</v>
      </c>
      <c r="M27" s="1069"/>
      <c r="N27" s="1069">
        <v>2</v>
      </c>
      <c r="O27" s="1069"/>
      <c r="P27" s="1069">
        <v>1</v>
      </c>
      <c r="Q27" s="1069"/>
      <c r="R27" s="1069">
        <v>1740</v>
      </c>
      <c r="S27" s="1069"/>
      <c r="T27" s="1069"/>
      <c r="U27" s="1069"/>
      <c r="V27" s="1069">
        <v>6780</v>
      </c>
      <c r="W27" s="1069"/>
      <c r="X27" s="1069"/>
      <c r="Y27" s="1069"/>
      <c r="Z27" s="1069">
        <v>12</v>
      </c>
      <c r="AA27" s="1069"/>
      <c r="AB27" s="1069"/>
      <c r="AC27" s="1069"/>
      <c r="AD27" s="1069"/>
      <c r="AE27" s="1069" t="s">
        <v>78</v>
      </c>
      <c r="AF27" s="1069"/>
      <c r="AG27" s="1069"/>
      <c r="AH27" s="1069"/>
      <c r="AI27" s="1069"/>
      <c r="AJ27" s="1069" t="s">
        <v>78</v>
      </c>
      <c r="AK27" s="1069"/>
      <c r="AL27" s="1069"/>
      <c r="AM27" s="1069"/>
      <c r="AN27" s="1069"/>
      <c r="AO27" s="1070" t="s">
        <v>78</v>
      </c>
      <c r="AP27" s="1070"/>
      <c r="AQ27" s="1070"/>
      <c r="AR27" s="1070"/>
      <c r="AS27" s="1070"/>
    </row>
    <row r="28" spans="1:45" ht="22.25" customHeight="1">
      <c r="A28" s="1091"/>
      <c r="B28" s="486" t="s">
        <v>1756</v>
      </c>
      <c r="C28" s="1101"/>
      <c r="D28" s="491"/>
      <c r="E28" s="492" t="s">
        <v>1349</v>
      </c>
      <c r="F28" s="1069"/>
      <c r="G28" s="1069"/>
      <c r="H28" s="1069"/>
      <c r="I28" s="1069"/>
      <c r="J28" s="1069"/>
      <c r="K28" s="1069"/>
      <c r="L28" s="1069"/>
      <c r="M28" s="1069"/>
      <c r="N28" s="1069"/>
      <c r="O28" s="1069"/>
      <c r="P28" s="1069"/>
      <c r="Q28" s="1069"/>
      <c r="R28" s="1069"/>
      <c r="S28" s="1069"/>
      <c r="T28" s="1069"/>
      <c r="U28" s="1069"/>
      <c r="V28" s="1069"/>
      <c r="W28" s="1069"/>
      <c r="X28" s="1069"/>
      <c r="Y28" s="1069"/>
      <c r="Z28" s="1069"/>
      <c r="AA28" s="1069"/>
      <c r="AB28" s="1069"/>
      <c r="AC28" s="1069"/>
      <c r="AD28" s="1069"/>
      <c r="AE28" s="1069"/>
      <c r="AF28" s="1069"/>
      <c r="AG28" s="1069"/>
      <c r="AH28" s="1069"/>
      <c r="AI28" s="1069"/>
      <c r="AJ28" s="1069"/>
      <c r="AK28" s="1069"/>
      <c r="AL28" s="1069"/>
      <c r="AM28" s="1069"/>
      <c r="AN28" s="1069"/>
      <c r="AO28" s="1070"/>
      <c r="AP28" s="1070"/>
      <c r="AQ28" s="1070"/>
      <c r="AR28" s="1070"/>
      <c r="AS28" s="1070"/>
    </row>
    <row r="29" spans="1:45" ht="24.05" customHeight="1">
      <c r="J29" s="1038"/>
      <c r="K29" s="1038"/>
      <c r="AG29" s="1038" t="s">
        <v>627</v>
      </c>
      <c r="AH29" s="1038"/>
      <c r="AI29" s="1038"/>
      <c r="AJ29" s="1038"/>
      <c r="AK29" s="1038"/>
      <c r="AL29" s="1038"/>
      <c r="AM29" s="1038"/>
      <c r="AN29" s="1038"/>
      <c r="AO29" s="1038"/>
      <c r="AP29" s="1038"/>
      <c r="AQ29" s="1038"/>
      <c r="AR29" s="1038"/>
      <c r="AS29" s="1038"/>
    </row>
    <row r="30" spans="1:45" ht="20.95" customHeight="1"/>
    <row r="31" spans="1:45" ht="20.95" customHeight="1"/>
  </sheetData>
  <sheetProtection selectLockedCells="1" selectUnlockedCells="1"/>
  <mergeCells count="197">
    <mergeCell ref="A23:A24"/>
    <mergeCell ref="A25:A26"/>
    <mergeCell ref="A27:A28"/>
    <mergeCell ref="A5:A6"/>
    <mergeCell ref="C5:C6"/>
    <mergeCell ref="A7:A8"/>
    <mergeCell ref="C7:C8"/>
    <mergeCell ref="D23:E23"/>
    <mergeCell ref="D25:E25"/>
    <mergeCell ref="D27:E27"/>
    <mergeCell ref="D17:E17"/>
    <mergeCell ref="D11:E12"/>
    <mergeCell ref="C27:C28"/>
    <mergeCell ref="C25:C26"/>
    <mergeCell ref="C13:C14"/>
    <mergeCell ref="C15:C16"/>
    <mergeCell ref="C17:C18"/>
    <mergeCell ref="C19:C20"/>
    <mergeCell ref="C21:C22"/>
    <mergeCell ref="C23:C24"/>
    <mergeCell ref="C11:C12"/>
    <mergeCell ref="D13:E13"/>
    <mergeCell ref="D15:E15"/>
    <mergeCell ref="D19:E19"/>
    <mergeCell ref="D21:E21"/>
    <mergeCell ref="A13:A14"/>
    <mergeCell ref="A15:A16"/>
    <mergeCell ref="A17:A18"/>
    <mergeCell ref="A19:A20"/>
    <mergeCell ref="A21:A22"/>
    <mergeCell ref="A1:O1"/>
    <mergeCell ref="AD2:AT2"/>
    <mergeCell ref="N3:S3"/>
    <mergeCell ref="T3:Y3"/>
    <mergeCell ref="Z3:AD4"/>
    <mergeCell ref="AE3:AT3"/>
    <mergeCell ref="N4:O4"/>
    <mergeCell ref="AH4:AJ4"/>
    <mergeCell ref="AK4:AN4"/>
    <mergeCell ref="AO4:AQ4"/>
    <mergeCell ref="AR4:AT4"/>
    <mergeCell ref="X4:Y4"/>
    <mergeCell ref="AE4:AG4"/>
    <mergeCell ref="T4:U4"/>
    <mergeCell ref="V4:W4"/>
    <mergeCell ref="A3:C4"/>
    <mergeCell ref="F12:G12"/>
    <mergeCell ref="H12:I12"/>
    <mergeCell ref="J12:K12"/>
    <mergeCell ref="L12:M12"/>
    <mergeCell ref="N12:O12"/>
    <mergeCell ref="A10:O10"/>
    <mergeCell ref="A11:A12"/>
    <mergeCell ref="F11:K11"/>
    <mergeCell ref="L11:Q11"/>
    <mergeCell ref="P12:Q12"/>
    <mergeCell ref="B11:B12"/>
    <mergeCell ref="R11:U12"/>
    <mergeCell ref="V11:Y12"/>
    <mergeCell ref="Z11:AS11"/>
    <mergeCell ref="X7:Y8"/>
    <mergeCell ref="Z7:AD8"/>
    <mergeCell ref="AE7:AG8"/>
    <mergeCell ref="AH7:AJ8"/>
    <mergeCell ref="AK7:AN8"/>
    <mergeCell ref="AO7:AQ8"/>
    <mergeCell ref="Z12:AD12"/>
    <mergeCell ref="AE12:AI12"/>
    <mergeCell ref="AJ12:AN12"/>
    <mergeCell ref="AO12:AS12"/>
    <mergeCell ref="AR7:AT8"/>
    <mergeCell ref="AC10:AS10"/>
    <mergeCell ref="R7:S8"/>
    <mergeCell ref="T7:U8"/>
    <mergeCell ref="V7:W8"/>
    <mergeCell ref="AO13:AS14"/>
    <mergeCell ref="F15:G16"/>
    <mergeCell ref="H15:I16"/>
    <mergeCell ref="J15:K16"/>
    <mergeCell ref="L15:M16"/>
    <mergeCell ref="N15:O16"/>
    <mergeCell ref="P15:Q16"/>
    <mergeCell ref="R15:U16"/>
    <mergeCell ref="V15:Y16"/>
    <mergeCell ref="P13:Q14"/>
    <mergeCell ref="R13:U14"/>
    <mergeCell ref="V13:Y14"/>
    <mergeCell ref="Z13:AD14"/>
    <mergeCell ref="AE13:AI14"/>
    <mergeCell ref="AJ13:AN14"/>
    <mergeCell ref="Z15:AD16"/>
    <mergeCell ref="AE15:AI16"/>
    <mergeCell ref="AJ15:AN16"/>
    <mergeCell ref="AO15:AS16"/>
    <mergeCell ref="F13:G14"/>
    <mergeCell ref="H13:I14"/>
    <mergeCell ref="J13:K14"/>
    <mergeCell ref="L13:M14"/>
    <mergeCell ref="N13:O14"/>
    <mergeCell ref="F17:G18"/>
    <mergeCell ref="H17:I18"/>
    <mergeCell ref="J17:K18"/>
    <mergeCell ref="L17:M18"/>
    <mergeCell ref="N17:O18"/>
    <mergeCell ref="AO17:AS18"/>
    <mergeCell ref="F19:G20"/>
    <mergeCell ref="H19:I20"/>
    <mergeCell ref="J19:K20"/>
    <mergeCell ref="L19:M20"/>
    <mergeCell ref="N19:O20"/>
    <mergeCell ref="P19:Q20"/>
    <mergeCell ref="R19:U20"/>
    <mergeCell ref="V19:Y20"/>
    <mergeCell ref="P17:Q18"/>
    <mergeCell ref="R17:U18"/>
    <mergeCell ref="V17:Y18"/>
    <mergeCell ref="Z17:AD18"/>
    <mergeCell ref="AE17:AI18"/>
    <mergeCell ref="AJ17:AN18"/>
    <mergeCell ref="Z19:AD20"/>
    <mergeCell ref="AE19:AI20"/>
    <mergeCell ref="AJ19:AN20"/>
    <mergeCell ref="AO19:AS20"/>
    <mergeCell ref="F21:G22"/>
    <mergeCell ref="H21:I22"/>
    <mergeCell ref="J21:K22"/>
    <mergeCell ref="L21:M22"/>
    <mergeCell ref="N21:O22"/>
    <mergeCell ref="AO21:AS22"/>
    <mergeCell ref="P21:Q22"/>
    <mergeCell ref="R21:U22"/>
    <mergeCell ref="V21:Y22"/>
    <mergeCell ref="Z21:AD22"/>
    <mergeCell ref="AE21:AI22"/>
    <mergeCell ref="AJ21:AN22"/>
    <mergeCell ref="Z23:AD24"/>
    <mergeCell ref="AE23:AI24"/>
    <mergeCell ref="AJ23:AN24"/>
    <mergeCell ref="AO23:AS24"/>
    <mergeCell ref="F25:G26"/>
    <mergeCell ref="H25:I26"/>
    <mergeCell ref="J25:K26"/>
    <mergeCell ref="L25:M26"/>
    <mergeCell ref="N25:O26"/>
    <mergeCell ref="F23:G24"/>
    <mergeCell ref="H23:I24"/>
    <mergeCell ref="J23:K24"/>
    <mergeCell ref="L23:M24"/>
    <mergeCell ref="N23:O24"/>
    <mergeCell ref="P23:Q24"/>
    <mergeCell ref="R23:U24"/>
    <mergeCell ref="V23:Y24"/>
    <mergeCell ref="Z27:AD28"/>
    <mergeCell ref="AE27:AI28"/>
    <mergeCell ref="AJ27:AN28"/>
    <mergeCell ref="AO27:AS28"/>
    <mergeCell ref="J29:K29"/>
    <mergeCell ref="AG29:AS29"/>
    <mergeCell ref="AO25:AS26"/>
    <mergeCell ref="F27:G28"/>
    <mergeCell ref="H27:I28"/>
    <mergeCell ref="J27:K28"/>
    <mergeCell ref="L27:M28"/>
    <mergeCell ref="N27:O28"/>
    <mergeCell ref="P27:Q28"/>
    <mergeCell ref="R27:U28"/>
    <mergeCell ref="V27:Y28"/>
    <mergeCell ref="P25:Q26"/>
    <mergeCell ref="R25:U26"/>
    <mergeCell ref="V25:Y26"/>
    <mergeCell ref="Z25:AD26"/>
    <mergeCell ref="AE25:AI26"/>
    <mergeCell ref="AJ25:AN26"/>
    <mergeCell ref="AK5:AN6"/>
    <mergeCell ref="AO5:AQ6"/>
    <mergeCell ref="AR5:AT6"/>
    <mergeCell ref="D7:G7"/>
    <mergeCell ref="D3:G4"/>
    <mergeCell ref="D5:G5"/>
    <mergeCell ref="D6:G6"/>
    <mergeCell ref="D8:G8"/>
    <mergeCell ref="H3:M4"/>
    <mergeCell ref="H5:M6"/>
    <mergeCell ref="H7:M8"/>
    <mergeCell ref="N5:O6"/>
    <mergeCell ref="P5:Q6"/>
    <mergeCell ref="R5:S6"/>
    <mergeCell ref="T5:U6"/>
    <mergeCell ref="V5:W6"/>
    <mergeCell ref="X5:Y6"/>
    <mergeCell ref="Z5:AD6"/>
    <mergeCell ref="AE5:AG6"/>
    <mergeCell ref="AH5:AJ6"/>
    <mergeCell ref="N7:O8"/>
    <mergeCell ref="P7:Q8"/>
    <mergeCell ref="P4:Q4"/>
    <mergeCell ref="R4:S4"/>
  </mergeCells>
  <phoneticPr fontId="4"/>
  <pageMargins left="0.78740157480314965" right="0.39370078740157483" top="0.39370078740157483" bottom="0.39370078740157483" header="0" footer="0"/>
  <pageSetup paperSize="9" scale="87"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BG42"/>
  <sheetViews>
    <sheetView view="pageLayout" topLeftCell="A7" zoomScaleNormal="100" workbookViewId="0">
      <selection activeCell="A19" sqref="A19:C21"/>
    </sheetView>
  </sheetViews>
  <sheetFormatPr defaultColWidth="9" defaultRowHeight="14.4"/>
  <cols>
    <col min="1" max="1" width="1.6640625" style="224" customWidth="1"/>
    <col min="2" max="3" width="2.6640625" style="224" customWidth="1"/>
    <col min="4" max="4" width="1.6640625" style="224" customWidth="1"/>
    <col min="5" max="24" width="2.6640625" style="224" customWidth="1"/>
    <col min="25" max="25" width="3.6640625" style="224" customWidth="1"/>
    <col min="26" max="29" width="2.6640625" style="224" customWidth="1"/>
    <col min="30" max="32" width="3.109375" style="224" customWidth="1"/>
    <col min="33" max="33" width="2.77734375" style="224" customWidth="1"/>
    <col min="34" max="35" width="3.109375" style="224" customWidth="1"/>
    <col min="36" max="60" width="2.6640625" style="224" customWidth="1"/>
    <col min="61" max="61" width="2.5546875" style="224" customWidth="1"/>
    <col min="62" max="173" width="2.6640625" style="224" customWidth="1"/>
    <col min="174" max="255" width="9" style="224"/>
    <col min="256" max="256" width="1.6640625" style="224" customWidth="1"/>
    <col min="257" max="258" width="2.6640625" style="224" customWidth="1"/>
    <col min="259" max="259" width="1.6640625" style="224" customWidth="1"/>
    <col min="260" max="279" width="2.6640625" style="224" customWidth="1"/>
    <col min="280" max="280" width="3.6640625" style="224" customWidth="1"/>
    <col min="281" max="284" width="2.6640625" style="224" customWidth="1"/>
    <col min="285" max="287" width="3.109375" style="224" customWidth="1"/>
    <col min="288" max="288" width="2.77734375" style="224" customWidth="1"/>
    <col min="289" max="290" width="3.109375" style="224" customWidth="1"/>
    <col min="291" max="429" width="2.6640625" style="224" customWidth="1"/>
    <col min="430" max="511" width="9" style="224"/>
    <col min="512" max="512" width="1.6640625" style="224" customWidth="1"/>
    <col min="513" max="514" width="2.6640625" style="224" customWidth="1"/>
    <col min="515" max="515" width="1.6640625" style="224" customWidth="1"/>
    <col min="516" max="535" width="2.6640625" style="224" customWidth="1"/>
    <col min="536" max="536" width="3.6640625" style="224" customWidth="1"/>
    <col min="537" max="540" width="2.6640625" style="224" customWidth="1"/>
    <col min="541" max="543" width="3.109375" style="224" customWidth="1"/>
    <col min="544" max="544" width="2.77734375" style="224" customWidth="1"/>
    <col min="545" max="546" width="3.109375" style="224" customWidth="1"/>
    <col min="547" max="685" width="2.6640625" style="224" customWidth="1"/>
    <col min="686" max="767" width="9" style="224"/>
    <col min="768" max="768" width="1.6640625" style="224" customWidth="1"/>
    <col min="769" max="770" width="2.6640625" style="224" customWidth="1"/>
    <col min="771" max="771" width="1.6640625" style="224" customWidth="1"/>
    <col min="772" max="791" width="2.6640625" style="224" customWidth="1"/>
    <col min="792" max="792" width="3.6640625" style="224" customWidth="1"/>
    <col min="793" max="796" width="2.6640625" style="224" customWidth="1"/>
    <col min="797" max="799" width="3.109375" style="224" customWidth="1"/>
    <col min="800" max="800" width="2.77734375" style="224" customWidth="1"/>
    <col min="801" max="802" width="3.109375" style="224" customWidth="1"/>
    <col min="803" max="941" width="2.6640625" style="224" customWidth="1"/>
    <col min="942" max="1023" width="9" style="224"/>
    <col min="1024" max="1024" width="1.6640625" style="224" customWidth="1"/>
    <col min="1025" max="1026" width="2.6640625" style="224" customWidth="1"/>
    <col min="1027" max="1027" width="1.6640625" style="224" customWidth="1"/>
    <col min="1028" max="1047" width="2.6640625" style="224" customWidth="1"/>
    <col min="1048" max="1048" width="3.6640625" style="224" customWidth="1"/>
    <col min="1049" max="1052" width="2.6640625" style="224" customWidth="1"/>
    <col min="1053" max="1055" width="3.109375" style="224" customWidth="1"/>
    <col min="1056" max="1056" width="2.77734375" style="224" customWidth="1"/>
    <col min="1057" max="1058" width="3.109375" style="224" customWidth="1"/>
    <col min="1059" max="1197" width="2.6640625" style="224" customWidth="1"/>
    <col min="1198" max="1279" width="9" style="224"/>
    <col min="1280" max="1280" width="1.6640625" style="224" customWidth="1"/>
    <col min="1281" max="1282" width="2.6640625" style="224" customWidth="1"/>
    <col min="1283" max="1283" width="1.6640625" style="224" customWidth="1"/>
    <col min="1284" max="1303" width="2.6640625" style="224" customWidth="1"/>
    <col min="1304" max="1304" width="3.6640625" style="224" customWidth="1"/>
    <col min="1305" max="1308" width="2.6640625" style="224" customWidth="1"/>
    <col min="1309" max="1311" width="3.109375" style="224" customWidth="1"/>
    <col min="1312" max="1312" width="2.77734375" style="224" customWidth="1"/>
    <col min="1313" max="1314" width="3.109375" style="224" customWidth="1"/>
    <col min="1315" max="1453" width="2.6640625" style="224" customWidth="1"/>
    <col min="1454" max="1535" width="9" style="224"/>
    <col min="1536" max="1536" width="1.6640625" style="224" customWidth="1"/>
    <col min="1537" max="1538" width="2.6640625" style="224" customWidth="1"/>
    <col min="1539" max="1539" width="1.6640625" style="224" customWidth="1"/>
    <col min="1540" max="1559" width="2.6640625" style="224" customWidth="1"/>
    <col min="1560" max="1560" width="3.6640625" style="224" customWidth="1"/>
    <col min="1561" max="1564" width="2.6640625" style="224" customWidth="1"/>
    <col min="1565" max="1567" width="3.109375" style="224" customWidth="1"/>
    <col min="1568" max="1568" width="2.77734375" style="224" customWidth="1"/>
    <col min="1569" max="1570" width="3.109375" style="224" customWidth="1"/>
    <col min="1571" max="1709" width="2.6640625" style="224" customWidth="1"/>
    <col min="1710" max="1791" width="9" style="224"/>
    <col min="1792" max="1792" width="1.6640625" style="224" customWidth="1"/>
    <col min="1793" max="1794" width="2.6640625" style="224" customWidth="1"/>
    <col min="1795" max="1795" width="1.6640625" style="224" customWidth="1"/>
    <col min="1796" max="1815" width="2.6640625" style="224" customWidth="1"/>
    <col min="1816" max="1816" width="3.6640625" style="224" customWidth="1"/>
    <col min="1817" max="1820" width="2.6640625" style="224" customWidth="1"/>
    <col min="1821" max="1823" width="3.109375" style="224" customWidth="1"/>
    <col min="1824" max="1824" width="2.77734375" style="224" customWidth="1"/>
    <col min="1825" max="1826" width="3.109375" style="224" customWidth="1"/>
    <col min="1827" max="1965" width="2.6640625" style="224" customWidth="1"/>
    <col min="1966" max="2047" width="9" style="224"/>
    <col min="2048" max="2048" width="1.6640625" style="224" customWidth="1"/>
    <col min="2049" max="2050" width="2.6640625" style="224" customWidth="1"/>
    <col min="2051" max="2051" width="1.6640625" style="224" customWidth="1"/>
    <col min="2052" max="2071" width="2.6640625" style="224" customWidth="1"/>
    <col min="2072" max="2072" width="3.6640625" style="224" customWidth="1"/>
    <col min="2073" max="2076" width="2.6640625" style="224" customWidth="1"/>
    <col min="2077" max="2079" width="3.109375" style="224" customWidth="1"/>
    <col min="2080" max="2080" width="2.77734375" style="224" customWidth="1"/>
    <col min="2081" max="2082" width="3.109375" style="224" customWidth="1"/>
    <col min="2083" max="2221" width="2.6640625" style="224" customWidth="1"/>
    <col min="2222" max="2303" width="9" style="224"/>
    <col min="2304" max="2304" width="1.6640625" style="224" customWidth="1"/>
    <col min="2305" max="2306" width="2.6640625" style="224" customWidth="1"/>
    <col min="2307" max="2307" width="1.6640625" style="224" customWidth="1"/>
    <col min="2308" max="2327" width="2.6640625" style="224" customWidth="1"/>
    <col min="2328" max="2328" width="3.6640625" style="224" customWidth="1"/>
    <col min="2329" max="2332" width="2.6640625" style="224" customWidth="1"/>
    <col min="2333" max="2335" width="3.109375" style="224" customWidth="1"/>
    <col min="2336" max="2336" width="2.77734375" style="224" customWidth="1"/>
    <col min="2337" max="2338" width="3.109375" style="224" customWidth="1"/>
    <col min="2339" max="2477" width="2.6640625" style="224" customWidth="1"/>
    <col min="2478" max="2559" width="9" style="224"/>
    <col min="2560" max="2560" width="1.6640625" style="224" customWidth="1"/>
    <col min="2561" max="2562" width="2.6640625" style="224" customWidth="1"/>
    <col min="2563" max="2563" width="1.6640625" style="224" customWidth="1"/>
    <col min="2564" max="2583" width="2.6640625" style="224" customWidth="1"/>
    <col min="2584" max="2584" width="3.6640625" style="224" customWidth="1"/>
    <col min="2585" max="2588" width="2.6640625" style="224" customWidth="1"/>
    <col min="2589" max="2591" width="3.109375" style="224" customWidth="1"/>
    <col min="2592" max="2592" width="2.77734375" style="224" customWidth="1"/>
    <col min="2593" max="2594" width="3.109375" style="224" customWidth="1"/>
    <col min="2595" max="2733" width="2.6640625" style="224" customWidth="1"/>
    <col min="2734" max="2815" width="9" style="224"/>
    <col min="2816" max="2816" width="1.6640625" style="224" customWidth="1"/>
    <col min="2817" max="2818" width="2.6640625" style="224" customWidth="1"/>
    <col min="2819" max="2819" width="1.6640625" style="224" customWidth="1"/>
    <col min="2820" max="2839" width="2.6640625" style="224" customWidth="1"/>
    <col min="2840" max="2840" width="3.6640625" style="224" customWidth="1"/>
    <col min="2841" max="2844" width="2.6640625" style="224" customWidth="1"/>
    <col min="2845" max="2847" width="3.109375" style="224" customWidth="1"/>
    <col min="2848" max="2848" width="2.77734375" style="224" customWidth="1"/>
    <col min="2849" max="2850" width="3.109375" style="224" customWidth="1"/>
    <col min="2851" max="2989" width="2.6640625" style="224" customWidth="1"/>
    <col min="2990" max="3071" width="9" style="224"/>
    <col min="3072" max="3072" width="1.6640625" style="224" customWidth="1"/>
    <col min="3073" max="3074" width="2.6640625" style="224" customWidth="1"/>
    <col min="3075" max="3075" width="1.6640625" style="224" customWidth="1"/>
    <col min="3076" max="3095" width="2.6640625" style="224" customWidth="1"/>
    <col min="3096" max="3096" width="3.6640625" style="224" customWidth="1"/>
    <col min="3097" max="3100" width="2.6640625" style="224" customWidth="1"/>
    <col min="3101" max="3103" width="3.109375" style="224" customWidth="1"/>
    <col min="3104" max="3104" width="2.77734375" style="224" customWidth="1"/>
    <col min="3105" max="3106" width="3.109375" style="224" customWidth="1"/>
    <col min="3107" max="3245" width="2.6640625" style="224" customWidth="1"/>
    <col min="3246" max="3327" width="9" style="224"/>
    <col min="3328" max="3328" width="1.6640625" style="224" customWidth="1"/>
    <col min="3329" max="3330" width="2.6640625" style="224" customWidth="1"/>
    <col min="3331" max="3331" width="1.6640625" style="224" customWidth="1"/>
    <col min="3332" max="3351" width="2.6640625" style="224" customWidth="1"/>
    <col min="3352" max="3352" width="3.6640625" style="224" customWidth="1"/>
    <col min="3353" max="3356" width="2.6640625" style="224" customWidth="1"/>
    <col min="3357" max="3359" width="3.109375" style="224" customWidth="1"/>
    <col min="3360" max="3360" width="2.77734375" style="224" customWidth="1"/>
    <col min="3361" max="3362" width="3.109375" style="224" customWidth="1"/>
    <col min="3363" max="3501" width="2.6640625" style="224" customWidth="1"/>
    <col min="3502" max="3583" width="9" style="224"/>
    <col min="3584" max="3584" width="1.6640625" style="224" customWidth="1"/>
    <col min="3585" max="3586" width="2.6640625" style="224" customWidth="1"/>
    <col min="3587" max="3587" width="1.6640625" style="224" customWidth="1"/>
    <col min="3588" max="3607" width="2.6640625" style="224" customWidth="1"/>
    <col min="3608" max="3608" width="3.6640625" style="224" customWidth="1"/>
    <col min="3609" max="3612" width="2.6640625" style="224" customWidth="1"/>
    <col min="3613" max="3615" width="3.109375" style="224" customWidth="1"/>
    <col min="3616" max="3616" width="2.77734375" style="224" customWidth="1"/>
    <col min="3617" max="3618" width="3.109375" style="224" customWidth="1"/>
    <col min="3619" max="3757" width="2.6640625" style="224" customWidth="1"/>
    <col min="3758" max="3839" width="9" style="224"/>
    <col min="3840" max="3840" width="1.6640625" style="224" customWidth="1"/>
    <col min="3841" max="3842" width="2.6640625" style="224" customWidth="1"/>
    <col min="3843" max="3843" width="1.6640625" style="224" customWidth="1"/>
    <col min="3844" max="3863" width="2.6640625" style="224" customWidth="1"/>
    <col min="3864" max="3864" width="3.6640625" style="224" customWidth="1"/>
    <col min="3865" max="3868" width="2.6640625" style="224" customWidth="1"/>
    <col min="3869" max="3871" width="3.109375" style="224" customWidth="1"/>
    <col min="3872" max="3872" width="2.77734375" style="224" customWidth="1"/>
    <col min="3873" max="3874" width="3.109375" style="224" customWidth="1"/>
    <col min="3875" max="4013" width="2.6640625" style="224" customWidth="1"/>
    <col min="4014" max="4095" width="9" style="224"/>
    <col min="4096" max="4096" width="1.6640625" style="224" customWidth="1"/>
    <col min="4097" max="4098" width="2.6640625" style="224" customWidth="1"/>
    <col min="4099" max="4099" width="1.6640625" style="224" customWidth="1"/>
    <col min="4100" max="4119" width="2.6640625" style="224" customWidth="1"/>
    <col min="4120" max="4120" width="3.6640625" style="224" customWidth="1"/>
    <col min="4121" max="4124" width="2.6640625" style="224" customWidth="1"/>
    <col min="4125" max="4127" width="3.109375" style="224" customWidth="1"/>
    <col min="4128" max="4128" width="2.77734375" style="224" customWidth="1"/>
    <col min="4129" max="4130" width="3.109375" style="224" customWidth="1"/>
    <col min="4131" max="4269" width="2.6640625" style="224" customWidth="1"/>
    <col min="4270" max="4351" width="9" style="224"/>
    <col min="4352" max="4352" width="1.6640625" style="224" customWidth="1"/>
    <col min="4353" max="4354" width="2.6640625" style="224" customWidth="1"/>
    <col min="4355" max="4355" width="1.6640625" style="224" customWidth="1"/>
    <col min="4356" max="4375" width="2.6640625" style="224" customWidth="1"/>
    <col min="4376" max="4376" width="3.6640625" style="224" customWidth="1"/>
    <col min="4377" max="4380" width="2.6640625" style="224" customWidth="1"/>
    <col min="4381" max="4383" width="3.109375" style="224" customWidth="1"/>
    <col min="4384" max="4384" width="2.77734375" style="224" customWidth="1"/>
    <col min="4385" max="4386" width="3.109375" style="224" customWidth="1"/>
    <col min="4387" max="4525" width="2.6640625" style="224" customWidth="1"/>
    <col min="4526" max="4607" width="9" style="224"/>
    <col min="4608" max="4608" width="1.6640625" style="224" customWidth="1"/>
    <col min="4609" max="4610" width="2.6640625" style="224" customWidth="1"/>
    <col min="4611" max="4611" width="1.6640625" style="224" customWidth="1"/>
    <col min="4612" max="4631" width="2.6640625" style="224" customWidth="1"/>
    <col min="4632" max="4632" width="3.6640625" style="224" customWidth="1"/>
    <col min="4633" max="4636" width="2.6640625" style="224" customWidth="1"/>
    <col min="4637" max="4639" width="3.109375" style="224" customWidth="1"/>
    <col min="4640" max="4640" width="2.77734375" style="224" customWidth="1"/>
    <col min="4641" max="4642" width="3.109375" style="224" customWidth="1"/>
    <col min="4643" max="4781" width="2.6640625" style="224" customWidth="1"/>
    <col min="4782" max="4863" width="9" style="224"/>
    <col min="4864" max="4864" width="1.6640625" style="224" customWidth="1"/>
    <col min="4865" max="4866" width="2.6640625" style="224" customWidth="1"/>
    <col min="4867" max="4867" width="1.6640625" style="224" customWidth="1"/>
    <col min="4868" max="4887" width="2.6640625" style="224" customWidth="1"/>
    <col min="4888" max="4888" width="3.6640625" style="224" customWidth="1"/>
    <col min="4889" max="4892" width="2.6640625" style="224" customWidth="1"/>
    <col min="4893" max="4895" width="3.109375" style="224" customWidth="1"/>
    <col min="4896" max="4896" width="2.77734375" style="224" customWidth="1"/>
    <col min="4897" max="4898" width="3.109375" style="224" customWidth="1"/>
    <col min="4899" max="5037" width="2.6640625" style="224" customWidth="1"/>
    <col min="5038" max="5119" width="9" style="224"/>
    <col min="5120" max="5120" width="1.6640625" style="224" customWidth="1"/>
    <col min="5121" max="5122" width="2.6640625" style="224" customWidth="1"/>
    <col min="5123" max="5123" width="1.6640625" style="224" customWidth="1"/>
    <col min="5124" max="5143" width="2.6640625" style="224" customWidth="1"/>
    <col min="5144" max="5144" width="3.6640625" style="224" customWidth="1"/>
    <col min="5145" max="5148" width="2.6640625" style="224" customWidth="1"/>
    <col min="5149" max="5151" width="3.109375" style="224" customWidth="1"/>
    <col min="5152" max="5152" width="2.77734375" style="224" customWidth="1"/>
    <col min="5153" max="5154" width="3.109375" style="224" customWidth="1"/>
    <col min="5155" max="5293" width="2.6640625" style="224" customWidth="1"/>
    <col min="5294" max="5375" width="9" style="224"/>
    <col min="5376" max="5376" width="1.6640625" style="224" customWidth="1"/>
    <col min="5377" max="5378" width="2.6640625" style="224" customWidth="1"/>
    <col min="5379" max="5379" width="1.6640625" style="224" customWidth="1"/>
    <col min="5380" max="5399" width="2.6640625" style="224" customWidth="1"/>
    <col min="5400" max="5400" width="3.6640625" style="224" customWidth="1"/>
    <col min="5401" max="5404" width="2.6640625" style="224" customWidth="1"/>
    <col min="5405" max="5407" width="3.109375" style="224" customWidth="1"/>
    <col min="5408" max="5408" width="2.77734375" style="224" customWidth="1"/>
    <col min="5409" max="5410" width="3.109375" style="224" customWidth="1"/>
    <col min="5411" max="5549" width="2.6640625" style="224" customWidth="1"/>
    <col min="5550" max="5631" width="9" style="224"/>
    <col min="5632" max="5632" width="1.6640625" style="224" customWidth="1"/>
    <col min="5633" max="5634" width="2.6640625" style="224" customWidth="1"/>
    <col min="5635" max="5635" width="1.6640625" style="224" customWidth="1"/>
    <col min="5636" max="5655" width="2.6640625" style="224" customWidth="1"/>
    <col min="5656" max="5656" width="3.6640625" style="224" customWidth="1"/>
    <col min="5657" max="5660" width="2.6640625" style="224" customWidth="1"/>
    <col min="5661" max="5663" width="3.109375" style="224" customWidth="1"/>
    <col min="5664" max="5664" width="2.77734375" style="224" customWidth="1"/>
    <col min="5665" max="5666" width="3.109375" style="224" customWidth="1"/>
    <col min="5667" max="5805" width="2.6640625" style="224" customWidth="1"/>
    <col min="5806" max="5887" width="9" style="224"/>
    <col min="5888" max="5888" width="1.6640625" style="224" customWidth="1"/>
    <col min="5889" max="5890" width="2.6640625" style="224" customWidth="1"/>
    <col min="5891" max="5891" width="1.6640625" style="224" customWidth="1"/>
    <col min="5892" max="5911" width="2.6640625" style="224" customWidth="1"/>
    <col min="5912" max="5912" width="3.6640625" style="224" customWidth="1"/>
    <col min="5913" max="5916" width="2.6640625" style="224" customWidth="1"/>
    <col min="5917" max="5919" width="3.109375" style="224" customWidth="1"/>
    <col min="5920" max="5920" width="2.77734375" style="224" customWidth="1"/>
    <col min="5921" max="5922" width="3.109375" style="224" customWidth="1"/>
    <col min="5923" max="6061" width="2.6640625" style="224" customWidth="1"/>
    <col min="6062" max="6143" width="9" style="224"/>
    <col min="6144" max="6144" width="1.6640625" style="224" customWidth="1"/>
    <col min="6145" max="6146" width="2.6640625" style="224" customWidth="1"/>
    <col min="6147" max="6147" width="1.6640625" style="224" customWidth="1"/>
    <col min="6148" max="6167" width="2.6640625" style="224" customWidth="1"/>
    <col min="6168" max="6168" width="3.6640625" style="224" customWidth="1"/>
    <col min="6169" max="6172" width="2.6640625" style="224" customWidth="1"/>
    <col min="6173" max="6175" width="3.109375" style="224" customWidth="1"/>
    <col min="6176" max="6176" width="2.77734375" style="224" customWidth="1"/>
    <col min="6177" max="6178" width="3.109375" style="224" customWidth="1"/>
    <col min="6179" max="6317" width="2.6640625" style="224" customWidth="1"/>
    <col min="6318" max="6399" width="9" style="224"/>
    <col min="6400" max="6400" width="1.6640625" style="224" customWidth="1"/>
    <col min="6401" max="6402" width="2.6640625" style="224" customWidth="1"/>
    <col min="6403" max="6403" width="1.6640625" style="224" customWidth="1"/>
    <col min="6404" max="6423" width="2.6640625" style="224" customWidth="1"/>
    <col min="6424" max="6424" width="3.6640625" style="224" customWidth="1"/>
    <col min="6425" max="6428" width="2.6640625" style="224" customWidth="1"/>
    <col min="6429" max="6431" width="3.109375" style="224" customWidth="1"/>
    <col min="6432" max="6432" width="2.77734375" style="224" customWidth="1"/>
    <col min="6433" max="6434" width="3.109375" style="224" customWidth="1"/>
    <col min="6435" max="6573" width="2.6640625" style="224" customWidth="1"/>
    <col min="6574" max="6655" width="9" style="224"/>
    <col min="6656" max="6656" width="1.6640625" style="224" customWidth="1"/>
    <col min="6657" max="6658" width="2.6640625" style="224" customWidth="1"/>
    <col min="6659" max="6659" width="1.6640625" style="224" customWidth="1"/>
    <col min="6660" max="6679" width="2.6640625" style="224" customWidth="1"/>
    <col min="6680" max="6680" width="3.6640625" style="224" customWidth="1"/>
    <col min="6681" max="6684" width="2.6640625" style="224" customWidth="1"/>
    <col min="6685" max="6687" width="3.109375" style="224" customWidth="1"/>
    <col min="6688" max="6688" width="2.77734375" style="224" customWidth="1"/>
    <col min="6689" max="6690" width="3.109375" style="224" customWidth="1"/>
    <col min="6691" max="6829" width="2.6640625" style="224" customWidth="1"/>
    <col min="6830" max="6911" width="9" style="224"/>
    <col min="6912" max="6912" width="1.6640625" style="224" customWidth="1"/>
    <col min="6913" max="6914" width="2.6640625" style="224" customWidth="1"/>
    <col min="6915" max="6915" width="1.6640625" style="224" customWidth="1"/>
    <col min="6916" max="6935" width="2.6640625" style="224" customWidth="1"/>
    <col min="6936" max="6936" width="3.6640625" style="224" customWidth="1"/>
    <col min="6937" max="6940" width="2.6640625" style="224" customWidth="1"/>
    <col min="6941" max="6943" width="3.109375" style="224" customWidth="1"/>
    <col min="6944" max="6944" width="2.77734375" style="224" customWidth="1"/>
    <col min="6945" max="6946" width="3.109375" style="224" customWidth="1"/>
    <col min="6947" max="7085" width="2.6640625" style="224" customWidth="1"/>
    <col min="7086" max="7167" width="9" style="224"/>
    <col min="7168" max="7168" width="1.6640625" style="224" customWidth="1"/>
    <col min="7169" max="7170" width="2.6640625" style="224" customWidth="1"/>
    <col min="7171" max="7171" width="1.6640625" style="224" customWidth="1"/>
    <col min="7172" max="7191" width="2.6640625" style="224" customWidth="1"/>
    <col min="7192" max="7192" width="3.6640625" style="224" customWidth="1"/>
    <col min="7193" max="7196" width="2.6640625" style="224" customWidth="1"/>
    <col min="7197" max="7199" width="3.109375" style="224" customWidth="1"/>
    <col min="7200" max="7200" width="2.77734375" style="224" customWidth="1"/>
    <col min="7201" max="7202" width="3.109375" style="224" customWidth="1"/>
    <col min="7203" max="7341" width="2.6640625" style="224" customWidth="1"/>
    <col min="7342" max="7423" width="9" style="224"/>
    <col min="7424" max="7424" width="1.6640625" style="224" customWidth="1"/>
    <col min="7425" max="7426" width="2.6640625" style="224" customWidth="1"/>
    <col min="7427" max="7427" width="1.6640625" style="224" customWidth="1"/>
    <col min="7428" max="7447" width="2.6640625" style="224" customWidth="1"/>
    <col min="7448" max="7448" width="3.6640625" style="224" customWidth="1"/>
    <col min="7449" max="7452" width="2.6640625" style="224" customWidth="1"/>
    <col min="7453" max="7455" width="3.109375" style="224" customWidth="1"/>
    <col min="7456" max="7456" width="2.77734375" style="224" customWidth="1"/>
    <col min="7457" max="7458" width="3.109375" style="224" customWidth="1"/>
    <col min="7459" max="7597" width="2.6640625" style="224" customWidth="1"/>
    <col min="7598" max="7679" width="9" style="224"/>
    <col min="7680" max="7680" width="1.6640625" style="224" customWidth="1"/>
    <col min="7681" max="7682" width="2.6640625" style="224" customWidth="1"/>
    <col min="7683" max="7683" width="1.6640625" style="224" customWidth="1"/>
    <col min="7684" max="7703" width="2.6640625" style="224" customWidth="1"/>
    <col min="7704" max="7704" width="3.6640625" style="224" customWidth="1"/>
    <col min="7705" max="7708" width="2.6640625" style="224" customWidth="1"/>
    <col min="7709" max="7711" width="3.109375" style="224" customWidth="1"/>
    <col min="7712" max="7712" width="2.77734375" style="224" customWidth="1"/>
    <col min="7713" max="7714" width="3.109375" style="224" customWidth="1"/>
    <col min="7715" max="7853" width="2.6640625" style="224" customWidth="1"/>
    <col min="7854" max="7935" width="9" style="224"/>
    <col min="7936" max="7936" width="1.6640625" style="224" customWidth="1"/>
    <col min="7937" max="7938" width="2.6640625" style="224" customWidth="1"/>
    <col min="7939" max="7939" width="1.6640625" style="224" customWidth="1"/>
    <col min="7940" max="7959" width="2.6640625" style="224" customWidth="1"/>
    <col min="7960" max="7960" width="3.6640625" style="224" customWidth="1"/>
    <col min="7961" max="7964" width="2.6640625" style="224" customWidth="1"/>
    <col min="7965" max="7967" width="3.109375" style="224" customWidth="1"/>
    <col min="7968" max="7968" width="2.77734375" style="224" customWidth="1"/>
    <col min="7969" max="7970" width="3.109375" style="224" customWidth="1"/>
    <col min="7971" max="8109" width="2.6640625" style="224" customWidth="1"/>
    <col min="8110" max="8191" width="9" style="224"/>
    <col min="8192" max="8192" width="1.6640625" style="224" customWidth="1"/>
    <col min="8193" max="8194" width="2.6640625" style="224" customWidth="1"/>
    <col min="8195" max="8195" width="1.6640625" style="224" customWidth="1"/>
    <col min="8196" max="8215" width="2.6640625" style="224" customWidth="1"/>
    <col min="8216" max="8216" width="3.6640625" style="224" customWidth="1"/>
    <col min="8217" max="8220" width="2.6640625" style="224" customWidth="1"/>
    <col min="8221" max="8223" width="3.109375" style="224" customWidth="1"/>
    <col min="8224" max="8224" width="2.77734375" style="224" customWidth="1"/>
    <col min="8225" max="8226" width="3.109375" style="224" customWidth="1"/>
    <col min="8227" max="8365" width="2.6640625" style="224" customWidth="1"/>
    <col min="8366" max="8447" width="9" style="224"/>
    <col min="8448" max="8448" width="1.6640625" style="224" customWidth="1"/>
    <col min="8449" max="8450" width="2.6640625" style="224" customWidth="1"/>
    <col min="8451" max="8451" width="1.6640625" style="224" customWidth="1"/>
    <col min="8452" max="8471" width="2.6640625" style="224" customWidth="1"/>
    <col min="8472" max="8472" width="3.6640625" style="224" customWidth="1"/>
    <col min="8473" max="8476" width="2.6640625" style="224" customWidth="1"/>
    <col min="8477" max="8479" width="3.109375" style="224" customWidth="1"/>
    <col min="8480" max="8480" width="2.77734375" style="224" customWidth="1"/>
    <col min="8481" max="8482" width="3.109375" style="224" customWidth="1"/>
    <col min="8483" max="8621" width="2.6640625" style="224" customWidth="1"/>
    <col min="8622" max="8703" width="9" style="224"/>
    <col min="8704" max="8704" width="1.6640625" style="224" customWidth="1"/>
    <col min="8705" max="8706" width="2.6640625" style="224" customWidth="1"/>
    <col min="8707" max="8707" width="1.6640625" style="224" customWidth="1"/>
    <col min="8708" max="8727" width="2.6640625" style="224" customWidth="1"/>
    <col min="8728" max="8728" width="3.6640625" style="224" customWidth="1"/>
    <col min="8729" max="8732" width="2.6640625" style="224" customWidth="1"/>
    <col min="8733" max="8735" width="3.109375" style="224" customWidth="1"/>
    <col min="8736" max="8736" width="2.77734375" style="224" customWidth="1"/>
    <col min="8737" max="8738" width="3.109375" style="224" customWidth="1"/>
    <col min="8739" max="8877" width="2.6640625" style="224" customWidth="1"/>
    <col min="8878" max="8959" width="9" style="224"/>
    <col min="8960" max="8960" width="1.6640625" style="224" customWidth="1"/>
    <col min="8961" max="8962" width="2.6640625" style="224" customWidth="1"/>
    <col min="8963" max="8963" width="1.6640625" style="224" customWidth="1"/>
    <col min="8964" max="8983" width="2.6640625" style="224" customWidth="1"/>
    <col min="8984" max="8984" width="3.6640625" style="224" customWidth="1"/>
    <col min="8985" max="8988" width="2.6640625" style="224" customWidth="1"/>
    <col min="8989" max="8991" width="3.109375" style="224" customWidth="1"/>
    <col min="8992" max="8992" width="2.77734375" style="224" customWidth="1"/>
    <col min="8993" max="8994" width="3.109375" style="224" customWidth="1"/>
    <col min="8995" max="9133" width="2.6640625" style="224" customWidth="1"/>
    <col min="9134" max="9215" width="9" style="224"/>
    <col min="9216" max="9216" width="1.6640625" style="224" customWidth="1"/>
    <col min="9217" max="9218" width="2.6640625" style="224" customWidth="1"/>
    <col min="9219" max="9219" width="1.6640625" style="224" customWidth="1"/>
    <col min="9220" max="9239" width="2.6640625" style="224" customWidth="1"/>
    <col min="9240" max="9240" width="3.6640625" style="224" customWidth="1"/>
    <col min="9241" max="9244" width="2.6640625" style="224" customWidth="1"/>
    <col min="9245" max="9247" width="3.109375" style="224" customWidth="1"/>
    <col min="9248" max="9248" width="2.77734375" style="224" customWidth="1"/>
    <col min="9249" max="9250" width="3.109375" style="224" customWidth="1"/>
    <col min="9251" max="9389" width="2.6640625" style="224" customWidth="1"/>
    <col min="9390" max="9471" width="9" style="224"/>
    <col min="9472" max="9472" width="1.6640625" style="224" customWidth="1"/>
    <col min="9473" max="9474" width="2.6640625" style="224" customWidth="1"/>
    <col min="9475" max="9475" width="1.6640625" style="224" customWidth="1"/>
    <col min="9476" max="9495" width="2.6640625" style="224" customWidth="1"/>
    <col min="9496" max="9496" width="3.6640625" style="224" customWidth="1"/>
    <col min="9497" max="9500" width="2.6640625" style="224" customWidth="1"/>
    <col min="9501" max="9503" width="3.109375" style="224" customWidth="1"/>
    <col min="9504" max="9504" width="2.77734375" style="224" customWidth="1"/>
    <col min="9505" max="9506" width="3.109375" style="224" customWidth="1"/>
    <col min="9507" max="9645" width="2.6640625" style="224" customWidth="1"/>
    <col min="9646" max="9727" width="9" style="224"/>
    <col min="9728" max="9728" width="1.6640625" style="224" customWidth="1"/>
    <col min="9729" max="9730" width="2.6640625" style="224" customWidth="1"/>
    <col min="9731" max="9731" width="1.6640625" style="224" customWidth="1"/>
    <col min="9732" max="9751" width="2.6640625" style="224" customWidth="1"/>
    <col min="9752" max="9752" width="3.6640625" style="224" customWidth="1"/>
    <col min="9753" max="9756" width="2.6640625" style="224" customWidth="1"/>
    <col min="9757" max="9759" width="3.109375" style="224" customWidth="1"/>
    <col min="9760" max="9760" width="2.77734375" style="224" customWidth="1"/>
    <col min="9761" max="9762" width="3.109375" style="224" customWidth="1"/>
    <col min="9763" max="9901" width="2.6640625" style="224" customWidth="1"/>
    <col min="9902" max="9983" width="9" style="224"/>
    <col min="9984" max="9984" width="1.6640625" style="224" customWidth="1"/>
    <col min="9985" max="9986" width="2.6640625" style="224" customWidth="1"/>
    <col min="9987" max="9987" width="1.6640625" style="224" customWidth="1"/>
    <col min="9988" max="10007" width="2.6640625" style="224" customWidth="1"/>
    <col min="10008" max="10008" width="3.6640625" style="224" customWidth="1"/>
    <col min="10009" max="10012" width="2.6640625" style="224" customWidth="1"/>
    <col min="10013" max="10015" width="3.109375" style="224" customWidth="1"/>
    <col min="10016" max="10016" width="2.77734375" style="224" customWidth="1"/>
    <col min="10017" max="10018" width="3.109375" style="224" customWidth="1"/>
    <col min="10019" max="10157" width="2.6640625" style="224" customWidth="1"/>
    <col min="10158" max="10239" width="9" style="224"/>
    <col min="10240" max="10240" width="1.6640625" style="224" customWidth="1"/>
    <col min="10241" max="10242" width="2.6640625" style="224" customWidth="1"/>
    <col min="10243" max="10243" width="1.6640625" style="224" customWidth="1"/>
    <col min="10244" max="10263" width="2.6640625" style="224" customWidth="1"/>
    <col min="10264" max="10264" width="3.6640625" style="224" customWidth="1"/>
    <col min="10265" max="10268" width="2.6640625" style="224" customWidth="1"/>
    <col min="10269" max="10271" width="3.109375" style="224" customWidth="1"/>
    <col min="10272" max="10272" width="2.77734375" style="224" customWidth="1"/>
    <col min="10273" max="10274" width="3.109375" style="224" customWidth="1"/>
    <col min="10275" max="10413" width="2.6640625" style="224" customWidth="1"/>
    <col min="10414" max="10495" width="9" style="224"/>
    <col min="10496" max="10496" width="1.6640625" style="224" customWidth="1"/>
    <col min="10497" max="10498" width="2.6640625" style="224" customWidth="1"/>
    <col min="10499" max="10499" width="1.6640625" style="224" customWidth="1"/>
    <col min="10500" max="10519" width="2.6640625" style="224" customWidth="1"/>
    <col min="10520" max="10520" width="3.6640625" style="224" customWidth="1"/>
    <col min="10521" max="10524" width="2.6640625" style="224" customWidth="1"/>
    <col min="10525" max="10527" width="3.109375" style="224" customWidth="1"/>
    <col min="10528" max="10528" width="2.77734375" style="224" customWidth="1"/>
    <col min="10529" max="10530" width="3.109375" style="224" customWidth="1"/>
    <col min="10531" max="10669" width="2.6640625" style="224" customWidth="1"/>
    <col min="10670" max="10751" width="9" style="224"/>
    <col min="10752" max="10752" width="1.6640625" style="224" customWidth="1"/>
    <col min="10753" max="10754" width="2.6640625" style="224" customWidth="1"/>
    <col min="10755" max="10755" width="1.6640625" style="224" customWidth="1"/>
    <col min="10756" max="10775" width="2.6640625" style="224" customWidth="1"/>
    <col min="10776" max="10776" width="3.6640625" style="224" customWidth="1"/>
    <col min="10777" max="10780" width="2.6640625" style="224" customWidth="1"/>
    <col min="10781" max="10783" width="3.109375" style="224" customWidth="1"/>
    <col min="10784" max="10784" width="2.77734375" style="224" customWidth="1"/>
    <col min="10785" max="10786" width="3.109375" style="224" customWidth="1"/>
    <col min="10787" max="10925" width="2.6640625" style="224" customWidth="1"/>
    <col min="10926" max="11007" width="9" style="224"/>
    <col min="11008" max="11008" width="1.6640625" style="224" customWidth="1"/>
    <col min="11009" max="11010" width="2.6640625" style="224" customWidth="1"/>
    <col min="11011" max="11011" width="1.6640625" style="224" customWidth="1"/>
    <col min="11012" max="11031" width="2.6640625" style="224" customWidth="1"/>
    <col min="11032" max="11032" width="3.6640625" style="224" customWidth="1"/>
    <col min="11033" max="11036" width="2.6640625" style="224" customWidth="1"/>
    <col min="11037" max="11039" width="3.109375" style="224" customWidth="1"/>
    <col min="11040" max="11040" width="2.77734375" style="224" customWidth="1"/>
    <col min="11041" max="11042" width="3.109375" style="224" customWidth="1"/>
    <col min="11043" max="11181" width="2.6640625" style="224" customWidth="1"/>
    <col min="11182" max="11263" width="9" style="224"/>
    <col min="11264" max="11264" width="1.6640625" style="224" customWidth="1"/>
    <col min="11265" max="11266" width="2.6640625" style="224" customWidth="1"/>
    <col min="11267" max="11267" width="1.6640625" style="224" customWidth="1"/>
    <col min="11268" max="11287" width="2.6640625" style="224" customWidth="1"/>
    <col min="11288" max="11288" width="3.6640625" style="224" customWidth="1"/>
    <col min="11289" max="11292" width="2.6640625" style="224" customWidth="1"/>
    <col min="11293" max="11295" width="3.109375" style="224" customWidth="1"/>
    <col min="11296" max="11296" width="2.77734375" style="224" customWidth="1"/>
    <col min="11297" max="11298" width="3.109375" style="224" customWidth="1"/>
    <col min="11299" max="11437" width="2.6640625" style="224" customWidth="1"/>
    <col min="11438" max="11519" width="9" style="224"/>
    <col min="11520" max="11520" width="1.6640625" style="224" customWidth="1"/>
    <col min="11521" max="11522" width="2.6640625" style="224" customWidth="1"/>
    <col min="11523" max="11523" width="1.6640625" style="224" customWidth="1"/>
    <col min="11524" max="11543" width="2.6640625" style="224" customWidth="1"/>
    <col min="11544" max="11544" width="3.6640625" style="224" customWidth="1"/>
    <col min="11545" max="11548" width="2.6640625" style="224" customWidth="1"/>
    <col min="11549" max="11551" width="3.109375" style="224" customWidth="1"/>
    <col min="11552" max="11552" width="2.77734375" style="224" customWidth="1"/>
    <col min="11553" max="11554" width="3.109375" style="224" customWidth="1"/>
    <col min="11555" max="11693" width="2.6640625" style="224" customWidth="1"/>
    <col min="11694" max="11775" width="9" style="224"/>
    <col min="11776" max="11776" width="1.6640625" style="224" customWidth="1"/>
    <col min="11777" max="11778" width="2.6640625" style="224" customWidth="1"/>
    <col min="11779" max="11779" width="1.6640625" style="224" customWidth="1"/>
    <col min="11780" max="11799" width="2.6640625" style="224" customWidth="1"/>
    <col min="11800" max="11800" width="3.6640625" style="224" customWidth="1"/>
    <col min="11801" max="11804" width="2.6640625" style="224" customWidth="1"/>
    <col min="11805" max="11807" width="3.109375" style="224" customWidth="1"/>
    <col min="11808" max="11808" width="2.77734375" style="224" customWidth="1"/>
    <col min="11809" max="11810" width="3.109375" style="224" customWidth="1"/>
    <col min="11811" max="11949" width="2.6640625" style="224" customWidth="1"/>
    <col min="11950" max="12031" width="9" style="224"/>
    <col min="12032" max="12032" width="1.6640625" style="224" customWidth="1"/>
    <col min="12033" max="12034" width="2.6640625" style="224" customWidth="1"/>
    <col min="12035" max="12035" width="1.6640625" style="224" customWidth="1"/>
    <col min="12036" max="12055" width="2.6640625" style="224" customWidth="1"/>
    <col min="12056" max="12056" width="3.6640625" style="224" customWidth="1"/>
    <col min="12057" max="12060" width="2.6640625" style="224" customWidth="1"/>
    <col min="12061" max="12063" width="3.109375" style="224" customWidth="1"/>
    <col min="12064" max="12064" width="2.77734375" style="224" customWidth="1"/>
    <col min="12065" max="12066" width="3.109375" style="224" customWidth="1"/>
    <col min="12067" max="12205" width="2.6640625" style="224" customWidth="1"/>
    <col min="12206" max="12287" width="9" style="224"/>
    <col min="12288" max="12288" width="1.6640625" style="224" customWidth="1"/>
    <col min="12289" max="12290" width="2.6640625" style="224" customWidth="1"/>
    <col min="12291" max="12291" width="1.6640625" style="224" customWidth="1"/>
    <col min="12292" max="12311" width="2.6640625" style="224" customWidth="1"/>
    <col min="12312" max="12312" width="3.6640625" style="224" customWidth="1"/>
    <col min="12313" max="12316" width="2.6640625" style="224" customWidth="1"/>
    <col min="12317" max="12319" width="3.109375" style="224" customWidth="1"/>
    <col min="12320" max="12320" width="2.77734375" style="224" customWidth="1"/>
    <col min="12321" max="12322" width="3.109375" style="224" customWidth="1"/>
    <col min="12323" max="12461" width="2.6640625" style="224" customWidth="1"/>
    <col min="12462" max="12543" width="9" style="224"/>
    <col min="12544" max="12544" width="1.6640625" style="224" customWidth="1"/>
    <col min="12545" max="12546" width="2.6640625" style="224" customWidth="1"/>
    <col min="12547" max="12547" width="1.6640625" style="224" customWidth="1"/>
    <col min="12548" max="12567" width="2.6640625" style="224" customWidth="1"/>
    <col min="12568" max="12568" width="3.6640625" style="224" customWidth="1"/>
    <col min="12569" max="12572" width="2.6640625" style="224" customWidth="1"/>
    <col min="12573" max="12575" width="3.109375" style="224" customWidth="1"/>
    <col min="12576" max="12576" width="2.77734375" style="224" customWidth="1"/>
    <col min="12577" max="12578" width="3.109375" style="224" customWidth="1"/>
    <col min="12579" max="12717" width="2.6640625" style="224" customWidth="1"/>
    <col min="12718" max="12799" width="9" style="224"/>
    <col min="12800" max="12800" width="1.6640625" style="224" customWidth="1"/>
    <col min="12801" max="12802" width="2.6640625" style="224" customWidth="1"/>
    <col min="12803" max="12803" width="1.6640625" style="224" customWidth="1"/>
    <col min="12804" max="12823" width="2.6640625" style="224" customWidth="1"/>
    <col min="12824" max="12824" width="3.6640625" style="224" customWidth="1"/>
    <col min="12825" max="12828" width="2.6640625" style="224" customWidth="1"/>
    <col min="12829" max="12831" width="3.109375" style="224" customWidth="1"/>
    <col min="12832" max="12832" width="2.77734375" style="224" customWidth="1"/>
    <col min="12833" max="12834" width="3.109375" style="224" customWidth="1"/>
    <col min="12835" max="12973" width="2.6640625" style="224" customWidth="1"/>
    <col min="12974" max="13055" width="9" style="224"/>
    <col min="13056" max="13056" width="1.6640625" style="224" customWidth="1"/>
    <col min="13057" max="13058" width="2.6640625" style="224" customWidth="1"/>
    <col min="13059" max="13059" width="1.6640625" style="224" customWidth="1"/>
    <col min="13060" max="13079" width="2.6640625" style="224" customWidth="1"/>
    <col min="13080" max="13080" width="3.6640625" style="224" customWidth="1"/>
    <col min="13081" max="13084" width="2.6640625" style="224" customWidth="1"/>
    <col min="13085" max="13087" width="3.109375" style="224" customWidth="1"/>
    <col min="13088" max="13088" width="2.77734375" style="224" customWidth="1"/>
    <col min="13089" max="13090" width="3.109375" style="224" customWidth="1"/>
    <col min="13091" max="13229" width="2.6640625" style="224" customWidth="1"/>
    <col min="13230" max="13311" width="9" style="224"/>
    <col min="13312" max="13312" width="1.6640625" style="224" customWidth="1"/>
    <col min="13313" max="13314" width="2.6640625" style="224" customWidth="1"/>
    <col min="13315" max="13315" width="1.6640625" style="224" customWidth="1"/>
    <col min="13316" max="13335" width="2.6640625" style="224" customWidth="1"/>
    <col min="13336" max="13336" width="3.6640625" style="224" customWidth="1"/>
    <col min="13337" max="13340" width="2.6640625" style="224" customWidth="1"/>
    <col min="13341" max="13343" width="3.109375" style="224" customWidth="1"/>
    <col min="13344" max="13344" width="2.77734375" style="224" customWidth="1"/>
    <col min="13345" max="13346" width="3.109375" style="224" customWidth="1"/>
    <col min="13347" max="13485" width="2.6640625" style="224" customWidth="1"/>
    <col min="13486" max="13567" width="9" style="224"/>
    <col min="13568" max="13568" width="1.6640625" style="224" customWidth="1"/>
    <col min="13569" max="13570" width="2.6640625" style="224" customWidth="1"/>
    <col min="13571" max="13571" width="1.6640625" style="224" customWidth="1"/>
    <col min="13572" max="13591" width="2.6640625" style="224" customWidth="1"/>
    <col min="13592" max="13592" width="3.6640625" style="224" customWidth="1"/>
    <col min="13593" max="13596" width="2.6640625" style="224" customWidth="1"/>
    <col min="13597" max="13599" width="3.109375" style="224" customWidth="1"/>
    <col min="13600" max="13600" width="2.77734375" style="224" customWidth="1"/>
    <col min="13601" max="13602" width="3.109375" style="224" customWidth="1"/>
    <col min="13603" max="13741" width="2.6640625" style="224" customWidth="1"/>
    <col min="13742" max="13823" width="9" style="224"/>
    <col min="13824" max="13824" width="1.6640625" style="224" customWidth="1"/>
    <col min="13825" max="13826" width="2.6640625" style="224" customWidth="1"/>
    <col min="13827" max="13827" width="1.6640625" style="224" customWidth="1"/>
    <col min="13828" max="13847" width="2.6640625" style="224" customWidth="1"/>
    <col min="13848" max="13848" width="3.6640625" style="224" customWidth="1"/>
    <col min="13849" max="13852" width="2.6640625" style="224" customWidth="1"/>
    <col min="13853" max="13855" width="3.109375" style="224" customWidth="1"/>
    <col min="13856" max="13856" width="2.77734375" style="224" customWidth="1"/>
    <col min="13857" max="13858" width="3.109375" style="224" customWidth="1"/>
    <col min="13859" max="13997" width="2.6640625" style="224" customWidth="1"/>
    <col min="13998" max="14079" width="9" style="224"/>
    <col min="14080" max="14080" width="1.6640625" style="224" customWidth="1"/>
    <col min="14081" max="14082" width="2.6640625" style="224" customWidth="1"/>
    <col min="14083" max="14083" width="1.6640625" style="224" customWidth="1"/>
    <col min="14084" max="14103" width="2.6640625" style="224" customWidth="1"/>
    <col min="14104" max="14104" width="3.6640625" style="224" customWidth="1"/>
    <col min="14105" max="14108" width="2.6640625" style="224" customWidth="1"/>
    <col min="14109" max="14111" width="3.109375" style="224" customWidth="1"/>
    <col min="14112" max="14112" width="2.77734375" style="224" customWidth="1"/>
    <col min="14113" max="14114" width="3.109375" style="224" customWidth="1"/>
    <col min="14115" max="14253" width="2.6640625" style="224" customWidth="1"/>
    <col min="14254" max="14335" width="9" style="224"/>
    <col min="14336" max="14336" width="1.6640625" style="224" customWidth="1"/>
    <col min="14337" max="14338" width="2.6640625" style="224" customWidth="1"/>
    <col min="14339" max="14339" width="1.6640625" style="224" customWidth="1"/>
    <col min="14340" max="14359" width="2.6640625" style="224" customWidth="1"/>
    <col min="14360" max="14360" width="3.6640625" style="224" customWidth="1"/>
    <col min="14361" max="14364" width="2.6640625" style="224" customWidth="1"/>
    <col min="14365" max="14367" width="3.109375" style="224" customWidth="1"/>
    <col min="14368" max="14368" width="2.77734375" style="224" customWidth="1"/>
    <col min="14369" max="14370" width="3.109375" style="224" customWidth="1"/>
    <col min="14371" max="14509" width="2.6640625" style="224" customWidth="1"/>
    <col min="14510" max="14591" width="9" style="224"/>
    <col min="14592" max="14592" width="1.6640625" style="224" customWidth="1"/>
    <col min="14593" max="14594" width="2.6640625" style="224" customWidth="1"/>
    <col min="14595" max="14595" width="1.6640625" style="224" customWidth="1"/>
    <col min="14596" max="14615" width="2.6640625" style="224" customWidth="1"/>
    <col min="14616" max="14616" width="3.6640625" style="224" customWidth="1"/>
    <col min="14617" max="14620" width="2.6640625" style="224" customWidth="1"/>
    <col min="14621" max="14623" width="3.109375" style="224" customWidth="1"/>
    <col min="14624" max="14624" width="2.77734375" style="224" customWidth="1"/>
    <col min="14625" max="14626" width="3.109375" style="224" customWidth="1"/>
    <col min="14627" max="14765" width="2.6640625" style="224" customWidth="1"/>
    <col min="14766" max="14847" width="9" style="224"/>
    <col min="14848" max="14848" width="1.6640625" style="224" customWidth="1"/>
    <col min="14849" max="14850" width="2.6640625" style="224" customWidth="1"/>
    <col min="14851" max="14851" width="1.6640625" style="224" customWidth="1"/>
    <col min="14852" max="14871" width="2.6640625" style="224" customWidth="1"/>
    <col min="14872" max="14872" width="3.6640625" style="224" customWidth="1"/>
    <col min="14873" max="14876" width="2.6640625" style="224" customWidth="1"/>
    <col min="14877" max="14879" width="3.109375" style="224" customWidth="1"/>
    <col min="14880" max="14880" width="2.77734375" style="224" customWidth="1"/>
    <col min="14881" max="14882" width="3.109375" style="224" customWidth="1"/>
    <col min="14883" max="15021" width="2.6640625" style="224" customWidth="1"/>
    <col min="15022" max="15103" width="9" style="224"/>
    <col min="15104" max="15104" width="1.6640625" style="224" customWidth="1"/>
    <col min="15105" max="15106" width="2.6640625" style="224" customWidth="1"/>
    <col min="15107" max="15107" width="1.6640625" style="224" customWidth="1"/>
    <col min="15108" max="15127" width="2.6640625" style="224" customWidth="1"/>
    <col min="15128" max="15128" width="3.6640625" style="224" customWidth="1"/>
    <col min="15129" max="15132" width="2.6640625" style="224" customWidth="1"/>
    <col min="15133" max="15135" width="3.109375" style="224" customWidth="1"/>
    <col min="15136" max="15136" width="2.77734375" style="224" customWidth="1"/>
    <col min="15137" max="15138" width="3.109375" style="224" customWidth="1"/>
    <col min="15139" max="15277" width="2.6640625" style="224" customWidth="1"/>
    <col min="15278" max="15359" width="9" style="224"/>
    <col min="15360" max="15360" width="1.6640625" style="224" customWidth="1"/>
    <col min="15361" max="15362" width="2.6640625" style="224" customWidth="1"/>
    <col min="15363" max="15363" width="1.6640625" style="224" customWidth="1"/>
    <col min="15364" max="15383" width="2.6640625" style="224" customWidth="1"/>
    <col min="15384" max="15384" width="3.6640625" style="224" customWidth="1"/>
    <col min="15385" max="15388" width="2.6640625" style="224" customWidth="1"/>
    <col min="15389" max="15391" width="3.109375" style="224" customWidth="1"/>
    <col min="15392" max="15392" width="2.77734375" style="224" customWidth="1"/>
    <col min="15393" max="15394" width="3.109375" style="224" customWidth="1"/>
    <col min="15395" max="15533" width="2.6640625" style="224" customWidth="1"/>
    <col min="15534" max="15615" width="9" style="224"/>
    <col min="15616" max="15616" width="1.6640625" style="224" customWidth="1"/>
    <col min="15617" max="15618" width="2.6640625" style="224" customWidth="1"/>
    <col min="15619" max="15619" width="1.6640625" style="224" customWidth="1"/>
    <col min="15620" max="15639" width="2.6640625" style="224" customWidth="1"/>
    <col min="15640" max="15640" width="3.6640625" style="224" customWidth="1"/>
    <col min="15641" max="15644" width="2.6640625" style="224" customWidth="1"/>
    <col min="15645" max="15647" width="3.109375" style="224" customWidth="1"/>
    <col min="15648" max="15648" width="2.77734375" style="224" customWidth="1"/>
    <col min="15649" max="15650" width="3.109375" style="224" customWidth="1"/>
    <col min="15651" max="15789" width="2.6640625" style="224" customWidth="1"/>
    <col min="15790" max="15871" width="9" style="224"/>
    <col min="15872" max="15872" width="1.6640625" style="224" customWidth="1"/>
    <col min="15873" max="15874" width="2.6640625" style="224" customWidth="1"/>
    <col min="15875" max="15875" width="1.6640625" style="224" customWidth="1"/>
    <col min="15876" max="15895" width="2.6640625" style="224" customWidth="1"/>
    <col min="15896" max="15896" width="3.6640625" style="224" customWidth="1"/>
    <col min="15897" max="15900" width="2.6640625" style="224" customWidth="1"/>
    <col min="15901" max="15903" width="3.109375" style="224" customWidth="1"/>
    <col min="15904" max="15904" width="2.77734375" style="224" customWidth="1"/>
    <col min="15905" max="15906" width="3.109375" style="224" customWidth="1"/>
    <col min="15907" max="16045" width="2.6640625" style="224" customWidth="1"/>
    <col min="16046" max="16127" width="9" style="224"/>
    <col min="16128" max="16128" width="1.6640625" style="224" customWidth="1"/>
    <col min="16129" max="16130" width="2.6640625" style="224" customWidth="1"/>
    <col min="16131" max="16131" width="1.6640625" style="224" customWidth="1"/>
    <col min="16132" max="16151" width="2.6640625" style="224" customWidth="1"/>
    <col min="16152" max="16152" width="3.6640625" style="224" customWidth="1"/>
    <col min="16153" max="16156" width="2.6640625" style="224" customWidth="1"/>
    <col min="16157" max="16159" width="3.109375" style="224" customWidth="1"/>
    <col min="16160" max="16160" width="2.77734375" style="224" customWidth="1"/>
    <col min="16161" max="16162" width="3.109375" style="224" customWidth="1"/>
    <col min="16163" max="16301" width="2.6640625" style="224" customWidth="1"/>
    <col min="16302" max="16384" width="9" style="224"/>
  </cols>
  <sheetData>
    <row r="1" spans="1:59" ht="20.95" customHeight="1">
      <c r="A1" s="1038" t="s">
        <v>1787</v>
      </c>
      <c r="B1" s="1038"/>
      <c r="C1" s="1038"/>
      <c r="D1" s="1038"/>
      <c r="E1" s="1038"/>
      <c r="F1" s="1038"/>
      <c r="G1" s="1038"/>
      <c r="H1" s="1038"/>
      <c r="I1" s="1038"/>
      <c r="J1" s="1038"/>
      <c r="K1" s="1038"/>
      <c r="L1" s="1038"/>
      <c r="M1" s="1038"/>
      <c r="N1" s="1038"/>
      <c r="O1" s="1038"/>
      <c r="P1" s="1038"/>
      <c r="Q1" s="1038"/>
      <c r="R1" s="1038"/>
      <c r="BG1" s="482" t="s">
        <v>1774</v>
      </c>
    </row>
    <row r="2" spans="1:59" ht="15.9" customHeight="1">
      <c r="A2" s="1183" t="s">
        <v>628</v>
      </c>
      <c r="B2" s="1183"/>
      <c r="C2" s="1183"/>
      <c r="D2" s="1183"/>
      <c r="E2" s="1183"/>
      <c r="F2" s="1183"/>
      <c r="G2" s="1183"/>
      <c r="H2" s="1183"/>
      <c r="I2" s="1183"/>
      <c r="J2" s="1184" t="s">
        <v>629</v>
      </c>
      <c r="K2" s="1184"/>
      <c r="L2" s="1184"/>
      <c r="M2" s="1184"/>
      <c r="N2" s="1184"/>
      <c r="O2" s="1184"/>
      <c r="P2" s="1184"/>
      <c r="Q2" s="1184"/>
      <c r="R2" s="1184"/>
      <c r="S2" s="1184"/>
      <c r="T2" s="1184"/>
      <c r="U2" s="1184"/>
      <c r="V2" s="1184"/>
      <c r="W2" s="1184"/>
      <c r="X2" s="1184"/>
      <c r="Y2" s="1184"/>
      <c r="Z2" s="1004" t="s">
        <v>517</v>
      </c>
      <c r="AA2" s="1004"/>
      <c r="AB2" s="1004"/>
      <c r="AC2" s="1004"/>
      <c r="AD2" s="1004"/>
      <c r="AE2" s="1004"/>
      <c r="AF2" s="1004"/>
      <c r="AG2" s="1004"/>
      <c r="AH2" s="1004"/>
      <c r="AI2" s="1004"/>
      <c r="AJ2" s="1004" t="s">
        <v>1789</v>
      </c>
      <c r="AK2" s="1004"/>
      <c r="AL2" s="1004"/>
      <c r="AM2" s="1004"/>
      <c r="AN2" s="1004"/>
      <c r="AO2" s="1004"/>
      <c r="AP2" s="1004"/>
      <c r="AQ2" s="1004"/>
      <c r="AR2" s="1004"/>
      <c r="AS2" s="1004" t="s">
        <v>1790</v>
      </c>
      <c r="AT2" s="1004"/>
      <c r="AU2" s="1004"/>
      <c r="AV2" s="1004"/>
      <c r="AW2" s="1004"/>
      <c r="AX2" s="1004"/>
      <c r="AY2" s="1004"/>
      <c r="AZ2" s="1004"/>
      <c r="BA2" s="1004"/>
      <c r="BB2" s="985" t="s">
        <v>630</v>
      </c>
      <c r="BC2" s="985"/>
      <c r="BD2" s="985"/>
      <c r="BE2" s="985"/>
      <c r="BF2" s="985"/>
      <c r="BG2" s="985"/>
    </row>
    <row r="3" spans="1:59" ht="15.9" customHeight="1">
      <c r="A3" s="1185" t="s">
        <v>1791</v>
      </c>
      <c r="B3" s="1185"/>
      <c r="C3" s="1185"/>
      <c r="D3" s="1185"/>
      <c r="E3" s="1185"/>
      <c r="F3" s="1185"/>
      <c r="G3" s="1185"/>
      <c r="H3" s="1185"/>
      <c r="I3" s="1185"/>
      <c r="J3" s="1186" t="s">
        <v>631</v>
      </c>
      <c r="K3" s="1186"/>
      <c r="L3" s="1186"/>
      <c r="M3" s="1186"/>
      <c r="N3" s="1186"/>
      <c r="O3" s="1186"/>
      <c r="P3" s="1186"/>
      <c r="Q3" s="1186"/>
      <c r="R3" s="1186"/>
      <c r="S3" s="1186"/>
      <c r="T3" s="1186"/>
      <c r="U3" s="1186"/>
      <c r="V3" s="1186"/>
      <c r="W3" s="1186"/>
      <c r="X3" s="1186"/>
      <c r="Y3" s="1186"/>
      <c r="Z3" s="1004"/>
      <c r="AA3" s="1004"/>
      <c r="AB3" s="1004"/>
      <c r="AC3" s="1004"/>
      <c r="AD3" s="1004"/>
      <c r="AE3" s="1004"/>
      <c r="AF3" s="1004"/>
      <c r="AG3" s="1004"/>
      <c r="AH3" s="1004"/>
      <c r="AI3" s="1004"/>
      <c r="AJ3" s="986" t="s">
        <v>523</v>
      </c>
      <c r="AK3" s="986"/>
      <c r="AL3" s="986"/>
      <c r="AM3" s="986" t="s">
        <v>524</v>
      </c>
      <c r="AN3" s="986"/>
      <c r="AO3" s="986"/>
      <c r="AP3" s="986" t="s">
        <v>123</v>
      </c>
      <c r="AQ3" s="986"/>
      <c r="AR3" s="986"/>
      <c r="AS3" s="986" t="s">
        <v>525</v>
      </c>
      <c r="AT3" s="986"/>
      <c r="AU3" s="986"/>
      <c r="AV3" s="986" t="s">
        <v>526</v>
      </c>
      <c r="AW3" s="986"/>
      <c r="AX3" s="986"/>
      <c r="AY3" s="986" t="s">
        <v>527</v>
      </c>
      <c r="AZ3" s="986"/>
      <c r="BA3" s="986"/>
      <c r="BB3" s="985"/>
      <c r="BC3" s="985"/>
      <c r="BD3" s="985"/>
      <c r="BE3" s="985"/>
      <c r="BF3" s="985"/>
      <c r="BG3" s="985"/>
    </row>
    <row r="4" spans="1:59" ht="15.9" customHeight="1">
      <c r="A4" s="1173" t="s">
        <v>632</v>
      </c>
      <c r="B4" s="1173"/>
      <c r="C4" s="1173"/>
      <c r="D4" s="1173"/>
      <c r="E4" s="1173"/>
      <c r="F4" s="1173"/>
      <c r="G4" s="1173"/>
      <c r="H4" s="1173"/>
      <c r="I4" s="1173"/>
      <c r="J4" s="1174" t="s">
        <v>633</v>
      </c>
      <c r="K4" s="1174"/>
      <c r="L4" s="1174"/>
      <c r="M4" s="1174"/>
      <c r="N4" s="1174"/>
      <c r="O4" s="1174"/>
      <c r="P4" s="1174"/>
      <c r="Q4" s="1174"/>
      <c r="R4" s="1174"/>
      <c r="S4" s="1174"/>
      <c r="T4" s="1174"/>
      <c r="U4" s="1174"/>
      <c r="V4" s="1174"/>
      <c r="W4" s="1174"/>
      <c r="X4" s="1174"/>
      <c r="Y4" s="1174"/>
      <c r="Z4" s="1175" t="s">
        <v>616</v>
      </c>
      <c r="AA4" s="1175"/>
      <c r="AB4" s="1175"/>
      <c r="AC4" s="1175"/>
      <c r="AD4" s="1175"/>
      <c r="AE4" s="1175"/>
      <c r="AF4" s="1175"/>
      <c r="AG4" s="1175"/>
      <c r="AH4" s="1175"/>
      <c r="AI4" s="1175"/>
      <c r="AJ4" s="1176">
        <v>18</v>
      </c>
      <c r="AK4" s="1176"/>
      <c r="AL4" s="1176"/>
      <c r="AM4" s="1177" t="s">
        <v>1181</v>
      </c>
      <c r="AN4" s="1178"/>
      <c r="AO4" s="1179"/>
      <c r="AP4" s="1176">
        <f>SUM(AJ4:AO5)</f>
        <v>18</v>
      </c>
      <c r="AQ4" s="1176"/>
      <c r="AR4" s="1176"/>
      <c r="AS4" s="1176">
        <v>7</v>
      </c>
      <c r="AT4" s="1176"/>
      <c r="AU4" s="1176"/>
      <c r="AV4" s="1176">
        <v>3</v>
      </c>
      <c r="AW4" s="1176"/>
      <c r="AX4" s="1176"/>
      <c r="AY4" s="1176">
        <v>2</v>
      </c>
      <c r="AZ4" s="1176"/>
      <c r="BA4" s="1176"/>
      <c r="BB4" s="1170">
        <v>2190</v>
      </c>
      <c r="BC4" s="1170"/>
      <c r="BD4" s="1170"/>
      <c r="BE4" s="1170"/>
      <c r="BF4" s="1170"/>
      <c r="BG4" s="1170"/>
    </row>
    <row r="5" spans="1:59" ht="15.9" customHeight="1">
      <c r="A5" s="1171" t="s">
        <v>1792</v>
      </c>
      <c r="B5" s="1171"/>
      <c r="C5" s="1171"/>
      <c r="D5" s="1171"/>
      <c r="E5" s="1171"/>
      <c r="F5" s="1171"/>
      <c r="G5" s="1171"/>
      <c r="H5" s="1171"/>
      <c r="I5" s="1171"/>
      <c r="J5" s="1172" t="s">
        <v>634</v>
      </c>
      <c r="K5" s="1172"/>
      <c r="L5" s="1172"/>
      <c r="M5" s="1172"/>
      <c r="N5" s="1172"/>
      <c r="O5" s="1172"/>
      <c r="P5" s="1172"/>
      <c r="Q5" s="1172"/>
      <c r="R5" s="1172"/>
      <c r="S5" s="1172"/>
      <c r="T5" s="1172"/>
      <c r="U5" s="1172"/>
      <c r="V5" s="1172"/>
      <c r="W5" s="1172"/>
      <c r="X5" s="1172"/>
      <c r="Y5" s="1172"/>
      <c r="Z5" s="1175"/>
      <c r="AA5" s="1175"/>
      <c r="AB5" s="1175"/>
      <c r="AC5" s="1175"/>
      <c r="AD5" s="1175"/>
      <c r="AE5" s="1175"/>
      <c r="AF5" s="1175"/>
      <c r="AG5" s="1175"/>
      <c r="AH5" s="1175"/>
      <c r="AI5" s="1175"/>
      <c r="AJ5" s="1176"/>
      <c r="AK5" s="1176"/>
      <c r="AL5" s="1176"/>
      <c r="AM5" s="1180"/>
      <c r="AN5" s="1181"/>
      <c r="AO5" s="1182"/>
      <c r="AP5" s="1176"/>
      <c r="AQ5" s="1176"/>
      <c r="AR5" s="1176"/>
      <c r="AS5" s="1176"/>
      <c r="AT5" s="1176"/>
      <c r="AU5" s="1176"/>
      <c r="AV5" s="1176"/>
      <c r="AW5" s="1176"/>
      <c r="AX5" s="1176"/>
      <c r="AY5" s="1176"/>
      <c r="AZ5" s="1176"/>
      <c r="BA5" s="1176"/>
      <c r="BB5" s="1170"/>
      <c r="BC5" s="1170"/>
      <c r="BD5" s="1170"/>
      <c r="BE5" s="1170"/>
      <c r="BF5" s="1170"/>
      <c r="BG5" s="1170"/>
    </row>
    <row r="6" spans="1:59" ht="14.1" customHeight="1">
      <c r="A6" s="1167"/>
      <c r="B6" s="1167"/>
      <c r="C6" s="1167"/>
      <c r="D6" s="1167"/>
      <c r="E6" s="1167"/>
      <c r="F6" s="1167"/>
      <c r="G6" s="1167"/>
      <c r="H6" s="1167"/>
      <c r="I6" s="1167"/>
      <c r="J6" s="1168"/>
      <c r="K6" s="1168"/>
      <c r="L6" s="1168"/>
      <c r="M6" s="1168"/>
      <c r="N6" s="1168"/>
      <c r="O6" s="1168"/>
      <c r="P6" s="1168"/>
      <c r="Q6" s="1168"/>
      <c r="R6" s="1168"/>
      <c r="S6" s="1168"/>
      <c r="T6" s="1168"/>
      <c r="U6" s="1168"/>
      <c r="V6" s="1168"/>
      <c r="W6" s="1168"/>
      <c r="X6" s="1168"/>
      <c r="Y6" s="1168"/>
      <c r="Z6" s="1169"/>
      <c r="AA6" s="1169"/>
      <c r="AB6" s="1169"/>
      <c r="AC6" s="1169"/>
      <c r="AD6" s="1169"/>
      <c r="AE6" s="1169"/>
      <c r="AF6" s="1169"/>
      <c r="AG6" s="1169"/>
      <c r="AH6" s="1169"/>
      <c r="AI6" s="1169"/>
      <c r="AJ6" s="1039"/>
      <c r="AK6" s="1039"/>
      <c r="AL6" s="1039"/>
      <c r="AM6" s="1039"/>
      <c r="AN6" s="1039"/>
      <c r="AO6" s="1039"/>
      <c r="AP6" s="1039"/>
      <c r="AQ6" s="1039"/>
      <c r="AR6" s="1039"/>
      <c r="AS6" s="1039"/>
      <c r="AT6" s="1039"/>
      <c r="AU6" s="1039"/>
      <c r="AV6" s="1039"/>
      <c r="AW6" s="1039"/>
      <c r="AX6" s="1039"/>
      <c r="AY6" s="1039"/>
      <c r="AZ6" s="1039"/>
      <c r="BA6" s="1039"/>
      <c r="BB6" s="1039"/>
      <c r="BC6" s="1039"/>
      <c r="BD6" s="1039"/>
      <c r="BE6" s="1039"/>
      <c r="BF6" s="1039"/>
      <c r="BG6" s="1039"/>
    </row>
    <row r="7" spans="1:59" ht="20.95" customHeight="1">
      <c r="A7" s="1038" t="s">
        <v>1793</v>
      </c>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row>
    <row r="8" spans="1:59" ht="15.9" customHeight="1">
      <c r="E8" s="1038" t="s">
        <v>656</v>
      </c>
      <c r="F8" s="1038"/>
      <c r="G8" s="1038"/>
      <c r="H8" s="1038"/>
      <c r="I8" s="1038"/>
      <c r="J8" s="1038"/>
      <c r="L8" s="1038" t="s">
        <v>1794</v>
      </c>
      <c r="M8" s="1038"/>
      <c r="N8" s="1038"/>
      <c r="O8" s="1038"/>
      <c r="P8" s="1038"/>
      <c r="Q8" s="1038"/>
      <c r="R8" s="1038"/>
      <c r="S8" s="1038"/>
      <c r="T8" s="1038"/>
      <c r="U8" s="1038"/>
      <c r="V8" s="1038"/>
      <c r="W8" s="1038"/>
      <c r="X8" s="1038"/>
      <c r="Y8" s="1038"/>
      <c r="Z8" s="1038"/>
      <c r="AA8" s="1038"/>
      <c r="AB8" s="1038"/>
    </row>
    <row r="9" spans="1:59" ht="15.9" customHeight="1">
      <c r="E9" s="1038" t="s">
        <v>629</v>
      </c>
      <c r="F9" s="1038"/>
      <c r="G9" s="1038"/>
      <c r="H9" s="1038"/>
      <c r="I9" s="1038"/>
      <c r="J9" s="1038"/>
      <c r="L9" s="1038" t="s">
        <v>975</v>
      </c>
      <c r="M9" s="1038"/>
      <c r="N9" s="1038"/>
      <c r="O9" s="1038"/>
      <c r="P9" s="1038"/>
      <c r="Q9" s="1038"/>
      <c r="R9" s="1038"/>
      <c r="S9" s="1038"/>
      <c r="T9" s="1038"/>
      <c r="U9" s="1038"/>
      <c r="V9" s="1038"/>
    </row>
    <row r="10" spans="1:59" ht="15.9" customHeight="1">
      <c r="E10" s="1038" t="s">
        <v>983</v>
      </c>
      <c r="F10" s="1038"/>
      <c r="G10" s="1038"/>
      <c r="H10" s="1038"/>
      <c r="I10" s="1038"/>
      <c r="J10" s="1038"/>
      <c r="L10" s="1038" t="s">
        <v>1109</v>
      </c>
      <c r="M10" s="1038"/>
      <c r="N10" s="1038"/>
      <c r="O10" s="1038"/>
      <c r="P10" s="1038"/>
      <c r="Q10" s="1038"/>
      <c r="R10" s="1038"/>
      <c r="S10" s="1038"/>
      <c r="T10" s="1038"/>
      <c r="U10" s="1038"/>
      <c r="V10" s="1038"/>
    </row>
    <row r="11" spans="1:59" ht="15.75" customHeight="1">
      <c r="A11" s="1059" t="s">
        <v>635</v>
      </c>
      <c r="B11" s="1059"/>
      <c r="C11" s="1059"/>
      <c r="D11" s="1059"/>
      <c r="E11" s="1059"/>
      <c r="F11" s="1059"/>
      <c r="BG11" s="482" t="s">
        <v>1774</v>
      </c>
    </row>
    <row r="12" spans="1:59" ht="15.9" customHeight="1">
      <c r="A12" s="1008" t="s">
        <v>984</v>
      </c>
      <c r="B12" s="1009"/>
      <c r="C12" s="1009"/>
      <c r="D12" s="1009"/>
      <c r="E12" s="1009"/>
      <c r="F12" s="1009"/>
      <c r="G12" s="1009"/>
      <c r="H12" s="1009"/>
      <c r="I12" s="1010"/>
      <c r="J12" s="1144" t="s">
        <v>636</v>
      </c>
      <c r="K12" s="1142"/>
      <c r="L12" s="1142"/>
      <c r="M12" s="1142"/>
      <c r="N12" s="1142"/>
      <c r="O12" s="1142"/>
      <c r="P12" s="1142"/>
      <c r="Q12" s="1142"/>
      <c r="R12" s="1142"/>
      <c r="S12" s="1142"/>
      <c r="T12" s="1142"/>
      <c r="U12" s="1142"/>
      <c r="V12" s="1142"/>
      <c r="W12" s="1142"/>
      <c r="X12" s="1142"/>
      <c r="Y12" s="1142"/>
      <c r="Z12" s="1142"/>
      <c r="AA12" s="1142"/>
      <c r="AB12" s="1142"/>
      <c r="AC12" s="1143"/>
      <c r="AD12" s="1144" t="s">
        <v>637</v>
      </c>
      <c r="AE12" s="1142"/>
      <c r="AF12" s="1142"/>
      <c r="AG12" s="1142"/>
      <c r="AH12" s="1142"/>
      <c r="AI12" s="1142"/>
      <c r="AJ12" s="1142"/>
      <c r="AK12" s="1142"/>
      <c r="AL12" s="1142"/>
      <c r="AM12" s="1142"/>
      <c r="AN12" s="1142"/>
      <c r="AO12" s="1142"/>
      <c r="AP12" s="1142"/>
      <c r="AQ12" s="1142"/>
      <c r="AR12" s="1142"/>
      <c r="AS12" s="1142"/>
      <c r="AT12" s="1142"/>
      <c r="AU12" s="1142"/>
      <c r="AV12" s="1142"/>
      <c r="AW12" s="1142"/>
      <c r="AX12" s="1142"/>
      <c r="AY12" s="1142"/>
      <c r="AZ12" s="1142"/>
      <c r="BA12" s="1142"/>
      <c r="BB12" s="1142"/>
      <c r="BC12" s="1142"/>
      <c r="BD12" s="1142"/>
      <c r="BE12" s="1142"/>
      <c r="BF12" s="1142"/>
      <c r="BG12" s="1145"/>
    </row>
    <row r="13" spans="1:59" ht="15.9" customHeight="1">
      <c r="A13" s="1164"/>
      <c r="B13" s="1165"/>
      <c r="C13" s="1165"/>
      <c r="D13" s="1165"/>
      <c r="E13" s="1165"/>
      <c r="F13" s="1165"/>
      <c r="G13" s="1165"/>
      <c r="H13" s="1165"/>
      <c r="I13" s="1166"/>
      <c r="J13" s="1133" t="s">
        <v>638</v>
      </c>
      <c r="K13" s="1134"/>
      <c r="L13" s="1134"/>
      <c r="M13" s="1134"/>
      <c r="N13" s="1135"/>
      <c r="O13" s="1133" t="s">
        <v>639</v>
      </c>
      <c r="P13" s="1134"/>
      <c r="Q13" s="1134"/>
      <c r="R13" s="1134"/>
      <c r="S13" s="1135"/>
      <c r="T13" s="1133" t="s">
        <v>640</v>
      </c>
      <c r="U13" s="1134"/>
      <c r="V13" s="1134"/>
      <c r="W13" s="1134"/>
      <c r="X13" s="1135"/>
      <c r="Y13" s="1133" t="s">
        <v>641</v>
      </c>
      <c r="Z13" s="1134"/>
      <c r="AA13" s="1134"/>
      <c r="AB13" s="1134"/>
      <c r="AC13" s="1135"/>
      <c r="AD13" s="1084" t="s">
        <v>642</v>
      </c>
      <c r="AE13" s="1122"/>
      <c r="AF13" s="1122"/>
      <c r="AG13" s="1122"/>
      <c r="AH13" s="1122"/>
      <c r="AI13" s="1123"/>
      <c r="AJ13" s="1084" t="s">
        <v>643</v>
      </c>
      <c r="AK13" s="1122"/>
      <c r="AL13" s="1122"/>
      <c r="AM13" s="1122"/>
      <c r="AN13" s="1122"/>
      <c r="AO13" s="1123"/>
      <c r="AP13" s="1084" t="s">
        <v>644</v>
      </c>
      <c r="AQ13" s="1122"/>
      <c r="AR13" s="1122"/>
      <c r="AS13" s="1122"/>
      <c r="AT13" s="1122"/>
      <c r="AU13" s="1123"/>
      <c r="AV13" s="1084" t="s">
        <v>645</v>
      </c>
      <c r="AW13" s="1122"/>
      <c r="AX13" s="1122"/>
      <c r="AY13" s="1122"/>
      <c r="AZ13" s="1122"/>
      <c r="BA13" s="1123"/>
      <c r="BB13" s="1084" t="s">
        <v>123</v>
      </c>
      <c r="BC13" s="1122"/>
      <c r="BD13" s="1122"/>
      <c r="BE13" s="1122"/>
      <c r="BF13" s="1122"/>
      <c r="BG13" s="1132"/>
    </row>
    <row r="14" spans="1:59" ht="15.9" customHeight="1">
      <c r="A14" s="1011"/>
      <c r="B14" s="1137"/>
      <c r="C14" s="1137"/>
      <c r="D14" s="1137"/>
      <c r="E14" s="1137"/>
      <c r="F14" s="1137"/>
      <c r="G14" s="1137"/>
      <c r="H14" s="1137"/>
      <c r="I14" s="1138"/>
      <c r="J14" s="1136"/>
      <c r="K14" s="1137"/>
      <c r="L14" s="1137"/>
      <c r="M14" s="1137"/>
      <c r="N14" s="1138"/>
      <c r="O14" s="1136"/>
      <c r="P14" s="1137"/>
      <c r="Q14" s="1137"/>
      <c r="R14" s="1137"/>
      <c r="S14" s="1138"/>
      <c r="T14" s="1136"/>
      <c r="U14" s="1137"/>
      <c r="V14" s="1137"/>
      <c r="W14" s="1137"/>
      <c r="X14" s="1138"/>
      <c r="Y14" s="1136"/>
      <c r="Z14" s="1137"/>
      <c r="AA14" s="1137"/>
      <c r="AB14" s="1137"/>
      <c r="AC14" s="1138"/>
      <c r="AD14" s="1084" t="s">
        <v>646</v>
      </c>
      <c r="AE14" s="1123"/>
      <c r="AF14" s="1084" t="s">
        <v>647</v>
      </c>
      <c r="AG14" s="1122"/>
      <c r="AH14" s="1122"/>
      <c r="AI14" s="1123"/>
      <c r="AJ14" s="1084" t="s">
        <v>646</v>
      </c>
      <c r="AK14" s="1123"/>
      <c r="AL14" s="1084" t="s">
        <v>647</v>
      </c>
      <c r="AM14" s="1122"/>
      <c r="AN14" s="1122"/>
      <c r="AO14" s="1123"/>
      <c r="AP14" s="1084" t="s">
        <v>646</v>
      </c>
      <c r="AQ14" s="1123"/>
      <c r="AR14" s="1084" t="s">
        <v>647</v>
      </c>
      <c r="AS14" s="1122"/>
      <c r="AT14" s="1122"/>
      <c r="AU14" s="1123"/>
      <c r="AV14" s="1084" t="s">
        <v>646</v>
      </c>
      <c r="AW14" s="1123"/>
      <c r="AX14" s="1084" t="s">
        <v>647</v>
      </c>
      <c r="AY14" s="1122"/>
      <c r="AZ14" s="1122"/>
      <c r="BA14" s="1123"/>
      <c r="BB14" s="1084" t="s">
        <v>646</v>
      </c>
      <c r="BC14" s="1123"/>
      <c r="BD14" s="1084" t="s">
        <v>647</v>
      </c>
      <c r="BE14" s="1122"/>
      <c r="BF14" s="1122"/>
      <c r="BG14" s="1132"/>
    </row>
    <row r="15" spans="1:59" ht="15.9" customHeight="1">
      <c r="A15" s="1121" t="s">
        <v>648</v>
      </c>
      <c r="B15" s="1122"/>
      <c r="C15" s="1122"/>
      <c r="D15" s="1122"/>
      <c r="E15" s="1122"/>
      <c r="F15" s="1122"/>
      <c r="G15" s="1122"/>
      <c r="H15" s="1122"/>
      <c r="I15" s="1123"/>
      <c r="J15" s="1153">
        <v>728</v>
      </c>
      <c r="K15" s="1154"/>
      <c r="L15" s="1154"/>
      <c r="M15" s="1154"/>
      <c r="N15" s="254" t="s">
        <v>649</v>
      </c>
      <c r="O15" s="1151">
        <v>2604.13</v>
      </c>
      <c r="P15" s="1152"/>
      <c r="Q15" s="1152"/>
      <c r="R15" s="1152"/>
      <c r="S15" s="254" t="s">
        <v>650</v>
      </c>
      <c r="T15" s="1115">
        <v>4836990</v>
      </c>
      <c r="U15" s="1116"/>
      <c r="V15" s="1116"/>
      <c r="W15" s="1116"/>
      <c r="X15" s="1117"/>
      <c r="Y15" s="1124">
        <v>4819670</v>
      </c>
      <c r="Z15" s="1125"/>
      <c r="AA15" s="1125"/>
      <c r="AB15" s="1125"/>
      <c r="AC15" s="1126"/>
      <c r="AD15" s="1124"/>
      <c r="AE15" s="1126"/>
      <c r="AF15" s="1124"/>
      <c r="AG15" s="1125"/>
      <c r="AH15" s="1125"/>
      <c r="AI15" s="1126"/>
      <c r="AJ15" s="1124">
        <v>132</v>
      </c>
      <c r="AK15" s="1126"/>
      <c r="AL15" s="1124">
        <v>35615</v>
      </c>
      <c r="AM15" s="1125"/>
      <c r="AN15" s="1125"/>
      <c r="AO15" s="1126"/>
      <c r="AP15" s="1124">
        <v>1</v>
      </c>
      <c r="AQ15" s="1126"/>
      <c r="AR15" s="1124">
        <v>314</v>
      </c>
      <c r="AS15" s="1125"/>
      <c r="AT15" s="1125"/>
      <c r="AU15" s="1126"/>
      <c r="AV15" s="1124"/>
      <c r="AW15" s="1126"/>
      <c r="AX15" s="1124"/>
      <c r="AY15" s="1125"/>
      <c r="AZ15" s="1125"/>
      <c r="BA15" s="1126"/>
      <c r="BB15" s="1124">
        <v>133</v>
      </c>
      <c r="BC15" s="1126"/>
      <c r="BD15" s="1124">
        <v>35929</v>
      </c>
      <c r="BE15" s="1125"/>
      <c r="BF15" s="1125"/>
      <c r="BG15" s="1140"/>
    </row>
    <row r="16" spans="1:59" ht="15.9" customHeight="1">
      <c r="A16" s="1127" t="s">
        <v>1775</v>
      </c>
      <c r="B16" s="1122"/>
      <c r="C16" s="1122"/>
      <c r="D16" s="1122"/>
      <c r="E16" s="1122"/>
      <c r="F16" s="1122"/>
      <c r="G16" s="1122"/>
      <c r="H16" s="1122"/>
      <c r="I16" s="1123"/>
      <c r="J16" s="1153">
        <v>11</v>
      </c>
      <c r="K16" s="1154"/>
      <c r="L16" s="1154"/>
      <c r="M16" s="1154"/>
      <c r="N16" s="237"/>
      <c r="O16" s="1151">
        <v>8</v>
      </c>
      <c r="P16" s="1152"/>
      <c r="Q16" s="1152"/>
      <c r="R16" s="1152"/>
      <c r="S16" s="237"/>
      <c r="T16" s="1115">
        <v>16250</v>
      </c>
      <c r="U16" s="1116"/>
      <c r="V16" s="1116"/>
      <c r="W16" s="1116"/>
      <c r="X16" s="1117"/>
      <c r="Y16" s="1124">
        <v>13750</v>
      </c>
      <c r="Z16" s="1125"/>
      <c r="AA16" s="1125"/>
      <c r="AB16" s="1125"/>
      <c r="AC16" s="1126"/>
      <c r="AD16" s="1124"/>
      <c r="AE16" s="1126"/>
      <c r="AF16" s="1124"/>
      <c r="AG16" s="1125"/>
      <c r="AH16" s="1125"/>
      <c r="AI16" s="1126"/>
      <c r="AJ16" s="1124"/>
      <c r="AK16" s="1126"/>
      <c r="AL16" s="1124"/>
      <c r="AM16" s="1125"/>
      <c r="AN16" s="1125"/>
      <c r="AO16" s="1126"/>
      <c r="AP16" s="1124"/>
      <c r="AQ16" s="1126"/>
      <c r="AR16" s="1124"/>
      <c r="AS16" s="1125"/>
      <c r="AT16" s="1125"/>
      <c r="AU16" s="1126"/>
      <c r="AV16" s="1124">
        <v>4</v>
      </c>
      <c r="AW16" s="1126"/>
      <c r="AX16" s="1124">
        <v>2230</v>
      </c>
      <c r="AY16" s="1125"/>
      <c r="AZ16" s="1125"/>
      <c r="BA16" s="1126"/>
      <c r="BB16" s="1124">
        <v>4</v>
      </c>
      <c r="BC16" s="1126"/>
      <c r="BD16" s="1124">
        <v>2230</v>
      </c>
      <c r="BE16" s="1125"/>
      <c r="BF16" s="1125"/>
      <c r="BG16" s="1140"/>
    </row>
    <row r="17" spans="1:59" ht="15.9" customHeight="1">
      <c r="A17" s="1127" t="s">
        <v>1776</v>
      </c>
      <c r="B17" s="1122"/>
      <c r="C17" s="1122"/>
      <c r="D17" s="1122"/>
      <c r="E17" s="1122"/>
      <c r="F17" s="1122"/>
      <c r="G17" s="1122"/>
      <c r="H17" s="1122"/>
      <c r="I17" s="1123"/>
      <c r="J17" s="1153"/>
      <c r="K17" s="1154"/>
      <c r="L17" s="1154"/>
      <c r="M17" s="1154"/>
      <c r="N17" s="237"/>
      <c r="O17" s="1151"/>
      <c r="P17" s="1152"/>
      <c r="Q17" s="1152"/>
      <c r="R17" s="1152"/>
      <c r="S17" s="237"/>
      <c r="T17" s="1115"/>
      <c r="U17" s="1116"/>
      <c r="V17" s="1116"/>
      <c r="W17" s="1116"/>
      <c r="X17" s="1117"/>
      <c r="Y17" s="1124"/>
      <c r="Z17" s="1125"/>
      <c r="AA17" s="1125"/>
      <c r="AB17" s="1125"/>
      <c r="AC17" s="1126"/>
      <c r="AD17" s="1124"/>
      <c r="AE17" s="1126"/>
      <c r="AF17" s="1124"/>
      <c r="AG17" s="1125"/>
      <c r="AH17" s="1125"/>
      <c r="AI17" s="1126"/>
      <c r="AJ17" s="1124"/>
      <c r="AK17" s="1126"/>
      <c r="AL17" s="1124"/>
      <c r="AM17" s="1125"/>
      <c r="AN17" s="1125"/>
      <c r="AO17" s="1126"/>
      <c r="AP17" s="1124"/>
      <c r="AQ17" s="1126"/>
      <c r="AR17" s="1124"/>
      <c r="AS17" s="1125"/>
      <c r="AT17" s="1125"/>
      <c r="AU17" s="1126"/>
      <c r="AV17" s="1124"/>
      <c r="AW17" s="1126"/>
      <c r="AX17" s="1124"/>
      <c r="AY17" s="1125"/>
      <c r="AZ17" s="1125"/>
      <c r="BA17" s="1126"/>
      <c r="BB17" s="1124"/>
      <c r="BC17" s="1126"/>
      <c r="BD17" s="1124"/>
      <c r="BE17" s="1125"/>
      <c r="BF17" s="1125"/>
      <c r="BG17" s="1140"/>
    </row>
    <row r="18" spans="1:59" ht="15.9" customHeight="1">
      <c r="A18" s="1127" t="s">
        <v>1777</v>
      </c>
      <c r="B18" s="1122"/>
      <c r="C18" s="1122"/>
      <c r="D18" s="1122"/>
      <c r="E18" s="1122"/>
      <c r="F18" s="1122"/>
      <c r="G18" s="1122"/>
      <c r="H18" s="1122"/>
      <c r="I18" s="1123"/>
      <c r="J18" s="1153"/>
      <c r="K18" s="1154"/>
      <c r="L18" s="1154"/>
      <c r="M18" s="1154"/>
      <c r="N18" s="237"/>
      <c r="O18" s="1151"/>
      <c r="P18" s="1152"/>
      <c r="Q18" s="1152"/>
      <c r="R18" s="1152"/>
      <c r="S18" s="237"/>
      <c r="T18" s="1115"/>
      <c r="U18" s="1116"/>
      <c r="V18" s="1116"/>
      <c r="W18" s="1116"/>
      <c r="X18" s="1117"/>
      <c r="Y18" s="1124"/>
      <c r="Z18" s="1125"/>
      <c r="AA18" s="1125"/>
      <c r="AB18" s="1125"/>
      <c r="AC18" s="1126"/>
      <c r="AD18" s="1124"/>
      <c r="AE18" s="1126"/>
      <c r="AF18" s="1124"/>
      <c r="AG18" s="1125"/>
      <c r="AH18" s="1125"/>
      <c r="AI18" s="1126"/>
      <c r="AJ18" s="1124"/>
      <c r="AK18" s="1126"/>
      <c r="AL18" s="1124"/>
      <c r="AM18" s="1125"/>
      <c r="AN18" s="1125"/>
      <c r="AO18" s="1126"/>
      <c r="AP18" s="1124"/>
      <c r="AQ18" s="1126"/>
      <c r="AR18" s="1124"/>
      <c r="AS18" s="1125"/>
      <c r="AT18" s="1125"/>
      <c r="AU18" s="1126"/>
      <c r="AV18" s="1124"/>
      <c r="AW18" s="1126"/>
      <c r="AX18" s="1124"/>
      <c r="AY18" s="1125"/>
      <c r="AZ18" s="1125"/>
      <c r="BA18" s="1126"/>
      <c r="BB18" s="1124"/>
      <c r="BC18" s="1126"/>
      <c r="BD18" s="1124"/>
      <c r="BE18" s="1125"/>
      <c r="BF18" s="1125"/>
      <c r="BG18" s="1140"/>
    </row>
    <row r="19" spans="1:59" ht="15.9" customHeight="1">
      <c r="A19" s="1156" t="s">
        <v>651</v>
      </c>
      <c r="B19" s="1157"/>
      <c r="C19" s="1158"/>
      <c r="D19" s="1131" t="s">
        <v>1778</v>
      </c>
      <c r="E19" s="1122"/>
      <c r="F19" s="1122"/>
      <c r="G19" s="1122"/>
      <c r="H19" s="1122"/>
      <c r="I19" s="1123"/>
      <c r="J19" s="1153">
        <v>732</v>
      </c>
      <c r="K19" s="1154"/>
      <c r="L19" s="1154"/>
      <c r="M19" s="1154"/>
      <c r="N19" s="237"/>
      <c r="O19" s="1151">
        <v>2603.02</v>
      </c>
      <c r="P19" s="1152"/>
      <c r="Q19" s="1152"/>
      <c r="R19" s="1152"/>
      <c r="S19" s="237"/>
      <c r="T19" s="1115"/>
      <c r="U19" s="1116"/>
      <c r="V19" s="1116"/>
      <c r="W19" s="1116"/>
      <c r="X19" s="1117"/>
      <c r="Y19" s="1124">
        <v>234130000</v>
      </c>
      <c r="Z19" s="1125"/>
      <c r="AA19" s="1125"/>
      <c r="AB19" s="1125"/>
      <c r="AC19" s="1126"/>
      <c r="AD19" s="1124"/>
      <c r="AE19" s="1126"/>
      <c r="AF19" s="1124"/>
      <c r="AG19" s="1125"/>
      <c r="AH19" s="1125"/>
      <c r="AI19" s="1126"/>
      <c r="AJ19" s="1124"/>
      <c r="AK19" s="1126"/>
      <c r="AL19" s="1124"/>
      <c r="AM19" s="1125"/>
      <c r="AN19" s="1125"/>
      <c r="AO19" s="1126"/>
      <c r="AP19" s="1124"/>
      <c r="AQ19" s="1126"/>
      <c r="AR19" s="1124"/>
      <c r="AS19" s="1125"/>
      <c r="AT19" s="1125"/>
      <c r="AU19" s="1126"/>
      <c r="AV19" s="1124"/>
      <c r="AW19" s="1126"/>
      <c r="AX19" s="1124"/>
      <c r="AY19" s="1125"/>
      <c r="AZ19" s="1125"/>
      <c r="BA19" s="1126"/>
      <c r="BB19" s="1124">
        <v>4</v>
      </c>
      <c r="BC19" s="1126"/>
      <c r="BD19" s="1124">
        <v>1775</v>
      </c>
      <c r="BE19" s="1125"/>
      <c r="BF19" s="1125"/>
      <c r="BG19" s="1140"/>
    </row>
    <row r="20" spans="1:59" ht="15.9" customHeight="1">
      <c r="A20" s="1159"/>
      <c r="B20" s="1160"/>
      <c r="C20" s="1048"/>
      <c r="D20" s="1131" t="s">
        <v>1779</v>
      </c>
      <c r="E20" s="1122"/>
      <c r="F20" s="1122"/>
      <c r="G20" s="1122"/>
      <c r="H20" s="1122"/>
      <c r="I20" s="1123"/>
      <c r="J20" s="1153">
        <v>68</v>
      </c>
      <c r="K20" s="1154"/>
      <c r="L20" s="1154"/>
      <c r="M20" s="1154"/>
      <c r="N20" s="237"/>
      <c r="O20" s="1151">
        <v>707.68</v>
      </c>
      <c r="P20" s="1152"/>
      <c r="Q20" s="1152"/>
      <c r="R20" s="1152"/>
      <c r="S20" s="237"/>
      <c r="T20" s="1115"/>
      <c r="U20" s="1116"/>
      <c r="V20" s="1116"/>
      <c r="W20" s="1116"/>
      <c r="X20" s="1117"/>
      <c r="Y20" s="1124">
        <v>229500</v>
      </c>
      <c r="Z20" s="1125"/>
      <c r="AA20" s="1125"/>
      <c r="AB20" s="1125"/>
      <c r="AC20" s="1126"/>
      <c r="AD20" s="1124"/>
      <c r="AE20" s="1126"/>
      <c r="AF20" s="1124"/>
      <c r="AG20" s="1125"/>
      <c r="AH20" s="1125"/>
      <c r="AI20" s="1126"/>
      <c r="AJ20" s="1124"/>
      <c r="AK20" s="1126"/>
      <c r="AL20" s="1124"/>
      <c r="AM20" s="1125"/>
      <c r="AN20" s="1125"/>
      <c r="AO20" s="1126"/>
      <c r="AP20" s="1124"/>
      <c r="AQ20" s="1126"/>
      <c r="AR20" s="1124"/>
      <c r="AS20" s="1125"/>
      <c r="AT20" s="1125"/>
      <c r="AU20" s="1126"/>
      <c r="AV20" s="1124"/>
      <c r="AW20" s="1126"/>
      <c r="AX20" s="1124"/>
      <c r="AY20" s="1125"/>
      <c r="AZ20" s="1125"/>
      <c r="BA20" s="1126"/>
      <c r="BB20" s="1124"/>
      <c r="BC20" s="1126"/>
      <c r="BD20" s="1124"/>
      <c r="BE20" s="1125"/>
      <c r="BF20" s="1125"/>
      <c r="BG20" s="1140"/>
    </row>
    <row r="21" spans="1:59" ht="15.9" customHeight="1">
      <c r="A21" s="1161"/>
      <c r="B21" s="1162"/>
      <c r="C21" s="1163"/>
      <c r="D21" s="1084" t="s">
        <v>652</v>
      </c>
      <c r="E21" s="1122"/>
      <c r="F21" s="1122"/>
      <c r="G21" s="1122"/>
      <c r="H21" s="1122"/>
      <c r="I21" s="1123"/>
      <c r="J21" s="1153">
        <v>98</v>
      </c>
      <c r="K21" s="1154"/>
      <c r="L21" s="1154"/>
      <c r="M21" s="1154"/>
      <c r="N21" s="237"/>
      <c r="O21" s="1151">
        <v>532.95000000000005</v>
      </c>
      <c r="P21" s="1152"/>
      <c r="Q21" s="1152"/>
      <c r="R21" s="1152"/>
      <c r="S21" s="237"/>
      <c r="T21" s="1115"/>
      <c r="U21" s="1116"/>
      <c r="V21" s="1116"/>
      <c r="W21" s="1116"/>
      <c r="X21" s="1117"/>
      <c r="Y21" s="1124">
        <v>38180000</v>
      </c>
      <c r="Z21" s="1125"/>
      <c r="AA21" s="1125"/>
      <c r="AB21" s="1125"/>
      <c r="AC21" s="1126"/>
      <c r="AD21" s="1124"/>
      <c r="AE21" s="1126"/>
      <c r="AF21" s="1124"/>
      <c r="AG21" s="1125"/>
      <c r="AH21" s="1125"/>
      <c r="AI21" s="1126"/>
      <c r="AJ21" s="1124"/>
      <c r="AK21" s="1126"/>
      <c r="AL21" s="1124"/>
      <c r="AM21" s="1125"/>
      <c r="AN21" s="1125"/>
      <c r="AO21" s="1126"/>
      <c r="AP21" s="1124"/>
      <c r="AQ21" s="1126"/>
      <c r="AR21" s="1124"/>
      <c r="AS21" s="1125"/>
      <c r="AT21" s="1125"/>
      <c r="AU21" s="1126"/>
      <c r="AV21" s="1124"/>
      <c r="AW21" s="1126"/>
      <c r="AX21" s="1124"/>
      <c r="AY21" s="1125"/>
      <c r="AZ21" s="1125"/>
      <c r="BA21" s="1126"/>
      <c r="BB21" s="1124">
        <v>1</v>
      </c>
      <c r="BC21" s="1126"/>
      <c r="BD21" s="1124">
        <v>144</v>
      </c>
      <c r="BE21" s="1125"/>
      <c r="BF21" s="1125"/>
      <c r="BG21" s="1140"/>
    </row>
    <row r="22" spans="1:59" ht="15.9" customHeight="1">
      <c r="A22" s="1121" t="s">
        <v>653</v>
      </c>
      <c r="B22" s="1122"/>
      <c r="C22" s="1122"/>
      <c r="D22" s="1122"/>
      <c r="E22" s="1122"/>
      <c r="F22" s="1122"/>
      <c r="G22" s="1122"/>
      <c r="H22" s="1122"/>
      <c r="I22" s="1123"/>
      <c r="J22" s="1153">
        <v>519</v>
      </c>
      <c r="K22" s="1154"/>
      <c r="L22" s="1154"/>
      <c r="M22" s="1154"/>
      <c r="N22" s="237"/>
      <c r="O22" s="1151">
        <v>1121.22</v>
      </c>
      <c r="P22" s="1152"/>
      <c r="Q22" s="1152"/>
      <c r="R22" s="1152"/>
      <c r="S22" s="237"/>
      <c r="T22" s="1115"/>
      <c r="U22" s="1116"/>
      <c r="V22" s="1116"/>
      <c r="W22" s="1116"/>
      <c r="X22" s="1117"/>
      <c r="Y22" s="1124">
        <v>433500</v>
      </c>
      <c r="Z22" s="1125"/>
      <c r="AA22" s="1125"/>
      <c r="AB22" s="1125"/>
      <c r="AC22" s="1126"/>
      <c r="AD22" s="1124"/>
      <c r="AE22" s="1126"/>
      <c r="AF22" s="1124"/>
      <c r="AG22" s="1125"/>
      <c r="AH22" s="1125"/>
      <c r="AI22" s="1126"/>
      <c r="AJ22" s="1124"/>
      <c r="AK22" s="1126"/>
      <c r="AL22" s="1124"/>
      <c r="AM22" s="1125"/>
      <c r="AN22" s="1125"/>
      <c r="AO22" s="1126"/>
      <c r="AP22" s="1124"/>
      <c r="AQ22" s="1126"/>
      <c r="AR22" s="1124"/>
      <c r="AS22" s="1125"/>
      <c r="AT22" s="1125"/>
      <c r="AU22" s="1126"/>
      <c r="AV22" s="1124"/>
      <c r="AW22" s="1126"/>
      <c r="AX22" s="1124"/>
      <c r="AY22" s="1125"/>
      <c r="AZ22" s="1125"/>
      <c r="BA22" s="1126"/>
      <c r="BB22" s="1124"/>
      <c r="BC22" s="1126"/>
      <c r="BD22" s="1124"/>
      <c r="BE22" s="1125"/>
      <c r="BF22" s="1125"/>
      <c r="BG22" s="1140"/>
    </row>
    <row r="23" spans="1:59" ht="15.9" customHeight="1">
      <c r="A23" s="1121" t="s">
        <v>654</v>
      </c>
      <c r="B23" s="1122"/>
      <c r="C23" s="1122"/>
      <c r="D23" s="1122"/>
      <c r="E23" s="1122"/>
      <c r="F23" s="1122"/>
      <c r="G23" s="1122"/>
      <c r="H23" s="1122"/>
      <c r="I23" s="1123"/>
      <c r="J23" s="1153">
        <v>80</v>
      </c>
      <c r="K23" s="1154"/>
      <c r="L23" s="1154"/>
      <c r="M23" s="1154"/>
      <c r="N23" s="237"/>
      <c r="O23" s="1155" t="s">
        <v>1781</v>
      </c>
      <c r="P23" s="1152"/>
      <c r="Q23" s="1152"/>
      <c r="R23" s="1152"/>
      <c r="S23" s="237"/>
      <c r="T23" s="1115"/>
      <c r="U23" s="1116"/>
      <c r="V23" s="1116"/>
      <c r="W23" s="1116"/>
      <c r="X23" s="1117"/>
      <c r="Y23" s="1124">
        <v>12870000</v>
      </c>
      <c r="Z23" s="1125"/>
      <c r="AA23" s="1125"/>
      <c r="AB23" s="1125"/>
      <c r="AC23" s="1126"/>
      <c r="AD23" s="1124"/>
      <c r="AE23" s="1126"/>
      <c r="AF23" s="1124"/>
      <c r="AG23" s="1125"/>
      <c r="AH23" s="1125"/>
      <c r="AI23" s="1126"/>
      <c r="AJ23" s="1124"/>
      <c r="AK23" s="1126"/>
      <c r="AL23" s="1124"/>
      <c r="AM23" s="1125"/>
      <c r="AN23" s="1125"/>
      <c r="AO23" s="1126"/>
      <c r="AP23" s="1124"/>
      <c r="AQ23" s="1126"/>
      <c r="AR23" s="1124"/>
      <c r="AS23" s="1125"/>
      <c r="AT23" s="1125"/>
      <c r="AU23" s="1126"/>
      <c r="AV23" s="1124"/>
      <c r="AW23" s="1126"/>
      <c r="AX23" s="1124"/>
      <c r="AY23" s="1125"/>
      <c r="AZ23" s="1125"/>
      <c r="BA23" s="1126"/>
      <c r="BB23" s="1124">
        <v>1</v>
      </c>
      <c r="BC23" s="1126"/>
      <c r="BD23" s="1124">
        <v>80</v>
      </c>
      <c r="BE23" s="1125"/>
      <c r="BF23" s="1125"/>
      <c r="BG23" s="1140"/>
    </row>
    <row r="24" spans="1:59" ht="15.9" customHeight="1">
      <c r="A24" s="1127" t="s">
        <v>1780</v>
      </c>
      <c r="B24" s="1122"/>
      <c r="C24" s="1122"/>
      <c r="D24" s="1122"/>
      <c r="E24" s="1122"/>
      <c r="F24" s="1122"/>
      <c r="G24" s="1122"/>
      <c r="H24" s="1122"/>
      <c r="I24" s="1123"/>
      <c r="J24" s="1153">
        <v>3</v>
      </c>
      <c r="K24" s="1154"/>
      <c r="L24" s="1154"/>
      <c r="M24" s="1154"/>
      <c r="N24" s="237"/>
      <c r="O24" s="1151">
        <v>459</v>
      </c>
      <c r="P24" s="1152"/>
      <c r="Q24" s="1152"/>
      <c r="R24" s="1152"/>
      <c r="S24" s="237"/>
      <c r="T24" s="1115"/>
      <c r="U24" s="1116"/>
      <c r="V24" s="1116"/>
      <c r="W24" s="1116"/>
      <c r="X24" s="1117"/>
      <c r="Y24" s="1124">
        <v>98000</v>
      </c>
      <c r="Z24" s="1125"/>
      <c r="AA24" s="1125"/>
      <c r="AB24" s="1125"/>
      <c r="AC24" s="1126"/>
      <c r="AD24" s="1124"/>
      <c r="AE24" s="1126"/>
      <c r="AF24" s="1124"/>
      <c r="AG24" s="1125"/>
      <c r="AH24" s="1125"/>
      <c r="AI24" s="1126"/>
      <c r="AJ24" s="1124"/>
      <c r="AK24" s="1126"/>
      <c r="AL24" s="1124"/>
      <c r="AM24" s="1125"/>
      <c r="AN24" s="1125"/>
      <c r="AO24" s="1126"/>
      <c r="AP24" s="1124"/>
      <c r="AQ24" s="1126"/>
      <c r="AR24" s="1124"/>
      <c r="AS24" s="1125"/>
      <c r="AT24" s="1125"/>
      <c r="AU24" s="1126"/>
      <c r="AV24" s="1124"/>
      <c r="AW24" s="1126"/>
      <c r="AX24" s="1124"/>
      <c r="AY24" s="1125"/>
      <c r="AZ24" s="1125"/>
      <c r="BA24" s="1126"/>
      <c r="BB24" s="1124"/>
      <c r="BC24" s="1126"/>
      <c r="BD24" s="1124"/>
      <c r="BE24" s="1125"/>
      <c r="BF24" s="1125"/>
      <c r="BG24" s="1140"/>
    </row>
    <row r="25" spans="1:59" ht="15.9" customHeight="1">
      <c r="A25" s="1106" t="s">
        <v>655</v>
      </c>
      <c r="B25" s="1107"/>
      <c r="C25" s="1107"/>
      <c r="D25" s="1107"/>
      <c r="E25" s="1107"/>
      <c r="F25" s="1107"/>
      <c r="G25" s="1107"/>
      <c r="H25" s="1107"/>
      <c r="I25" s="991"/>
      <c r="J25" s="1147">
        <v>3</v>
      </c>
      <c r="K25" s="1148"/>
      <c r="L25" s="1148"/>
      <c r="M25" s="1148"/>
      <c r="N25" s="240"/>
      <c r="O25" s="1149">
        <v>459</v>
      </c>
      <c r="P25" s="1150"/>
      <c r="Q25" s="1150"/>
      <c r="R25" s="1150"/>
      <c r="S25" s="240"/>
      <c r="T25" s="1112"/>
      <c r="U25" s="1114"/>
      <c r="V25" s="1114"/>
      <c r="W25" s="1114"/>
      <c r="X25" s="1113"/>
      <c r="Y25" s="1108">
        <v>48000</v>
      </c>
      <c r="Z25" s="1109"/>
      <c r="AA25" s="1109"/>
      <c r="AB25" s="1109"/>
      <c r="AC25" s="1110"/>
      <c r="AD25" s="1108"/>
      <c r="AE25" s="1110"/>
      <c r="AF25" s="1108"/>
      <c r="AG25" s="1109"/>
      <c r="AH25" s="1109"/>
      <c r="AI25" s="1110"/>
      <c r="AJ25" s="1108"/>
      <c r="AK25" s="1110"/>
      <c r="AL25" s="1108"/>
      <c r="AM25" s="1109"/>
      <c r="AN25" s="1109"/>
      <c r="AO25" s="1110"/>
      <c r="AP25" s="1108"/>
      <c r="AQ25" s="1110"/>
      <c r="AR25" s="1108"/>
      <c r="AS25" s="1109"/>
      <c r="AT25" s="1109"/>
      <c r="AU25" s="1110"/>
      <c r="AV25" s="1108"/>
      <c r="AW25" s="1110"/>
      <c r="AX25" s="1108"/>
      <c r="AY25" s="1109"/>
      <c r="AZ25" s="1109"/>
      <c r="BA25" s="1110"/>
      <c r="BB25" s="1108"/>
      <c r="BC25" s="1110"/>
      <c r="BD25" s="1108"/>
      <c r="BE25" s="1109"/>
      <c r="BF25" s="1109"/>
      <c r="BG25" s="1139"/>
    </row>
    <row r="26" spans="1:59" ht="14.1" customHeight="1">
      <c r="AY26" s="1118" t="s">
        <v>1795</v>
      </c>
      <c r="AZ26" s="1118"/>
      <c r="BA26" s="1118"/>
      <c r="BB26" s="1118"/>
      <c r="BC26" s="1118"/>
      <c r="BD26" s="1118"/>
      <c r="BE26" s="1118"/>
      <c r="BF26" s="1118"/>
      <c r="BG26" s="1118"/>
    </row>
    <row r="27" spans="1:59" ht="20.95" customHeight="1">
      <c r="A27" s="1038" t="s">
        <v>1788</v>
      </c>
      <c r="B27" s="1038"/>
      <c r="C27" s="1038"/>
      <c r="D27" s="1038"/>
      <c r="E27" s="1038"/>
      <c r="F27" s="1038"/>
      <c r="G27" s="1038"/>
      <c r="H27" s="1038"/>
      <c r="I27" s="1038"/>
      <c r="J27" s="1038"/>
      <c r="K27" s="1038"/>
      <c r="L27" s="1038"/>
      <c r="M27" s="1038"/>
      <c r="N27" s="1038"/>
      <c r="O27" s="1038"/>
      <c r="P27" s="1038"/>
      <c r="Q27" s="1038"/>
    </row>
    <row r="28" spans="1:59" ht="15.9" customHeight="1">
      <c r="E28" s="1039" t="s">
        <v>656</v>
      </c>
      <c r="F28" s="1039"/>
      <c r="G28" s="1039"/>
      <c r="H28" s="1039"/>
      <c r="I28" s="1039"/>
      <c r="J28" s="1039"/>
      <c r="L28" s="1146">
        <v>19523</v>
      </c>
      <c r="M28" s="1146"/>
      <c r="N28" s="1146"/>
      <c r="O28" s="1146"/>
      <c r="P28" s="1146"/>
      <c r="Q28" s="1146"/>
      <c r="R28" s="1146"/>
      <c r="S28" s="1146"/>
    </row>
    <row r="29" spans="1:59" ht="15.9" customHeight="1">
      <c r="E29" s="1039" t="s">
        <v>629</v>
      </c>
      <c r="F29" s="1039"/>
      <c r="G29" s="1039"/>
      <c r="H29" s="1039"/>
      <c r="I29" s="1039"/>
      <c r="J29" s="1039"/>
      <c r="L29" s="1038" t="s">
        <v>975</v>
      </c>
      <c r="M29" s="1038"/>
      <c r="N29" s="1038"/>
      <c r="O29" s="1038"/>
      <c r="P29" s="1038"/>
      <c r="Q29" s="1038"/>
      <c r="R29" s="1038"/>
      <c r="S29" s="1038"/>
      <c r="T29" s="1038"/>
      <c r="U29" s="1038"/>
      <c r="V29" s="1038"/>
    </row>
    <row r="30" spans="1:59" ht="15.9" customHeight="1">
      <c r="E30" s="1039" t="s">
        <v>657</v>
      </c>
      <c r="F30" s="1039"/>
      <c r="G30" s="1039"/>
      <c r="H30" s="1039"/>
      <c r="I30" s="1039"/>
      <c r="J30" s="1039"/>
      <c r="L30" s="1038" t="s">
        <v>1418</v>
      </c>
      <c r="M30" s="1038"/>
      <c r="N30" s="1038"/>
      <c r="O30" s="1038"/>
      <c r="P30" s="1038"/>
      <c r="Q30" s="1038"/>
      <c r="R30" s="1038"/>
      <c r="S30" s="1038"/>
      <c r="T30" s="1038"/>
      <c r="U30" s="1038"/>
      <c r="V30" s="1038"/>
    </row>
    <row r="31" spans="1:59" ht="15.75" customHeight="1">
      <c r="A31" s="1059" t="s">
        <v>635</v>
      </c>
      <c r="B31" s="1059"/>
      <c r="C31" s="1059"/>
      <c r="D31" s="1059"/>
      <c r="E31" s="1059" t="s">
        <v>635</v>
      </c>
      <c r="F31" s="1059"/>
      <c r="BG31" s="482" t="s">
        <v>1774</v>
      </c>
    </row>
    <row r="32" spans="1:59" ht="15.9" customHeight="1">
      <c r="A32" s="1141" t="s">
        <v>658</v>
      </c>
      <c r="B32" s="1142"/>
      <c r="C32" s="1142"/>
      <c r="D32" s="1142"/>
      <c r="E32" s="1142"/>
      <c r="F32" s="1142"/>
      <c r="G32" s="1142"/>
      <c r="H32" s="1142"/>
      <c r="I32" s="1142"/>
      <c r="J32" s="1142"/>
      <c r="K32" s="1142"/>
      <c r="L32" s="1142"/>
      <c r="M32" s="1142"/>
      <c r="N32" s="1142"/>
      <c r="O32" s="1142"/>
      <c r="P32" s="1142"/>
      <c r="Q32" s="1142"/>
      <c r="R32" s="1142"/>
      <c r="S32" s="1142"/>
      <c r="T32" s="1142"/>
      <c r="U32" s="1142"/>
      <c r="V32" s="1143"/>
      <c r="W32" s="1144" t="s">
        <v>659</v>
      </c>
      <c r="X32" s="1142"/>
      <c r="Y32" s="1142"/>
      <c r="Z32" s="1142"/>
      <c r="AA32" s="1142"/>
      <c r="AB32" s="1142"/>
      <c r="AC32" s="1142"/>
      <c r="AD32" s="1142"/>
      <c r="AE32" s="1142"/>
      <c r="AF32" s="1142"/>
      <c r="AG32" s="1142"/>
      <c r="AH32" s="1142"/>
      <c r="AI32" s="1142"/>
      <c r="AJ32" s="1142"/>
      <c r="AK32" s="1142"/>
      <c r="AL32" s="1142"/>
      <c r="AM32" s="1142"/>
      <c r="AN32" s="1142"/>
      <c r="AO32" s="1142"/>
      <c r="AP32" s="1142"/>
      <c r="AQ32" s="1142"/>
      <c r="AR32" s="1142"/>
      <c r="AS32" s="1142"/>
      <c r="AT32" s="1142"/>
      <c r="AU32" s="1142"/>
      <c r="AV32" s="1142"/>
      <c r="AW32" s="1142"/>
      <c r="AX32" s="1142"/>
      <c r="AY32" s="1142"/>
      <c r="AZ32" s="1142"/>
      <c r="BA32" s="1142"/>
      <c r="BB32" s="1142"/>
      <c r="BC32" s="1142"/>
      <c r="BD32" s="1142"/>
      <c r="BE32" s="1142"/>
      <c r="BF32" s="1142"/>
      <c r="BG32" s="1145"/>
    </row>
    <row r="33" spans="1:59" ht="15.9" customHeight="1">
      <c r="A33" s="1121" t="s">
        <v>660</v>
      </c>
      <c r="B33" s="1122"/>
      <c r="C33" s="1122"/>
      <c r="D33" s="1122"/>
      <c r="E33" s="1122"/>
      <c r="F33" s="1122"/>
      <c r="G33" s="1122"/>
      <c r="H33" s="1123"/>
      <c r="I33" s="1084" t="s">
        <v>661</v>
      </c>
      <c r="J33" s="1122"/>
      <c r="K33" s="1123"/>
      <c r="L33" s="1084" t="s">
        <v>662</v>
      </c>
      <c r="M33" s="1122"/>
      <c r="N33" s="1122"/>
      <c r="O33" s="1122"/>
      <c r="P33" s="1123"/>
      <c r="Q33" s="1084" t="s">
        <v>647</v>
      </c>
      <c r="R33" s="1122"/>
      <c r="S33" s="1122"/>
      <c r="T33" s="1122"/>
      <c r="U33" s="1122"/>
      <c r="V33" s="1123"/>
      <c r="W33" s="1133" t="s">
        <v>660</v>
      </c>
      <c r="X33" s="1134"/>
      <c r="Y33" s="1134"/>
      <c r="Z33" s="1134"/>
      <c r="AA33" s="1134"/>
      <c r="AB33" s="1134"/>
      <c r="AC33" s="1135"/>
      <c r="AD33" s="1084" t="s">
        <v>663</v>
      </c>
      <c r="AE33" s="1122"/>
      <c r="AF33" s="1122"/>
      <c r="AG33" s="1122"/>
      <c r="AH33" s="1122"/>
      <c r="AI33" s="1123"/>
      <c r="AJ33" s="1084" t="s">
        <v>664</v>
      </c>
      <c r="AK33" s="1122"/>
      <c r="AL33" s="1122"/>
      <c r="AM33" s="1122"/>
      <c r="AN33" s="1122"/>
      <c r="AO33" s="1123"/>
      <c r="AP33" s="1084" t="s">
        <v>665</v>
      </c>
      <c r="AQ33" s="1122"/>
      <c r="AR33" s="1122"/>
      <c r="AS33" s="1122"/>
      <c r="AT33" s="1122"/>
      <c r="AU33" s="1123"/>
      <c r="AV33" s="1084" t="s">
        <v>666</v>
      </c>
      <c r="AW33" s="1122"/>
      <c r="AX33" s="1122"/>
      <c r="AY33" s="1122"/>
      <c r="AZ33" s="1122"/>
      <c r="BA33" s="1123"/>
      <c r="BB33" s="1084" t="s">
        <v>667</v>
      </c>
      <c r="BC33" s="1122"/>
      <c r="BD33" s="1122"/>
      <c r="BE33" s="1122"/>
      <c r="BF33" s="1122"/>
      <c r="BG33" s="1132"/>
    </row>
    <row r="34" spans="1:59" ht="15.9" customHeight="1">
      <c r="A34" s="1127" t="s">
        <v>1784</v>
      </c>
      <c r="B34" s="1122"/>
      <c r="C34" s="1122"/>
      <c r="D34" s="1122"/>
      <c r="E34" s="1122"/>
      <c r="F34" s="1122"/>
      <c r="G34" s="1122"/>
      <c r="H34" s="1123"/>
      <c r="I34" s="1124">
        <v>1</v>
      </c>
      <c r="J34" s="1125"/>
      <c r="K34" s="1126"/>
      <c r="L34" s="1124">
        <v>7956</v>
      </c>
      <c r="M34" s="1125"/>
      <c r="N34" s="1125"/>
      <c r="O34" s="1125"/>
      <c r="P34" s="1126"/>
      <c r="Q34" s="1124">
        <v>397800</v>
      </c>
      <c r="R34" s="1125"/>
      <c r="S34" s="1125"/>
      <c r="T34" s="1125"/>
      <c r="U34" s="1125"/>
      <c r="V34" s="1126"/>
      <c r="W34" s="1136"/>
      <c r="X34" s="1137"/>
      <c r="Y34" s="1137"/>
      <c r="Z34" s="1137"/>
      <c r="AA34" s="1137"/>
      <c r="AB34" s="1137"/>
      <c r="AC34" s="1138"/>
      <c r="AD34" s="1084" t="s">
        <v>668</v>
      </c>
      <c r="AE34" s="1123"/>
      <c r="AF34" s="1084" t="s">
        <v>647</v>
      </c>
      <c r="AG34" s="1122"/>
      <c r="AH34" s="1122"/>
      <c r="AI34" s="1123"/>
      <c r="AJ34" s="1084" t="s">
        <v>668</v>
      </c>
      <c r="AK34" s="1123"/>
      <c r="AL34" s="1084" t="s">
        <v>647</v>
      </c>
      <c r="AM34" s="1122"/>
      <c r="AN34" s="1122"/>
      <c r="AO34" s="1123"/>
      <c r="AP34" s="1084" t="s">
        <v>668</v>
      </c>
      <c r="AQ34" s="1123"/>
      <c r="AR34" s="1084" t="s">
        <v>647</v>
      </c>
      <c r="AS34" s="1122"/>
      <c r="AT34" s="1122"/>
      <c r="AU34" s="1123"/>
      <c r="AV34" s="1084" t="s">
        <v>668</v>
      </c>
      <c r="AW34" s="1123"/>
      <c r="AX34" s="1084" t="s">
        <v>647</v>
      </c>
      <c r="AY34" s="1122"/>
      <c r="AZ34" s="1122"/>
      <c r="BA34" s="1123"/>
      <c r="BB34" s="1084" t="s">
        <v>668</v>
      </c>
      <c r="BC34" s="1123"/>
      <c r="BD34" s="1084" t="s">
        <v>647</v>
      </c>
      <c r="BE34" s="1122"/>
      <c r="BF34" s="1122"/>
      <c r="BG34" s="1132"/>
    </row>
    <row r="35" spans="1:59" ht="15.9" customHeight="1">
      <c r="A35" s="1127" t="s">
        <v>1785</v>
      </c>
      <c r="B35" s="1122"/>
      <c r="C35" s="1122"/>
      <c r="D35" s="1122"/>
      <c r="E35" s="1122"/>
      <c r="F35" s="1122"/>
      <c r="G35" s="1122"/>
      <c r="H35" s="1123"/>
      <c r="I35" s="1124">
        <v>12</v>
      </c>
      <c r="J35" s="1125"/>
      <c r="K35" s="1126"/>
      <c r="L35" s="1124">
        <v>1241</v>
      </c>
      <c r="M35" s="1125"/>
      <c r="N35" s="1125"/>
      <c r="O35" s="1125"/>
      <c r="P35" s="1126"/>
      <c r="Q35" s="1124">
        <v>62050</v>
      </c>
      <c r="R35" s="1125"/>
      <c r="S35" s="1125"/>
      <c r="T35" s="1125"/>
      <c r="U35" s="1125"/>
      <c r="V35" s="1126"/>
      <c r="W35" s="1084" t="s">
        <v>669</v>
      </c>
      <c r="X35" s="1122"/>
      <c r="Y35" s="1122"/>
      <c r="Z35" s="1122"/>
      <c r="AA35" s="1122"/>
      <c r="AB35" s="1122"/>
      <c r="AC35" s="1123"/>
      <c r="AD35" s="1115">
        <v>30</v>
      </c>
      <c r="AE35" s="1117"/>
      <c r="AF35" s="1115">
        <v>218531</v>
      </c>
      <c r="AG35" s="1116"/>
      <c r="AH35" s="1116"/>
      <c r="AI35" s="1117"/>
      <c r="AJ35" s="1115">
        <v>3</v>
      </c>
      <c r="AK35" s="1117"/>
      <c r="AL35" s="1115">
        <v>14750</v>
      </c>
      <c r="AM35" s="1116"/>
      <c r="AN35" s="1116"/>
      <c r="AO35" s="1117"/>
      <c r="AP35" s="1115">
        <v>4</v>
      </c>
      <c r="AQ35" s="1117"/>
      <c r="AR35" s="1115">
        <v>55862</v>
      </c>
      <c r="AS35" s="1116"/>
      <c r="AT35" s="1116"/>
      <c r="AU35" s="1117"/>
      <c r="AV35" s="1115"/>
      <c r="AW35" s="1117"/>
      <c r="AX35" s="1115"/>
      <c r="AY35" s="1116"/>
      <c r="AZ35" s="1116"/>
      <c r="BA35" s="1117"/>
      <c r="BB35" s="1115">
        <f>AD35+AJ35-AP35</f>
        <v>29</v>
      </c>
      <c r="BC35" s="1117"/>
      <c r="BD35" s="1115">
        <f>AF35+AL35-AR35</f>
        <v>177419</v>
      </c>
      <c r="BE35" s="1116"/>
      <c r="BF35" s="1116"/>
      <c r="BG35" s="1120"/>
    </row>
    <row r="36" spans="1:59" ht="15.9" customHeight="1">
      <c r="A36" s="1121" t="s">
        <v>670</v>
      </c>
      <c r="B36" s="1122"/>
      <c r="C36" s="1122"/>
      <c r="D36" s="1122"/>
      <c r="E36" s="1122"/>
      <c r="F36" s="1122"/>
      <c r="G36" s="1122"/>
      <c r="H36" s="1123"/>
      <c r="I36" s="1124">
        <v>7</v>
      </c>
      <c r="J36" s="1125"/>
      <c r="K36" s="1126"/>
      <c r="L36" s="1124">
        <v>3253</v>
      </c>
      <c r="M36" s="1125"/>
      <c r="N36" s="1125"/>
      <c r="O36" s="1125"/>
      <c r="P36" s="1126"/>
      <c r="Q36" s="1124">
        <v>162650</v>
      </c>
      <c r="R36" s="1125"/>
      <c r="S36" s="1125"/>
      <c r="T36" s="1125"/>
      <c r="U36" s="1125"/>
      <c r="V36" s="1126"/>
      <c r="W36" s="1128" t="s">
        <v>671</v>
      </c>
      <c r="X36" s="1084" t="s">
        <v>672</v>
      </c>
      <c r="Y36" s="1122"/>
      <c r="Z36" s="1122"/>
      <c r="AA36" s="1122"/>
      <c r="AB36" s="1122"/>
      <c r="AC36" s="1123"/>
      <c r="AD36" s="1115"/>
      <c r="AE36" s="1117"/>
      <c r="AF36" s="1115"/>
      <c r="AG36" s="1116"/>
      <c r="AH36" s="1116"/>
      <c r="AI36" s="1117"/>
      <c r="AJ36" s="1115"/>
      <c r="AK36" s="1117"/>
      <c r="AL36" s="1115"/>
      <c r="AM36" s="1116"/>
      <c r="AN36" s="1116"/>
      <c r="AO36" s="1117"/>
      <c r="AP36" s="1115"/>
      <c r="AQ36" s="1117"/>
      <c r="AR36" s="1115"/>
      <c r="AS36" s="1116"/>
      <c r="AT36" s="1116"/>
      <c r="AU36" s="1117"/>
      <c r="AV36" s="1115"/>
      <c r="AW36" s="1117"/>
      <c r="AX36" s="1115"/>
      <c r="AY36" s="1116"/>
      <c r="AZ36" s="1116"/>
      <c r="BA36" s="1117"/>
      <c r="BB36" s="1115" t="s">
        <v>467</v>
      </c>
      <c r="BC36" s="1117"/>
      <c r="BD36" s="1115" t="s">
        <v>467</v>
      </c>
      <c r="BE36" s="1116"/>
      <c r="BF36" s="1116"/>
      <c r="BG36" s="1120"/>
    </row>
    <row r="37" spans="1:59" ht="15.9" customHeight="1">
      <c r="A37" s="1127" t="s">
        <v>1782</v>
      </c>
      <c r="B37" s="1122"/>
      <c r="C37" s="1122"/>
      <c r="D37" s="1122"/>
      <c r="E37" s="1122"/>
      <c r="F37" s="1122"/>
      <c r="G37" s="1122"/>
      <c r="H37" s="1123"/>
      <c r="I37" s="1124">
        <v>7</v>
      </c>
      <c r="J37" s="1125"/>
      <c r="K37" s="1126"/>
      <c r="L37" s="1124">
        <v>98</v>
      </c>
      <c r="M37" s="1125"/>
      <c r="N37" s="1125"/>
      <c r="O37" s="1125"/>
      <c r="P37" s="1126"/>
      <c r="Q37" s="1124">
        <v>4900</v>
      </c>
      <c r="R37" s="1125"/>
      <c r="S37" s="1125"/>
      <c r="T37" s="1125"/>
      <c r="U37" s="1125"/>
      <c r="V37" s="1126"/>
      <c r="W37" s="1129"/>
      <c r="X37" s="1084" t="s">
        <v>673</v>
      </c>
      <c r="Y37" s="1122"/>
      <c r="Z37" s="1122"/>
      <c r="AA37" s="1122"/>
      <c r="AB37" s="1122"/>
      <c r="AC37" s="1123"/>
      <c r="AD37" s="1115"/>
      <c r="AE37" s="1117"/>
      <c r="AF37" s="1115"/>
      <c r="AG37" s="1116"/>
      <c r="AH37" s="1116"/>
      <c r="AI37" s="1117"/>
      <c r="AJ37" s="1115"/>
      <c r="AK37" s="1117"/>
      <c r="AL37" s="1115"/>
      <c r="AM37" s="1116"/>
      <c r="AN37" s="1116"/>
      <c r="AO37" s="1117"/>
      <c r="AP37" s="1115"/>
      <c r="AQ37" s="1117"/>
      <c r="AR37" s="1115"/>
      <c r="AS37" s="1116"/>
      <c r="AT37" s="1116"/>
      <c r="AU37" s="1117"/>
      <c r="AV37" s="1115"/>
      <c r="AW37" s="1117"/>
      <c r="AX37" s="1115"/>
      <c r="AY37" s="1116"/>
      <c r="AZ37" s="1116"/>
      <c r="BA37" s="1117"/>
      <c r="BB37" s="1115" t="s">
        <v>467</v>
      </c>
      <c r="BC37" s="1117"/>
      <c r="BD37" s="1115" t="s">
        <v>467</v>
      </c>
      <c r="BE37" s="1116"/>
      <c r="BF37" s="1116"/>
      <c r="BG37" s="1120"/>
    </row>
    <row r="38" spans="1:59" ht="15.9" customHeight="1">
      <c r="A38" s="1127" t="s">
        <v>1783</v>
      </c>
      <c r="B38" s="1122"/>
      <c r="C38" s="1122"/>
      <c r="D38" s="1122"/>
      <c r="E38" s="1122"/>
      <c r="F38" s="1122"/>
      <c r="G38" s="1122"/>
      <c r="H38" s="1123"/>
      <c r="I38" s="1124">
        <v>47</v>
      </c>
      <c r="J38" s="1125"/>
      <c r="K38" s="1126"/>
      <c r="L38" s="1124">
        <v>675</v>
      </c>
      <c r="M38" s="1125"/>
      <c r="N38" s="1125"/>
      <c r="O38" s="1125"/>
      <c r="P38" s="1126"/>
      <c r="Q38" s="1124">
        <v>33750</v>
      </c>
      <c r="R38" s="1125"/>
      <c r="S38" s="1125"/>
      <c r="T38" s="1125"/>
      <c r="U38" s="1125"/>
      <c r="V38" s="1126"/>
      <c r="W38" s="1129"/>
      <c r="X38" s="1084" t="s">
        <v>674</v>
      </c>
      <c r="Y38" s="1122"/>
      <c r="Z38" s="1122"/>
      <c r="AA38" s="1122"/>
      <c r="AB38" s="1122"/>
      <c r="AC38" s="1123"/>
      <c r="AD38" s="1115"/>
      <c r="AE38" s="1117"/>
      <c r="AF38" s="1115"/>
      <c r="AG38" s="1116"/>
      <c r="AH38" s="1116"/>
      <c r="AI38" s="1117"/>
      <c r="AJ38" s="1115"/>
      <c r="AK38" s="1117"/>
      <c r="AL38" s="1115"/>
      <c r="AM38" s="1116"/>
      <c r="AN38" s="1116"/>
      <c r="AO38" s="1117"/>
      <c r="AP38" s="1115"/>
      <c r="AQ38" s="1117"/>
      <c r="AR38" s="1115"/>
      <c r="AS38" s="1116"/>
      <c r="AT38" s="1116"/>
      <c r="AU38" s="1117"/>
      <c r="AV38" s="1115"/>
      <c r="AW38" s="1117"/>
      <c r="AX38" s="1115"/>
      <c r="AY38" s="1116"/>
      <c r="AZ38" s="1116"/>
      <c r="BA38" s="1117"/>
      <c r="BB38" s="1115" t="s">
        <v>467</v>
      </c>
      <c r="BC38" s="1117"/>
      <c r="BD38" s="1115" t="s">
        <v>467</v>
      </c>
      <c r="BE38" s="1116"/>
      <c r="BF38" s="1116"/>
      <c r="BG38" s="1120"/>
    </row>
    <row r="39" spans="1:59" ht="15.9" customHeight="1">
      <c r="A39" s="1121" t="s">
        <v>675</v>
      </c>
      <c r="B39" s="1122"/>
      <c r="C39" s="1122"/>
      <c r="D39" s="1122"/>
      <c r="E39" s="1122"/>
      <c r="F39" s="1122"/>
      <c r="G39" s="1122"/>
      <c r="H39" s="1123"/>
      <c r="I39" s="1124">
        <v>1</v>
      </c>
      <c r="J39" s="1125"/>
      <c r="K39" s="1126"/>
      <c r="L39" s="1124">
        <v>4</v>
      </c>
      <c r="M39" s="1125"/>
      <c r="N39" s="1125"/>
      <c r="O39" s="1125"/>
      <c r="P39" s="1126"/>
      <c r="Q39" s="1124">
        <v>200</v>
      </c>
      <c r="R39" s="1125"/>
      <c r="S39" s="1125"/>
      <c r="T39" s="1125"/>
      <c r="U39" s="1125"/>
      <c r="V39" s="1126"/>
      <c r="W39" s="1129"/>
      <c r="X39" s="1084" t="s">
        <v>676</v>
      </c>
      <c r="Y39" s="1122"/>
      <c r="Z39" s="1122"/>
      <c r="AA39" s="1122"/>
      <c r="AB39" s="1122"/>
      <c r="AC39" s="1123"/>
      <c r="AD39" s="1115">
        <v>84</v>
      </c>
      <c r="AE39" s="1117"/>
      <c r="AF39" s="1115">
        <v>156176</v>
      </c>
      <c r="AG39" s="1116"/>
      <c r="AH39" s="1116"/>
      <c r="AI39" s="1117"/>
      <c r="AJ39" s="1115">
        <v>21</v>
      </c>
      <c r="AK39" s="1117"/>
      <c r="AL39" s="1115">
        <v>59340</v>
      </c>
      <c r="AM39" s="1116"/>
      <c r="AN39" s="1116"/>
      <c r="AO39" s="1117"/>
      <c r="AP39" s="1115">
        <v>18</v>
      </c>
      <c r="AQ39" s="1117"/>
      <c r="AR39" s="1115">
        <v>51897</v>
      </c>
      <c r="AS39" s="1116"/>
      <c r="AT39" s="1116"/>
      <c r="AU39" s="1117"/>
      <c r="AV39" s="1115"/>
      <c r="AW39" s="1117"/>
      <c r="AX39" s="1115"/>
      <c r="AY39" s="1116"/>
      <c r="AZ39" s="1116"/>
      <c r="BA39" s="1117"/>
      <c r="BB39" s="1115">
        <f>AD39+AJ39-AP39-AV39</f>
        <v>87</v>
      </c>
      <c r="BC39" s="1117"/>
      <c r="BD39" s="1115">
        <f>AF39+AL39-AR39-AX39</f>
        <v>163619</v>
      </c>
      <c r="BE39" s="1116"/>
      <c r="BF39" s="1116"/>
      <c r="BG39" s="1120"/>
    </row>
    <row r="40" spans="1:59" ht="15.9" customHeight="1">
      <c r="A40" s="1121" t="s">
        <v>677</v>
      </c>
      <c r="B40" s="1122"/>
      <c r="C40" s="1122"/>
      <c r="D40" s="1122"/>
      <c r="E40" s="1122"/>
      <c r="F40" s="1122"/>
      <c r="G40" s="1122"/>
      <c r="H40" s="1123"/>
      <c r="I40" s="1124">
        <v>4</v>
      </c>
      <c r="J40" s="1125"/>
      <c r="K40" s="1126"/>
      <c r="L40" s="1124">
        <v>183</v>
      </c>
      <c r="M40" s="1125"/>
      <c r="N40" s="1125"/>
      <c r="O40" s="1125"/>
      <c r="P40" s="1126"/>
      <c r="Q40" s="1124">
        <v>9150</v>
      </c>
      <c r="R40" s="1125"/>
      <c r="S40" s="1125"/>
      <c r="T40" s="1125"/>
      <c r="U40" s="1125"/>
      <c r="V40" s="1126"/>
      <c r="W40" s="1130"/>
      <c r="X40" s="1131" t="s">
        <v>1786</v>
      </c>
      <c r="Y40" s="1122"/>
      <c r="Z40" s="1122"/>
      <c r="AA40" s="1122"/>
      <c r="AB40" s="1122"/>
      <c r="AC40" s="1123"/>
      <c r="AD40" s="1115">
        <f>SUM(AD36:AE39)</f>
        <v>84</v>
      </c>
      <c r="AE40" s="1117"/>
      <c r="AF40" s="1115">
        <f>SUM(AF36:AI39)</f>
        <v>156176</v>
      </c>
      <c r="AG40" s="1116"/>
      <c r="AH40" s="1116"/>
      <c r="AI40" s="1117"/>
      <c r="AJ40" s="1115">
        <f>SUM(AJ36:AK39)</f>
        <v>21</v>
      </c>
      <c r="AK40" s="1117"/>
      <c r="AL40" s="1115">
        <f>SUM(AL36:AO39)</f>
        <v>59340</v>
      </c>
      <c r="AM40" s="1116"/>
      <c r="AN40" s="1116"/>
      <c r="AO40" s="1117"/>
      <c r="AP40" s="1115">
        <f>SUM(AP36:AQ39)</f>
        <v>18</v>
      </c>
      <c r="AQ40" s="1117"/>
      <c r="AR40" s="1115">
        <f>SUM(AR36:AU39)</f>
        <v>51897</v>
      </c>
      <c r="AS40" s="1116"/>
      <c r="AT40" s="1116"/>
      <c r="AU40" s="1117"/>
      <c r="AV40" s="1115" t="s">
        <v>467</v>
      </c>
      <c r="AW40" s="1117"/>
      <c r="AX40" s="1115" t="s">
        <v>467</v>
      </c>
      <c r="AY40" s="1116"/>
      <c r="AZ40" s="1116"/>
      <c r="BA40" s="1117"/>
      <c r="BB40" s="1115">
        <f>SUM(BB36:BC39)</f>
        <v>87</v>
      </c>
      <c r="BC40" s="1117"/>
      <c r="BD40" s="1115">
        <f>SUM(BD36:BG39)</f>
        <v>163619</v>
      </c>
      <c r="BE40" s="1116"/>
      <c r="BF40" s="1116"/>
      <c r="BG40" s="1120"/>
    </row>
    <row r="41" spans="1:59" ht="15.9" customHeight="1">
      <c r="A41" s="1106" t="s">
        <v>123</v>
      </c>
      <c r="B41" s="1107"/>
      <c r="C41" s="1107"/>
      <c r="D41" s="1107"/>
      <c r="E41" s="1107"/>
      <c r="F41" s="1107"/>
      <c r="G41" s="1107"/>
      <c r="H41" s="991"/>
      <c r="I41" s="1108">
        <f>SUM(I34:K40)</f>
        <v>79</v>
      </c>
      <c r="J41" s="1109"/>
      <c r="K41" s="1110"/>
      <c r="L41" s="1108">
        <f>SUM(L34:P40)</f>
        <v>13410</v>
      </c>
      <c r="M41" s="1109"/>
      <c r="N41" s="1109"/>
      <c r="O41" s="1109"/>
      <c r="P41" s="1110"/>
      <c r="Q41" s="1108">
        <f>SUM(Q34:U40)</f>
        <v>670500</v>
      </c>
      <c r="R41" s="1109"/>
      <c r="S41" s="1109"/>
      <c r="T41" s="1109"/>
      <c r="U41" s="1109"/>
      <c r="V41" s="1110"/>
      <c r="W41" s="1111" t="s">
        <v>123</v>
      </c>
      <c r="X41" s="1107"/>
      <c r="Y41" s="1107"/>
      <c r="Z41" s="1107"/>
      <c r="AA41" s="1107"/>
      <c r="AB41" s="1107"/>
      <c r="AC41" s="991"/>
      <c r="AD41" s="1112">
        <f>SUM(AD35,AD40)</f>
        <v>114</v>
      </c>
      <c r="AE41" s="1113"/>
      <c r="AF41" s="1112">
        <f>SUM(AF35,AF40)</f>
        <v>374707</v>
      </c>
      <c r="AG41" s="1114"/>
      <c r="AH41" s="1114"/>
      <c r="AI41" s="1113"/>
      <c r="AJ41" s="1112">
        <f>SUM(AJ35,AJ40)</f>
        <v>24</v>
      </c>
      <c r="AK41" s="1113"/>
      <c r="AL41" s="1112">
        <f>SUM(AL35,AL40)</f>
        <v>74090</v>
      </c>
      <c r="AM41" s="1114"/>
      <c r="AN41" s="1114"/>
      <c r="AO41" s="1113"/>
      <c r="AP41" s="1112">
        <f>SUM(AP35,AP40)</f>
        <v>22</v>
      </c>
      <c r="AQ41" s="1113"/>
      <c r="AR41" s="1112">
        <f>SUM(AR35,AR40)</f>
        <v>107759</v>
      </c>
      <c r="AS41" s="1114"/>
      <c r="AT41" s="1114"/>
      <c r="AU41" s="1113"/>
      <c r="AV41" s="1112" t="s">
        <v>467</v>
      </c>
      <c r="AW41" s="1113"/>
      <c r="AX41" s="1112" t="s">
        <v>467</v>
      </c>
      <c r="AY41" s="1114"/>
      <c r="AZ41" s="1114"/>
      <c r="BA41" s="1113"/>
      <c r="BB41" s="1112">
        <f>SUM(BB35,BB40)</f>
        <v>116</v>
      </c>
      <c r="BC41" s="1113"/>
      <c r="BD41" s="1112">
        <f>SUM(BD35,BD40)</f>
        <v>341038</v>
      </c>
      <c r="BE41" s="1114"/>
      <c r="BF41" s="1114"/>
      <c r="BG41" s="1119"/>
    </row>
    <row r="42" spans="1:59" ht="16.55" customHeight="1">
      <c r="AY42" s="1118" t="s">
        <v>1796</v>
      </c>
      <c r="AZ42" s="1118"/>
      <c r="BA42" s="1118"/>
      <c r="BB42" s="1118"/>
      <c r="BC42" s="1118"/>
      <c r="BD42" s="1118"/>
      <c r="BE42" s="1118"/>
      <c r="BF42" s="1118"/>
      <c r="BG42" s="1118"/>
    </row>
  </sheetData>
  <sheetProtection selectLockedCells="1" selectUnlockedCells="1"/>
  <mergeCells count="375">
    <mergeCell ref="BB2:BG3"/>
    <mergeCell ref="A3:I3"/>
    <mergeCell ref="J3:Y3"/>
    <mergeCell ref="AJ3:AL3"/>
    <mergeCell ref="AM3:AO3"/>
    <mergeCell ref="AP3:AR3"/>
    <mergeCell ref="AS3:AU3"/>
    <mergeCell ref="AV3:AX3"/>
    <mergeCell ref="AY3:BA3"/>
    <mergeCell ref="A1:R1"/>
    <mergeCell ref="A2:I2"/>
    <mergeCell ref="J2:Y2"/>
    <mergeCell ref="Z2:AI3"/>
    <mergeCell ref="AJ2:AR2"/>
    <mergeCell ref="AS2:BA2"/>
    <mergeCell ref="AS4:AU5"/>
    <mergeCell ref="AV4:AX5"/>
    <mergeCell ref="AY4:BA5"/>
    <mergeCell ref="BB4:BG5"/>
    <mergeCell ref="A5:I5"/>
    <mergeCell ref="J5:Y5"/>
    <mergeCell ref="A4:I4"/>
    <mergeCell ref="J4:Y4"/>
    <mergeCell ref="Z4:AI5"/>
    <mergeCell ref="AJ4:AL5"/>
    <mergeCell ref="AM4:AO5"/>
    <mergeCell ref="AP4:AR5"/>
    <mergeCell ref="AS6:AU6"/>
    <mergeCell ref="AV6:AX6"/>
    <mergeCell ref="AY6:BA6"/>
    <mergeCell ref="BB6:BG6"/>
    <mergeCell ref="A7:AC7"/>
    <mergeCell ref="E8:J8"/>
    <mergeCell ref="L8:AB8"/>
    <mergeCell ref="A6:I6"/>
    <mergeCell ref="J6:Y6"/>
    <mergeCell ref="Z6:AI6"/>
    <mergeCell ref="AJ6:AL6"/>
    <mergeCell ref="AM6:AO6"/>
    <mergeCell ref="AP6:AR6"/>
    <mergeCell ref="AJ13:AO13"/>
    <mergeCell ref="AP13:AU13"/>
    <mergeCell ref="BB14:BC14"/>
    <mergeCell ref="BD14:BG14"/>
    <mergeCell ref="E9:J9"/>
    <mergeCell ref="L9:V9"/>
    <mergeCell ref="E10:J10"/>
    <mergeCell ref="L10:V10"/>
    <mergeCell ref="A11:F11"/>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AL20:AO20"/>
    <mergeCell ref="AP20:AQ20"/>
    <mergeCell ref="AR20:AU20"/>
    <mergeCell ref="AV20:AW20"/>
    <mergeCell ref="AX20:BA20"/>
    <mergeCell ref="BB20:BC20"/>
    <mergeCell ref="AD22:AE22"/>
    <mergeCell ref="BB23:BC23"/>
    <mergeCell ref="AF22:AI22"/>
    <mergeCell ref="AJ22:AK22"/>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O25:R25"/>
    <mergeCell ref="T25:X25"/>
    <mergeCell ref="Y25:AC25"/>
    <mergeCell ref="AD25:AE25"/>
    <mergeCell ref="AF25:AI25"/>
    <mergeCell ref="AJ25:AK25"/>
    <mergeCell ref="AL25:AO25"/>
    <mergeCell ref="AL24:AO24"/>
    <mergeCell ref="O24:R24"/>
    <mergeCell ref="T24:X24"/>
    <mergeCell ref="Y24:AC24"/>
    <mergeCell ref="AD24:AE24"/>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32:V32"/>
    <mergeCell ref="W32:BG32"/>
    <mergeCell ref="AY26:BG26"/>
    <mergeCell ref="A27:Q27"/>
    <mergeCell ref="E28:J28"/>
    <mergeCell ref="L28:S28"/>
    <mergeCell ref="E29:J29"/>
    <mergeCell ref="L29:V29"/>
    <mergeCell ref="J25:M25"/>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41:H41"/>
    <mergeCell ref="I41:K41"/>
    <mergeCell ref="L41:P41"/>
    <mergeCell ref="Q41:V41"/>
    <mergeCell ref="W41:AC41"/>
    <mergeCell ref="AD41:AE41"/>
    <mergeCell ref="AF41:AI41"/>
    <mergeCell ref="AJ41:AK41"/>
    <mergeCell ref="AL41:AO41"/>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BM42"/>
  <sheetViews>
    <sheetView view="pageLayout" zoomScaleNormal="100" workbookViewId="0">
      <selection activeCell="B19" sqref="B19:C19"/>
    </sheetView>
  </sheetViews>
  <sheetFormatPr defaultColWidth="9" defaultRowHeight="14.4"/>
  <cols>
    <col min="1" max="24" width="2.6640625" style="224" customWidth="1"/>
    <col min="25" max="25" width="2.44140625" style="224" customWidth="1"/>
    <col min="26" max="26" width="1.44140625" style="224" customWidth="1"/>
    <col min="27" max="29" width="3.21875" style="224" customWidth="1"/>
    <col min="30" max="30" width="3.109375" style="224" customWidth="1"/>
    <col min="31" max="31" width="1.44140625" style="224" customWidth="1"/>
    <col min="32" max="32" width="3.44140625" style="224" customWidth="1"/>
    <col min="33" max="33" width="1.33203125" style="224" customWidth="1"/>
    <col min="34" max="34" width="2.6640625" style="224" customWidth="1"/>
    <col min="35" max="35" width="2.44140625" style="224" customWidth="1"/>
    <col min="36" max="37" width="2.6640625" style="224" customWidth="1"/>
    <col min="38" max="38" width="1.77734375" style="224" customWidth="1"/>
    <col min="39" max="39" width="2.6640625" style="224" customWidth="1"/>
    <col min="40" max="40" width="1.88671875" style="224" customWidth="1"/>
    <col min="41" max="41" width="2.88671875" style="225" customWidth="1"/>
    <col min="42" max="42" width="2.44140625" style="224" customWidth="1"/>
    <col min="43" max="52" width="2.6640625" style="224" customWidth="1"/>
    <col min="53" max="53" width="3.109375" style="224" customWidth="1"/>
    <col min="54" max="54" width="2.6640625" style="224" customWidth="1"/>
    <col min="55" max="55" width="2.88671875" style="224" customWidth="1"/>
    <col min="56" max="127" width="2.6640625" style="224" customWidth="1"/>
    <col min="128" max="246" width="9" style="224"/>
    <col min="247" max="290" width="2.6640625" style="224" customWidth="1"/>
    <col min="291" max="291" width="1.88671875" style="224" customWidth="1"/>
    <col min="292" max="292" width="2.88671875" style="224" customWidth="1"/>
    <col min="293" max="304" width="2.6640625" style="224" customWidth="1"/>
    <col min="305" max="305" width="3.109375" style="224" customWidth="1"/>
    <col min="306" max="307" width="2.6640625" style="224" customWidth="1"/>
    <col min="308" max="308" width="2.88671875" style="224" customWidth="1"/>
    <col min="309" max="315" width="2.6640625" style="224" customWidth="1"/>
    <col min="316" max="316" width="3.77734375" style="224" customWidth="1"/>
    <col min="317" max="383" width="2.6640625" style="224" customWidth="1"/>
    <col min="384" max="502" width="9" style="224"/>
    <col min="503" max="546" width="2.6640625" style="224" customWidth="1"/>
    <col min="547" max="547" width="1.88671875" style="224" customWidth="1"/>
    <col min="548" max="548" width="2.88671875" style="224" customWidth="1"/>
    <col min="549" max="560" width="2.6640625" style="224" customWidth="1"/>
    <col min="561" max="561" width="3.109375" style="224" customWidth="1"/>
    <col min="562" max="563" width="2.6640625" style="224" customWidth="1"/>
    <col min="564" max="564" width="2.88671875" style="224" customWidth="1"/>
    <col min="565" max="571" width="2.6640625" style="224" customWidth="1"/>
    <col min="572" max="572" width="3.77734375" style="224" customWidth="1"/>
    <col min="573" max="639" width="2.6640625" style="224" customWidth="1"/>
    <col min="640" max="758" width="9" style="224"/>
    <col min="759" max="802" width="2.6640625" style="224" customWidth="1"/>
    <col min="803" max="803" width="1.88671875" style="224" customWidth="1"/>
    <col min="804" max="804" width="2.88671875" style="224" customWidth="1"/>
    <col min="805" max="816" width="2.6640625" style="224" customWidth="1"/>
    <col min="817" max="817" width="3.109375" style="224" customWidth="1"/>
    <col min="818" max="819" width="2.6640625" style="224" customWidth="1"/>
    <col min="820" max="820" width="2.88671875" style="224" customWidth="1"/>
    <col min="821" max="827" width="2.6640625" style="224" customWidth="1"/>
    <col min="828" max="828" width="3.77734375" style="224" customWidth="1"/>
    <col min="829" max="895" width="2.6640625" style="224" customWidth="1"/>
    <col min="896" max="1014" width="9" style="224"/>
    <col min="1015" max="1058" width="2.6640625" style="224" customWidth="1"/>
    <col min="1059" max="1059" width="1.88671875" style="224" customWidth="1"/>
    <col min="1060" max="1060" width="2.88671875" style="224" customWidth="1"/>
    <col min="1061" max="1072" width="2.6640625" style="224" customWidth="1"/>
    <col min="1073" max="1073" width="3.109375" style="224" customWidth="1"/>
    <col min="1074" max="1075" width="2.6640625" style="224" customWidth="1"/>
    <col min="1076" max="1076" width="2.88671875" style="224" customWidth="1"/>
    <col min="1077" max="1083" width="2.6640625" style="224" customWidth="1"/>
    <col min="1084" max="1084" width="3.77734375" style="224" customWidth="1"/>
    <col min="1085" max="1151" width="2.6640625" style="224" customWidth="1"/>
    <col min="1152" max="1270" width="9" style="224"/>
    <col min="1271" max="1314" width="2.6640625" style="224" customWidth="1"/>
    <col min="1315" max="1315" width="1.88671875" style="224" customWidth="1"/>
    <col min="1316" max="1316" width="2.88671875" style="224" customWidth="1"/>
    <col min="1317" max="1328" width="2.6640625" style="224" customWidth="1"/>
    <col min="1329" max="1329" width="3.109375" style="224" customWidth="1"/>
    <col min="1330" max="1331" width="2.6640625" style="224" customWidth="1"/>
    <col min="1332" max="1332" width="2.88671875" style="224" customWidth="1"/>
    <col min="1333" max="1339" width="2.6640625" style="224" customWidth="1"/>
    <col min="1340" max="1340" width="3.77734375" style="224" customWidth="1"/>
    <col min="1341" max="1407" width="2.6640625" style="224" customWidth="1"/>
    <col min="1408" max="1526" width="9" style="224"/>
    <col min="1527" max="1570" width="2.6640625" style="224" customWidth="1"/>
    <col min="1571" max="1571" width="1.88671875" style="224" customWidth="1"/>
    <col min="1572" max="1572" width="2.88671875" style="224" customWidth="1"/>
    <col min="1573" max="1584" width="2.6640625" style="224" customWidth="1"/>
    <col min="1585" max="1585" width="3.109375" style="224" customWidth="1"/>
    <col min="1586" max="1587" width="2.6640625" style="224" customWidth="1"/>
    <col min="1588" max="1588" width="2.88671875" style="224" customWidth="1"/>
    <col min="1589" max="1595" width="2.6640625" style="224" customWidth="1"/>
    <col min="1596" max="1596" width="3.77734375" style="224" customWidth="1"/>
    <col min="1597" max="1663" width="2.6640625" style="224" customWidth="1"/>
    <col min="1664" max="1782" width="9" style="224"/>
    <col min="1783" max="1826" width="2.6640625" style="224" customWidth="1"/>
    <col min="1827" max="1827" width="1.88671875" style="224" customWidth="1"/>
    <col min="1828" max="1828" width="2.88671875" style="224" customWidth="1"/>
    <col min="1829" max="1840" width="2.6640625" style="224" customWidth="1"/>
    <col min="1841" max="1841" width="3.109375" style="224" customWidth="1"/>
    <col min="1842" max="1843" width="2.6640625" style="224" customWidth="1"/>
    <col min="1844" max="1844" width="2.88671875" style="224" customWidth="1"/>
    <col min="1845" max="1851" width="2.6640625" style="224" customWidth="1"/>
    <col min="1852" max="1852" width="3.77734375" style="224" customWidth="1"/>
    <col min="1853" max="1919" width="2.6640625" style="224" customWidth="1"/>
    <col min="1920" max="2038" width="9" style="224"/>
    <col min="2039" max="2082" width="2.6640625" style="224" customWidth="1"/>
    <col min="2083" max="2083" width="1.88671875" style="224" customWidth="1"/>
    <col min="2084" max="2084" width="2.88671875" style="224" customWidth="1"/>
    <col min="2085" max="2096" width="2.6640625" style="224" customWidth="1"/>
    <col min="2097" max="2097" width="3.109375" style="224" customWidth="1"/>
    <col min="2098" max="2099" width="2.6640625" style="224" customWidth="1"/>
    <col min="2100" max="2100" width="2.88671875" style="224" customWidth="1"/>
    <col min="2101" max="2107" width="2.6640625" style="224" customWidth="1"/>
    <col min="2108" max="2108" width="3.77734375" style="224" customWidth="1"/>
    <col min="2109" max="2175" width="2.6640625" style="224" customWidth="1"/>
    <col min="2176" max="2294" width="9" style="224"/>
    <col min="2295" max="2338" width="2.6640625" style="224" customWidth="1"/>
    <col min="2339" max="2339" width="1.88671875" style="224" customWidth="1"/>
    <col min="2340" max="2340" width="2.88671875" style="224" customWidth="1"/>
    <col min="2341" max="2352" width="2.6640625" style="224" customWidth="1"/>
    <col min="2353" max="2353" width="3.109375" style="224" customWidth="1"/>
    <col min="2354" max="2355" width="2.6640625" style="224" customWidth="1"/>
    <col min="2356" max="2356" width="2.88671875" style="224" customWidth="1"/>
    <col min="2357" max="2363" width="2.6640625" style="224" customWidth="1"/>
    <col min="2364" max="2364" width="3.77734375" style="224" customWidth="1"/>
    <col min="2365" max="2431" width="2.6640625" style="224" customWidth="1"/>
    <col min="2432" max="2550" width="9" style="224"/>
    <col min="2551" max="2594" width="2.6640625" style="224" customWidth="1"/>
    <col min="2595" max="2595" width="1.88671875" style="224" customWidth="1"/>
    <col min="2596" max="2596" width="2.88671875" style="224" customWidth="1"/>
    <col min="2597" max="2608" width="2.6640625" style="224" customWidth="1"/>
    <col min="2609" max="2609" width="3.109375" style="224" customWidth="1"/>
    <col min="2610" max="2611" width="2.6640625" style="224" customWidth="1"/>
    <col min="2612" max="2612" width="2.88671875" style="224" customWidth="1"/>
    <col min="2613" max="2619" width="2.6640625" style="224" customWidth="1"/>
    <col min="2620" max="2620" width="3.77734375" style="224" customWidth="1"/>
    <col min="2621" max="2687" width="2.6640625" style="224" customWidth="1"/>
    <col min="2688" max="2806" width="9" style="224"/>
    <col min="2807" max="2850" width="2.6640625" style="224" customWidth="1"/>
    <col min="2851" max="2851" width="1.88671875" style="224" customWidth="1"/>
    <col min="2852" max="2852" width="2.88671875" style="224" customWidth="1"/>
    <col min="2853" max="2864" width="2.6640625" style="224" customWidth="1"/>
    <col min="2865" max="2865" width="3.109375" style="224" customWidth="1"/>
    <col min="2866" max="2867" width="2.6640625" style="224" customWidth="1"/>
    <col min="2868" max="2868" width="2.88671875" style="224" customWidth="1"/>
    <col min="2869" max="2875" width="2.6640625" style="224" customWidth="1"/>
    <col min="2876" max="2876" width="3.77734375" style="224" customWidth="1"/>
    <col min="2877" max="2943" width="2.6640625" style="224" customWidth="1"/>
    <col min="2944" max="3062" width="9" style="224"/>
    <col min="3063" max="3106" width="2.6640625" style="224" customWidth="1"/>
    <col min="3107" max="3107" width="1.88671875" style="224" customWidth="1"/>
    <col min="3108" max="3108" width="2.88671875" style="224" customWidth="1"/>
    <col min="3109" max="3120" width="2.6640625" style="224" customWidth="1"/>
    <col min="3121" max="3121" width="3.109375" style="224" customWidth="1"/>
    <col min="3122" max="3123" width="2.6640625" style="224" customWidth="1"/>
    <col min="3124" max="3124" width="2.88671875" style="224" customWidth="1"/>
    <col min="3125" max="3131" width="2.6640625" style="224" customWidth="1"/>
    <col min="3132" max="3132" width="3.77734375" style="224" customWidth="1"/>
    <col min="3133" max="3199" width="2.6640625" style="224" customWidth="1"/>
    <col min="3200" max="3318" width="9" style="224"/>
    <col min="3319" max="3362" width="2.6640625" style="224" customWidth="1"/>
    <col min="3363" max="3363" width="1.88671875" style="224" customWidth="1"/>
    <col min="3364" max="3364" width="2.88671875" style="224" customWidth="1"/>
    <col min="3365" max="3376" width="2.6640625" style="224" customWidth="1"/>
    <col min="3377" max="3377" width="3.109375" style="224" customWidth="1"/>
    <col min="3378" max="3379" width="2.6640625" style="224" customWidth="1"/>
    <col min="3380" max="3380" width="2.88671875" style="224" customWidth="1"/>
    <col min="3381" max="3387" width="2.6640625" style="224" customWidth="1"/>
    <col min="3388" max="3388" width="3.77734375" style="224" customWidth="1"/>
    <col min="3389" max="3455" width="2.6640625" style="224" customWidth="1"/>
    <col min="3456" max="3574" width="9" style="224"/>
    <col min="3575" max="3618" width="2.6640625" style="224" customWidth="1"/>
    <col min="3619" max="3619" width="1.88671875" style="224" customWidth="1"/>
    <col min="3620" max="3620" width="2.88671875" style="224" customWidth="1"/>
    <col min="3621" max="3632" width="2.6640625" style="224" customWidth="1"/>
    <col min="3633" max="3633" width="3.109375" style="224" customWidth="1"/>
    <col min="3634" max="3635" width="2.6640625" style="224" customWidth="1"/>
    <col min="3636" max="3636" width="2.88671875" style="224" customWidth="1"/>
    <col min="3637" max="3643" width="2.6640625" style="224" customWidth="1"/>
    <col min="3644" max="3644" width="3.77734375" style="224" customWidth="1"/>
    <col min="3645" max="3711" width="2.6640625" style="224" customWidth="1"/>
    <col min="3712" max="3830" width="9" style="224"/>
    <col min="3831" max="3874" width="2.6640625" style="224" customWidth="1"/>
    <col min="3875" max="3875" width="1.88671875" style="224" customWidth="1"/>
    <col min="3876" max="3876" width="2.88671875" style="224" customWidth="1"/>
    <col min="3877" max="3888" width="2.6640625" style="224" customWidth="1"/>
    <col min="3889" max="3889" width="3.109375" style="224" customWidth="1"/>
    <col min="3890" max="3891" width="2.6640625" style="224" customWidth="1"/>
    <col min="3892" max="3892" width="2.88671875" style="224" customWidth="1"/>
    <col min="3893" max="3899" width="2.6640625" style="224" customWidth="1"/>
    <col min="3900" max="3900" width="3.77734375" style="224" customWidth="1"/>
    <col min="3901" max="3967" width="2.6640625" style="224" customWidth="1"/>
    <col min="3968" max="4086" width="9" style="224"/>
    <col min="4087" max="4130" width="2.6640625" style="224" customWidth="1"/>
    <col min="4131" max="4131" width="1.88671875" style="224" customWidth="1"/>
    <col min="4132" max="4132" width="2.88671875" style="224" customWidth="1"/>
    <col min="4133" max="4144" width="2.6640625" style="224" customWidth="1"/>
    <col min="4145" max="4145" width="3.109375" style="224" customWidth="1"/>
    <col min="4146" max="4147" width="2.6640625" style="224" customWidth="1"/>
    <col min="4148" max="4148" width="2.88671875" style="224" customWidth="1"/>
    <col min="4149" max="4155" width="2.6640625" style="224" customWidth="1"/>
    <col min="4156" max="4156" width="3.77734375" style="224" customWidth="1"/>
    <col min="4157" max="4223" width="2.6640625" style="224" customWidth="1"/>
    <col min="4224" max="4342" width="9" style="224"/>
    <col min="4343" max="4386" width="2.6640625" style="224" customWidth="1"/>
    <col min="4387" max="4387" width="1.88671875" style="224" customWidth="1"/>
    <col min="4388" max="4388" width="2.88671875" style="224" customWidth="1"/>
    <col min="4389" max="4400" width="2.6640625" style="224" customWidth="1"/>
    <col min="4401" max="4401" width="3.109375" style="224" customWidth="1"/>
    <col min="4402" max="4403" width="2.6640625" style="224" customWidth="1"/>
    <col min="4404" max="4404" width="2.88671875" style="224" customWidth="1"/>
    <col min="4405" max="4411" width="2.6640625" style="224" customWidth="1"/>
    <col min="4412" max="4412" width="3.77734375" style="224" customWidth="1"/>
    <col min="4413" max="4479" width="2.6640625" style="224" customWidth="1"/>
    <col min="4480" max="4598" width="9" style="224"/>
    <col min="4599" max="4642" width="2.6640625" style="224" customWidth="1"/>
    <col min="4643" max="4643" width="1.88671875" style="224" customWidth="1"/>
    <col min="4644" max="4644" width="2.88671875" style="224" customWidth="1"/>
    <col min="4645" max="4656" width="2.6640625" style="224" customWidth="1"/>
    <col min="4657" max="4657" width="3.109375" style="224" customWidth="1"/>
    <col min="4658" max="4659" width="2.6640625" style="224" customWidth="1"/>
    <col min="4660" max="4660" width="2.88671875" style="224" customWidth="1"/>
    <col min="4661" max="4667" width="2.6640625" style="224" customWidth="1"/>
    <col min="4668" max="4668" width="3.77734375" style="224" customWidth="1"/>
    <col min="4669" max="4735" width="2.6640625" style="224" customWidth="1"/>
    <col min="4736" max="4854" width="9" style="224"/>
    <col min="4855" max="4898" width="2.6640625" style="224" customWidth="1"/>
    <col min="4899" max="4899" width="1.88671875" style="224" customWidth="1"/>
    <col min="4900" max="4900" width="2.88671875" style="224" customWidth="1"/>
    <col min="4901" max="4912" width="2.6640625" style="224" customWidth="1"/>
    <col min="4913" max="4913" width="3.109375" style="224" customWidth="1"/>
    <col min="4914" max="4915" width="2.6640625" style="224" customWidth="1"/>
    <col min="4916" max="4916" width="2.88671875" style="224" customWidth="1"/>
    <col min="4917" max="4923" width="2.6640625" style="224" customWidth="1"/>
    <col min="4924" max="4924" width="3.77734375" style="224" customWidth="1"/>
    <col min="4925" max="4991" width="2.6640625" style="224" customWidth="1"/>
    <col min="4992" max="5110" width="9" style="224"/>
    <col min="5111" max="5154" width="2.6640625" style="224" customWidth="1"/>
    <col min="5155" max="5155" width="1.88671875" style="224" customWidth="1"/>
    <col min="5156" max="5156" width="2.88671875" style="224" customWidth="1"/>
    <col min="5157" max="5168" width="2.6640625" style="224" customWidth="1"/>
    <col min="5169" max="5169" width="3.109375" style="224" customWidth="1"/>
    <col min="5170" max="5171" width="2.6640625" style="224" customWidth="1"/>
    <col min="5172" max="5172" width="2.88671875" style="224" customWidth="1"/>
    <col min="5173" max="5179" width="2.6640625" style="224" customWidth="1"/>
    <col min="5180" max="5180" width="3.77734375" style="224" customWidth="1"/>
    <col min="5181" max="5247" width="2.6640625" style="224" customWidth="1"/>
    <col min="5248" max="5366" width="9" style="224"/>
    <col min="5367" max="5410" width="2.6640625" style="224" customWidth="1"/>
    <col min="5411" max="5411" width="1.88671875" style="224" customWidth="1"/>
    <col min="5412" max="5412" width="2.88671875" style="224" customWidth="1"/>
    <col min="5413" max="5424" width="2.6640625" style="224" customWidth="1"/>
    <col min="5425" max="5425" width="3.109375" style="224" customWidth="1"/>
    <col min="5426" max="5427" width="2.6640625" style="224" customWidth="1"/>
    <col min="5428" max="5428" width="2.88671875" style="224" customWidth="1"/>
    <col min="5429" max="5435" width="2.6640625" style="224" customWidth="1"/>
    <col min="5436" max="5436" width="3.77734375" style="224" customWidth="1"/>
    <col min="5437" max="5503" width="2.6640625" style="224" customWidth="1"/>
    <col min="5504" max="5622" width="9" style="224"/>
    <col min="5623" max="5666" width="2.6640625" style="224" customWidth="1"/>
    <col min="5667" max="5667" width="1.88671875" style="224" customWidth="1"/>
    <col min="5668" max="5668" width="2.88671875" style="224" customWidth="1"/>
    <col min="5669" max="5680" width="2.6640625" style="224" customWidth="1"/>
    <col min="5681" max="5681" width="3.109375" style="224" customWidth="1"/>
    <col min="5682" max="5683" width="2.6640625" style="224" customWidth="1"/>
    <col min="5684" max="5684" width="2.88671875" style="224" customWidth="1"/>
    <col min="5685" max="5691" width="2.6640625" style="224" customWidth="1"/>
    <col min="5692" max="5692" width="3.77734375" style="224" customWidth="1"/>
    <col min="5693" max="5759" width="2.6640625" style="224" customWidth="1"/>
    <col min="5760" max="5878" width="9" style="224"/>
    <col min="5879" max="5922" width="2.6640625" style="224" customWidth="1"/>
    <col min="5923" max="5923" width="1.88671875" style="224" customWidth="1"/>
    <col min="5924" max="5924" width="2.88671875" style="224" customWidth="1"/>
    <col min="5925" max="5936" width="2.6640625" style="224" customWidth="1"/>
    <col min="5937" max="5937" width="3.109375" style="224" customWidth="1"/>
    <col min="5938" max="5939" width="2.6640625" style="224" customWidth="1"/>
    <col min="5940" max="5940" width="2.88671875" style="224" customWidth="1"/>
    <col min="5941" max="5947" width="2.6640625" style="224" customWidth="1"/>
    <col min="5948" max="5948" width="3.77734375" style="224" customWidth="1"/>
    <col min="5949" max="6015" width="2.6640625" style="224" customWidth="1"/>
    <col min="6016" max="6134" width="9" style="224"/>
    <col min="6135" max="6178" width="2.6640625" style="224" customWidth="1"/>
    <col min="6179" max="6179" width="1.88671875" style="224" customWidth="1"/>
    <col min="6180" max="6180" width="2.88671875" style="224" customWidth="1"/>
    <col min="6181" max="6192" width="2.6640625" style="224" customWidth="1"/>
    <col min="6193" max="6193" width="3.109375" style="224" customWidth="1"/>
    <col min="6194" max="6195" width="2.6640625" style="224" customWidth="1"/>
    <col min="6196" max="6196" width="2.88671875" style="224" customWidth="1"/>
    <col min="6197" max="6203" width="2.6640625" style="224" customWidth="1"/>
    <col min="6204" max="6204" width="3.77734375" style="224" customWidth="1"/>
    <col min="6205" max="6271" width="2.6640625" style="224" customWidth="1"/>
    <col min="6272" max="6390" width="9" style="224"/>
    <col min="6391" max="6434" width="2.6640625" style="224" customWidth="1"/>
    <col min="6435" max="6435" width="1.88671875" style="224" customWidth="1"/>
    <col min="6436" max="6436" width="2.88671875" style="224" customWidth="1"/>
    <col min="6437" max="6448" width="2.6640625" style="224" customWidth="1"/>
    <col min="6449" max="6449" width="3.109375" style="224" customWidth="1"/>
    <col min="6450" max="6451" width="2.6640625" style="224" customWidth="1"/>
    <col min="6452" max="6452" width="2.88671875" style="224" customWidth="1"/>
    <col min="6453" max="6459" width="2.6640625" style="224" customWidth="1"/>
    <col min="6460" max="6460" width="3.77734375" style="224" customWidth="1"/>
    <col min="6461" max="6527" width="2.6640625" style="224" customWidth="1"/>
    <col min="6528" max="6646" width="9" style="224"/>
    <col min="6647" max="6690" width="2.6640625" style="224" customWidth="1"/>
    <col min="6691" max="6691" width="1.88671875" style="224" customWidth="1"/>
    <col min="6692" max="6692" width="2.88671875" style="224" customWidth="1"/>
    <col min="6693" max="6704" width="2.6640625" style="224" customWidth="1"/>
    <col min="6705" max="6705" width="3.109375" style="224" customWidth="1"/>
    <col min="6706" max="6707" width="2.6640625" style="224" customWidth="1"/>
    <col min="6708" max="6708" width="2.88671875" style="224" customWidth="1"/>
    <col min="6709" max="6715" width="2.6640625" style="224" customWidth="1"/>
    <col min="6716" max="6716" width="3.77734375" style="224" customWidth="1"/>
    <col min="6717" max="6783" width="2.6640625" style="224" customWidth="1"/>
    <col min="6784" max="6902" width="9" style="224"/>
    <col min="6903" max="6946" width="2.6640625" style="224" customWidth="1"/>
    <col min="6947" max="6947" width="1.88671875" style="224" customWidth="1"/>
    <col min="6948" max="6948" width="2.88671875" style="224" customWidth="1"/>
    <col min="6949" max="6960" width="2.6640625" style="224" customWidth="1"/>
    <col min="6961" max="6961" width="3.109375" style="224" customWidth="1"/>
    <col min="6962" max="6963" width="2.6640625" style="224" customWidth="1"/>
    <col min="6964" max="6964" width="2.88671875" style="224" customWidth="1"/>
    <col min="6965" max="6971" width="2.6640625" style="224" customWidth="1"/>
    <col min="6972" max="6972" width="3.77734375" style="224" customWidth="1"/>
    <col min="6973" max="7039" width="2.6640625" style="224" customWidth="1"/>
    <col min="7040" max="7158" width="9" style="224"/>
    <col min="7159" max="7202" width="2.6640625" style="224" customWidth="1"/>
    <col min="7203" max="7203" width="1.88671875" style="224" customWidth="1"/>
    <col min="7204" max="7204" width="2.88671875" style="224" customWidth="1"/>
    <col min="7205" max="7216" width="2.6640625" style="224" customWidth="1"/>
    <col min="7217" max="7217" width="3.109375" style="224" customWidth="1"/>
    <col min="7218" max="7219" width="2.6640625" style="224" customWidth="1"/>
    <col min="7220" max="7220" width="2.88671875" style="224" customWidth="1"/>
    <col min="7221" max="7227" width="2.6640625" style="224" customWidth="1"/>
    <col min="7228" max="7228" width="3.77734375" style="224" customWidth="1"/>
    <col min="7229" max="7295" width="2.6640625" style="224" customWidth="1"/>
    <col min="7296" max="7414" width="9" style="224"/>
    <col min="7415" max="7458" width="2.6640625" style="224" customWidth="1"/>
    <col min="7459" max="7459" width="1.88671875" style="224" customWidth="1"/>
    <col min="7460" max="7460" width="2.88671875" style="224" customWidth="1"/>
    <col min="7461" max="7472" width="2.6640625" style="224" customWidth="1"/>
    <col min="7473" max="7473" width="3.109375" style="224" customWidth="1"/>
    <col min="7474" max="7475" width="2.6640625" style="224" customWidth="1"/>
    <col min="7476" max="7476" width="2.88671875" style="224" customWidth="1"/>
    <col min="7477" max="7483" width="2.6640625" style="224" customWidth="1"/>
    <col min="7484" max="7484" width="3.77734375" style="224" customWidth="1"/>
    <col min="7485" max="7551" width="2.6640625" style="224" customWidth="1"/>
    <col min="7552" max="7670" width="9" style="224"/>
    <col min="7671" max="7714" width="2.6640625" style="224" customWidth="1"/>
    <col min="7715" max="7715" width="1.88671875" style="224" customWidth="1"/>
    <col min="7716" max="7716" width="2.88671875" style="224" customWidth="1"/>
    <col min="7717" max="7728" width="2.6640625" style="224" customWidth="1"/>
    <col min="7729" max="7729" width="3.109375" style="224" customWidth="1"/>
    <col min="7730" max="7731" width="2.6640625" style="224" customWidth="1"/>
    <col min="7732" max="7732" width="2.88671875" style="224" customWidth="1"/>
    <col min="7733" max="7739" width="2.6640625" style="224" customWidth="1"/>
    <col min="7740" max="7740" width="3.77734375" style="224" customWidth="1"/>
    <col min="7741" max="7807" width="2.6640625" style="224" customWidth="1"/>
    <col min="7808" max="7926" width="9" style="224"/>
    <col min="7927" max="7970" width="2.6640625" style="224" customWidth="1"/>
    <col min="7971" max="7971" width="1.88671875" style="224" customWidth="1"/>
    <col min="7972" max="7972" width="2.88671875" style="224" customWidth="1"/>
    <col min="7973" max="7984" width="2.6640625" style="224" customWidth="1"/>
    <col min="7985" max="7985" width="3.109375" style="224" customWidth="1"/>
    <col min="7986" max="7987" width="2.6640625" style="224" customWidth="1"/>
    <col min="7988" max="7988" width="2.88671875" style="224" customWidth="1"/>
    <col min="7989" max="7995" width="2.6640625" style="224" customWidth="1"/>
    <col min="7996" max="7996" width="3.77734375" style="224" customWidth="1"/>
    <col min="7997" max="8063" width="2.6640625" style="224" customWidth="1"/>
    <col min="8064" max="8182" width="9" style="224"/>
    <col min="8183" max="8226" width="2.6640625" style="224" customWidth="1"/>
    <col min="8227" max="8227" width="1.88671875" style="224" customWidth="1"/>
    <col min="8228" max="8228" width="2.88671875" style="224" customWidth="1"/>
    <col min="8229" max="8240" width="2.6640625" style="224" customWidth="1"/>
    <col min="8241" max="8241" width="3.109375" style="224" customWidth="1"/>
    <col min="8242" max="8243" width="2.6640625" style="224" customWidth="1"/>
    <col min="8244" max="8244" width="2.88671875" style="224" customWidth="1"/>
    <col min="8245" max="8251" width="2.6640625" style="224" customWidth="1"/>
    <col min="8252" max="8252" width="3.77734375" style="224" customWidth="1"/>
    <col min="8253" max="8319" width="2.6640625" style="224" customWidth="1"/>
    <col min="8320" max="8438" width="9" style="224"/>
    <col min="8439" max="8482" width="2.6640625" style="224" customWidth="1"/>
    <col min="8483" max="8483" width="1.88671875" style="224" customWidth="1"/>
    <col min="8484" max="8484" width="2.88671875" style="224" customWidth="1"/>
    <col min="8485" max="8496" width="2.6640625" style="224" customWidth="1"/>
    <col min="8497" max="8497" width="3.109375" style="224" customWidth="1"/>
    <col min="8498" max="8499" width="2.6640625" style="224" customWidth="1"/>
    <col min="8500" max="8500" width="2.88671875" style="224" customWidth="1"/>
    <col min="8501" max="8507" width="2.6640625" style="224" customWidth="1"/>
    <col min="8508" max="8508" width="3.77734375" style="224" customWidth="1"/>
    <col min="8509" max="8575" width="2.6640625" style="224" customWidth="1"/>
    <col min="8576" max="8694" width="9" style="224"/>
    <col min="8695" max="8738" width="2.6640625" style="224" customWidth="1"/>
    <col min="8739" max="8739" width="1.88671875" style="224" customWidth="1"/>
    <col min="8740" max="8740" width="2.88671875" style="224" customWidth="1"/>
    <col min="8741" max="8752" width="2.6640625" style="224" customWidth="1"/>
    <col min="8753" max="8753" width="3.109375" style="224" customWidth="1"/>
    <col min="8754" max="8755" width="2.6640625" style="224" customWidth="1"/>
    <col min="8756" max="8756" width="2.88671875" style="224" customWidth="1"/>
    <col min="8757" max="8763" width="2.6640625" style="224" customWidth="1"/>
    <col min="8764" max="8764" width="3.77734375" style="224" customWidth="1"/>
    <col min="8765" max="8831" width="2.6640625" style="224" customWidth="1"/>
    <col min="8832" max="8950" width="9" style="224"/>
    <col min="8951" max="8994" width="2.6640625" style="224" customWidth="1"/>
    <col min="8995" max="8995" width="1.88671875" style="224" customWidth="1"/>
    <col min="8996" max="8996" width="2.88671875" style="224" customWidth="1"/>
    <col min="8997" max="9008" width="2.6640625" style="224" customWidth="1"/>
    <col min="9009" max="9009" width="3.109375" style="224" customWidth="1"/>
    <col min="9010" max="9011" width="2.6640625" style="224" customWidth="1"/>
    <col min="9012" max="9012" width="2.88671875" style="224" customWidth="1"/>
    <col min="9013" max="9019" width="2.6640625" style="224" customWidth="1"/>
    <col min="9020" max="9020" width="3.77734375" style="224" customWidth="1"/>
    <col min="9021" max="9087" width="2.6640625" style="224" customWidth="1"/>
    <col min="9088" max="9206" width="9" style="224"/>
    <col min="9207" max="9250" width="2.6640625" style="224" customWidth="1"/>
    <col min="9251" max="9251" width="1.88671875" style="224" customWidth="1"/>
    <col min="9252" max="9252" width="2.88671875" style="224" customWidth="1"/>
    <col min="9253" max="9264" width="2.6640625" style="224" customWidth="1"/>
    <col min="9265" max="9265" width="3.109375" style="224" customWidth="1"/>
    <col min="9266" max="9267" width="2.6640625" style="224" customWidth="1"/>
    <col min="9268" max="9268" width="2.88671875" style="224" customWidth="1"/>
    <col min="9269" max="9275" width="2.6640625" style="224" customWidth="1"/>
    <col min="9276" max="9276" width="3.77734375" style="224" customWidth="1"/>
    <col min="9277" max="9343" width="2.6640625" style="224" customWidth="1"/>
    <col min="9344" max="9462" width="9" style="224"/>
    <col min="9463" max="9506" width="2.6640625" style="224" customWidth="1"/>
    <col min="9507" max="9507" width="1.88671875" style="224" customWidth="1"/>
    <col min="9508" max="9508" width="2.88671875" style="224" customWidth="1"/>
    <col min="9509" max="9520" width="2.6640625" style="224" customWidth="1"/>
    <col min="9521" max="9521" width="3.109375" style="224" customWidth="1"/>
    <col min="9522" max="9523" width="2.6640625" style="224" customWidth="1"/>
    <col min="9524" max="9524" width="2.88671875" style="224" customWidth="1"/>
    <col min="9525" max="9531" width="2.6640625" style="224" customWidth="1"/>
    <col min="9532" max="9532" width="3.77734375" style="224" customWidth="1"/>
    <col min="9533" max="9599" width="2.6640625" style="224" customWidth="1"/>
    <col min="9600" max="9718" width="9" style="224"/>
    <col min="9719" max="9762" width="2.6640625" style="224" customWidth="1"/>
    <col min="9763" max="9763" width="1.88671875" style="224" customWidth="1"/>
    <col min="9764" max="9764" width="2.88671875" style="224" customWidth="1"/>
    <col min="9765" max="9776" width="2.6640625" style="224" customWidth="1"/>
    <col min="9777" max="9777" width="3.109375" style="224" customWidth="1"/>
    <col min="9778" max="9779" width="2.6640625" style="224" customWidth="1"/>
    <col min="9780" max="9780" width="2.88671875" style="224" customWidth="1"/>
    <col min="9781" max="9787" width="2.6640625" style="224" customWidth="1"/>
    <col min="9788" max="9788" width="3.77734375" style="224" customWidth="1"/>
    <col min="9789" max="9855" width="2.6640625" style="224" customWidth="1"/>
    <col min="9856" max="9974" width="9" style="224"/>
    <col min="9975" max="10018" width="2.6640625" style="224" customWidth="1"/>
    <col min="10019" max="10019" width="1.88671875" style="224" customWidth="1"/>
    <col min="10020" max="10020" width="2.88671875" style="224" customWidth="1"/>
    <col min="10021" max="10032" width="2.6640625" style="224" customWidth="1"/>
    <col min="10033" max="10033" width="3.109375" style="224" customWidth="1"/>
    <col min="10034" max="10035" width="2.6640625" style="224" customWidth="1"/>
    <col min="10036" max="10036" width="2.88671875" style="224" customWidth="1"/>
    <col min="10037" max="10043" width="2.6640625" style="224" customWidth="1"/>
    <col min="10044" max="10044" width="3.77734375" style="224" customWidth="1"/>
    <col min="10045" max="10111" width="2.6640625" style="224" customWidth="1"/>
    <col min="10112" max="10230" width="9" style="224"/>
    <col min="10231" max="10274" width="2.6640625" style="224" customWidth="1"/>
    <col min="10275" max="10275" width="1.88671875" style="224" customWidth="1"/>
    <col min="10276" max="10276" width="2.88671875" style="224" customWidth="1"/>
    <col min="10277" max="10288" width="2.6640625" style="224" customWidth="1"/>
    <col min="10289" max="10289" width="3.109375" style="224" customWidth="1"/>
    <col min="10290" max="10291" width="2.6640625" style="224" customWidth="1"/>
    <col min="10292" max="10292" width="2.88671875" style="224" customWidth="1"/>
    <col min="10293" max="10299" width="2.6640625" style="224" customWidth="1"/>
    <col min="10300" max="10300" width="3.77734375" style="224" customWidth="1"/>
    <col min="10301" max="10367" width="2.6640625" style="224" customWidth="1"/>
    <col min="10368" max="10486" width="9" style="224"/>
    <col min="10487" max="10530" width="2.6640625" style="224" customWidth="1"/>
    <col min="10531" max="10531" width="1.88671875" style="224" customWidth="1"/>
    <col min="10532" max="10532" width="2.88671875" style="224" customWidth="1"/>
    <col min="10533" max="10544" width="2.6640625" style="224" customWidth="1"/>
    <col min="10545" max="10545" width="3.109375" style="224" customWidth="1"/>
    <col min="10546" max="10547" width="2.6640625" style="224" customWidth="1"/>
    <col min="10548" max="10548" width="2.88671875" style="224" customWidth="1"/>
    <col min="10549" max="10555" width="2.6640625" style="224" customWidth="1"/>
    <col min="10556" max="10556" width="3.77734375" style="224" customWidth="1"/>
    <col min="10557" max="10623" width="2.6640625" style="224" customWidth="1"/>
    <col min="10624" max="10742" width="9" style="224"/>
    <col min="10743" max="10786" width="2.6640625" style="224" customWidth="1"/>
    <col min="10787" max="10787" width="1.88671875" style="224" customWidth="1"/>
    <col min="10788" max="10788" width="2.88671875" style="224" customWidth="1"/>
    <col min="10789" max="10800" width="2.6640625" style="224" customWidth="1"/>
    <col min="10801" max="10801" width="3.109375" style="224" customWidth="1"/>
    <col min="10802" max="10803" width="2.6640625" style="224" customWidth="1"/>
    <col min="10804" max="10804" width="2.88671875" style="224" customWidth="1"/>
    <col min="10805" max="10811" width="2.6640625" style="224" customWidth="1"/>
    <col min="10812" max="10812" width="3.77734375" style="224" customWidth="1"/>
    <col min="10813" max="10879" width="2.6640625" style="224" customWidth="1"/>
    <col min="10880" max="10998" width="9" style="224"/>
    <col min="10999" max="11042" width="2.6640625" style="224" customWidth="1"/>
    <col min="11043" max="11043" width="1.88671875" style="224" customWidth="1"/>
    <col min="11044" max="11044" width="2.88671875" style="224" customWidth="1"/>
    <col min="11045" max="11056" width="2.6640625" style="224" customWidth="1"/>
    <col min="11057" max="11057" width="3.109375" style="224" customWidth="1"/>
    <col min="11058" max="11059" width="2.6640625" style="224" customWidth="1"/>
    <col min="11060" max="11060" width="2.88671875" style="224" customWidth="1"/>
    <col min="11061" max="11067" width="2.6640625" style="224" customWidth="1"/>
    <col min="11068" max="11068" width="3.77734375" style="224" customWidth="1"/>
    <col min="11069" max="11135" width="2.6640625" style="224" customWidth="1"/>
    <col min="11136" max="11254" width="9" style="224"/>
    <col min="11255" max="11298" width="2.6640625" style="224" customWidth="1"/>
    <col min="11299" max="11299" width="1.88671875" style="224" customWidth="1"/>
    <col min="11300" max="11300" width="2.88671875" style="224" customWidth="1"/>
    <col min="11301" max="11312" width="2.6640625" style="224" customWidth="1"/>
    <col min="11313" max="11313" width="3.109375" style="224" customWidth="1"/>
    <col min="11314" max="11315" width="2.6640625" style="224" customWidth="1"/>
    <col min="11316" max="11316" width="2.88671875" style="224" customWidth="1"/>
    <col min="11317" max="11323" width="2.6640625" style="224" customWidth="1"/>
    <col min="11324" max="11324" width="3.77734375" style="224" customWidth="1"/>
    <col min="11325" max="11391" width="2.6640625" style="224" customWidth="1"/>
    <col min="11392" max="11510" width="9" style="224"/>
    <col min="11511" max="11554" width="2.6640625" style="224" customWidth="1"/>
    <col min="11555" max="11555" width="1.88671875" style="224" customWidth="1"/>
    <col min="11556" max="11556" width="2.88671875" style="224" customWidth="1"/>
    <col min="11557" max="11568" width="2.6640625" style="224" customWidth="1"/>
    <col min="11569" max="11569" width="3.109375" style="224" customWidth="1"/>
    <col min="11570" max="11571" width="2.6640625" style="224" customWidth="1"/>
    <col min="11572" max="11572" width="2.88671875" style="224" customWidth="1"/>
    <col min="11573" max="11579" width="2.6640625" style="224" customWidth="1"/>
    <col min="11580" max="11580" width="3.77734375" style="224" customWidth="1"/>
    <col min="11581" max="11647" width="2.6640625" style="224" customWidth="1"/>
    <col min="11648" max="11766" width="9" style="224"/>
    <col min="11767" max="11810" width="2.6640625" style="224" customWidth="1"/>
    <col min="11811" max="11811" width="1.88671875" style="224" customWidth="1"/>
    <col min="11812" max="11812" width="2.88671875" style="224" customWidth="1"/>
    <col min="11813" max="11824" width="2.6640625" style="224" customWidth="1"/>
    <col min="11825" max="11825" width="3.109375" style="224" customWidth="1"/>
    <col min="11826" max="11827" width="2.6640625" style="224" customWidth="1"/>
    <col min="11828" max="11828" width="2.88671875" style="224" customWidth="1"/>
    <col min="11829" max="11835" width="2.6640625" style="224" customWidth="1"/>
    <col min="11836" max="11836" width="3.77734375" style="224" customWidth="1"/>
    <col min="11837" max="11903" width="2.6640625" style="224" customWidth="1"/>
    <col min="11904" max="12022" width="9" style="224"/>
    <col min="12023" max="12066" width="2.6640625" style="224" customWidth="1"/>
    <col min="12067" max="12067" width="1.88671875" style="224" customWidth="1"/>
    <col min="12068" max="12068" width="2.88671875" style="224" customWidth="1"/>
    <col min="12069" max="12080" width="2.6640625" style="224" customWidth="1"/>
    <col min="12081" max="12081" width="3.109375" style="224" customWidth="1"/>
    <col min="12082" max="12083" width="2.6640625" style="224" customWidth="1"/>
    <col min="12084" max="12084" width="2.88671875" style="224" customWidth="1"/>
    <col min="12085" max="12091" width="2.6640625" style="224" customWidth="1"/>
    <col min="12092" max="12092" width="3.77734375" style="224" customWidth="1"/>
    <col min="12093" max="12159" width="2.6640625" style="224" customWidth="1"/>
    <col min="12160" max="12278" width="9" style="224"/>
    <col min="12279" max="12322" width="2.6640625" style="224" customWidth="1"/>
    <col min="12323" max="12323" width="1.88671875" style="224" customWidth="1"/>
    <col min="12324" max="12324" width="2.88671875" style="224" customWidth="1"/>
    <col min="12325" max="12336" width="2.6640625" style="224" customWidth="1"/>
    <col min="12337" max="12337" width="3.109375" style="224" customWidth="1"/>
    <col min="12338" max="12339" width="2.6640625" style="224" customWidth="1"/>
    <col min="12340" max="12340" width="2.88671875" style="224" customWidth="1"/>
    <col min="12341" max="12347" width="2.6640625" style="224" customWidth="1"/>
    <col min="12348" max="12348" width="3.77734375" style="224" customWidth="1"/>
    <col min="12349" max="12415" width="2.6640625" style="224" customWidth="1"/>
    <col min="12416" max="12534" width="9" style="224"/>
    <col min="12535" max="12578" width="2.6640625" style="224" customWidth="1"/>
    <col min="12579" max="12579" width="1.88671875" style="224" customWidth="1"/>
    <col min="12580" max="12580" width="2.88671875" style="224" customWidth="1"/>
    <col min="12581" max="12592" width="2.6640625" style="224" customWidth="1"/>
    <col min="12593" max="12593" width="3.109375" style="224" customWidth="1"/>
    <col min="12594" max="12595" width="2.6640625" style="224" customWidth="1"/>
    <col min="12596" max="12596" width="2.88671875" style="224" customWidth="1"/>
    <col min="12597" max="12603" width="2.6640625" style="224" customWidth="1"/>
    <col min="12604" max="12604" width="3.77734375" style="224" customWidth="1"/>
    <col min="12605" max="12671" width="2.6640625" style="224" customWidth="1"/>
    <col min="12672" max="12790" width="9" style="224"/>
    <col min="12791" max="12834" width="2.6640625" style="224" customWidth="1"/>
    <col min="12835" max="12835" width="1.88671875" style="224" customWidth="1"/>
    <col min="12836" max="12836" width="2.88671875" style="224" customWidth="1"/>
    <col min="12837" max="12848" width="2.6640625" style="224" customWidth="1"/>
    <col min="12849" max="12849" width="3.109375" style="224" customWidth="1"/>
    <col min="12850" max="12851" width="2.6640625" style="224" customWidth="1"/>
    <col min="12852" max="12852" width="2.88671875" style="224" customWidth="1"/>
    <col min="12853" max="12859" width="2.6640625" style="224" customWidth="1"/>
    <col min="12860" max="12860" width="3.77734375" style="224" customWidth="1"/>
    <col min="12861" max="12927" width="2.6640625" style="224" customWidth="1"/>
    <col min="12928" max="13046" width="9" style="224"/>
    <col min="13047" max="13090" width="2.6640625" style="224" customWidth="1"/>
    <col min="13091" max="13091" width="1.88671875" style="224" customWidth="1"/>
    <col min="13092" max="13092" width="2.88671875" style="224" customWidth="1"/>
    <col min="13093" max="13104" width="2.6640625" style="224" customWidth="1"/>
    <col min="13105" max="13105" width="3.109375" style="224" customWidth="1"/>
    <col min="13106" max="13107" width="2.6640625" style="224" customWidth="1"/>
    <col min="13108" max="13108" width="2.88671875" style="224" customWidth="1"/>
    <col min="13109" max="13115" width="2.6640625" style="224" customWidth="1"/>
    <col min="13116" max="13116" width="3.77734375" style="224" customWidth="1"/>
    <col min="13117" max="13183" width="2.6640625" style="224" customWidth="1"/>
    <col min="13184" max="13302" width="9" style="224"/>
    <col min="13303" max="13346" width="2.6640625" style="224" customWidth="1"/>
    <col min="13347" max="13347" width="1.88671875" style="224" customWidth="1"/>
    <col min="13348" max="13348" width="2.88671875" style="224" customWidth="1"/>
    <col min="13349" max="13360" width="2.6640625" style="224" customWidth="1"/>
    <col min="13361" max="13361" width="3.109375" style="224" customWidth="1"/>
    <col min="13362" max="13363" width="2.6640625" style="224" customWidth="1"/>
    <col min="13364" max="13364" width="2.88671875" style="224" customWidth="1"/>
    <col min="13365" max="13371" width="2.6640625" style="224" customWidth="1"/>
    <col min="13372" max="13372" width="3.77734375" style="224" customWidth="1"/>
    <col min="13373" max="13439" width="2.6640625" style="224" customWidth="1"/>
    <col min="13440" max="13558" width="9" style="224"/>
    <col min="13559" max="13602" width="2.6640625" style="224" customWidth="1"/>
    <col min="13603" max="13603" width="1.88671875" style="224" customWidth="1"/>
    <col min="13604" max="13604" width="2.88671875" style="224" customWidth="1"/>
    <col min="13605" max="13616" width="2.6640625" style="224" customWidth="1"/>
    <col min="13617" max="13617" width="3.109375" style="224" customWidth="1"/>
    <col min="13618" max="13619" width="2.6640625" style="224" customWidth="1"/>
    <col min="13620" max="13620" width="2.88671875" style="224" customWidth="1"/>
    <col min="13621" max="13627" width="2.6640625" style="224" customWidth="1"/>
    <col min="13628" max="13628" width="3.77734375" style="224" customWidth="1"/>
    <col min="13629" max="13695" width="2.6640625" style="224" customWidth="1"/>
    <col min="13696" max="13814" width="9" style="224"/>
    <col min="13815" max="13858" width="2.6640625" style="224" customWidth="1"/>
    <col min="13859" max="13859" width="1.88671875" style="224" customWidth="1"/>
    <col min="13860" max="13860" width="2.88671875" style="224" customWidth="1"/>
    <col min="13861" max="13872" width="2.6640625" style="224" customWidth="1"/>
    <col min="13873" max="13873" width="3.109375" style="224" customWidth="1"/>
    <col min="13874" max="13875" width="2.6640625" style="224" customWidth="1"/>
    <col min="13876" max="13876" width="2.88671875" style="224" customWidth="1"/>
    <col min="13877" max="13883" width="2.6640625" style="224" customWidth="1"/>
    <col min="13884" max="13884" width="3.77734375" style="224" customWidth="1"/>
    <col min="13885" max="13951" width="2.6640625" style="224" customWidth="1"/>
    <col min="13952" max="14070" width="9" style="224"/>
    <col min="14071" max="14114" width="2.6640625" style="224" customWidth="1"/>
    <col min="14115" max="14115" width="1.88671875" style="224" customWidth="1"/>
    <col min="14116" max="14116" width="2.88671875" style="224" customWidth="1"/>
    <col min="14117" max="14128" width="2.6640625" style="224" customWidth="1"/>
    <col min="14129" max="14129" width="3.109375" style="224" customWidth="1"/>
    <col min="14130" max="14131" width="2.6640625" style="224" customWidth="1"/>
    <col min="14132" max="14132" width="2.88671875" style="224" customWidth="1"/>
    <col min="14133" max="14139" width="2.6640625" style="224" customWidth="1"/>
    <col min="14140" max="14140" width="3.77734375" style="224" customWidth="1"/>
    <col min="14141" max="14207" width="2.6640625" style="224" customWidth="1"/>
    <col min="14208" max="14326" width="9" style="224"/>
    <col min="14327" max="14370" width="2.6640625" style="224" customWidth="1"/>
    <col min="14371" max="14371" width="1.88671875" style="224" customWidth="1"/>
    <col min="14372" max="14372" width="2.88671875" style="224" customWidth="1"/>
    <col min="14373" max="14384" width="2.6640625" style="224" customWidth="1"/>
    <col min="14385" max="14385" width="3.109375" style="224" customWidth="1"/>
    <col min="14386" max="14387" width="2.6640625" style="224" customWidth="1"/>
    <col min="14388" max="14388" width="2.88671875" style="224" customWidth="1"/>
    <col min="14389" max="14395" width="2.6640625" style="224" customWidth="1"/>
    <col min="14396" max="14396" width="3.77734375" style="224" customWidth="1"/>
    <col min="14397" max="14463" width="2.6640625" style="224" customWidth="1"/>
    <col min="14464" max="14582" width="9" style="224"/>
    <col min="14583" max="14626" width="2.6640625" style="224" customWidth="1"/>
    <col min="14627" max="14627" width="1.88671875" style="224" customWidth="1"/>
    <col min="14628" max="14628" width="2.88671875" style="224" customWidth="1"/>
    <col min="14629" max="14640" width="2.6640625" style="224" customWidth="1"/>
    <col min="14641" max="14641" width="3.109375" style="224" customWidth="1"/>
    <col min="14642" max="14643" width="2.6640625" style="224" customWidth="1"/>
    <col min="14644" max="14644" width="2.88671875" style="224" customWidth="1"/>
    <col min="14645" max="14651" width="2.6640625" style="224" customWidth="1"/>
    <col min="14652" max="14652" width="3.77734375" style="224" customWidth="1"/>
    <col min="14653" max="14719" width="2.6640625" style="224" customWidth="1"/>
    <col min="14720" max="14838" width="9" style="224"/>
    <col min="14839" max="14882" width="2.6640625" style="224" customWidth="1"/>
    <col min="14883" max="14883" width="1.88671875" style="224" customWidth="1"/>
    <col min="14884" max="14884" width="2.88671875" style="224" customWidth="1"/>
    <col min="14885" max="14896" width="2.6640625" style="224" customWidth="1"/>
    <col min="14897" max="14897" width="3.109375" style="224" customWidth="1"/>
    <col min="14898" max="14899" width="2.6640625" style="224" customWidth="1"/>
    <col min="14900" max="14900" width="2.88671875" style="224" customWidth="1"/>
    <col min="14901" max="14907" width="2.6640625" style="224" customWidth="1"/>
    <col min="14908" max="14908" width="3.77734375" style="224" customWidth="1"/>
    <col min="14909" max="14975" width="2.6640625" style="224" customWidth="1"/>
    <col min="14976" max="15094" width="9" style="224"/>
    <col min="15095" max="15138" width="2.6640625" style="224" customWidth="1"/>
    <col min="15139" max="15139" width="1.88671875" style="224" customWidth="1"/>
    <col min="15140" max="15140" width="2.88671875" style="224" customWidth="1"/>
    <col min="15141" max="15152" width="2.6640625" style="224" customWidth="1"/>
    <col min="15153" max="15153" width="3.109375" style="224" customWidth="1"/>
    <col min="15154" max="15155" width="2.6640625" style="224" customWidth="1"/>
    <col min="15156" max="15156" width="2.88671875" style="224" customWidth="1"/>
    <col min="15157" max="15163" width="2.6640625" style="224" customWidth="1"/>
    <col min="15164" max="15164" width="3.77734375" style="224" customWidth="1"/>
    <col min="15165" max="15231" width="2.6640625" style="224" customWidth="1"/>
    <col min="15232" max="15350" width="9" style="224"/>
    <col min="15351" max="15394" width="2.6640625" style="224" customWidth="1"/>
    <col min="15395" max="15395" width="1.88671875" style="224" customWidth="1"/>
    <col min="15396" max="15396" width="2.88671875" style="224" customWidth="1"/>
    <col min="15397" max="15408" width="2.6640625" style="224" customWidth="1"/>
    <col min="15409" max="15409" width="3.109375" style="224" customWidth="1"/>
    <col min="15410" max="15411" width="2.6640625" style="224" customWidth="1"/>
    <col min="15412" max="15412" width="2.88671875" style="224" customWidth="1"/>
    <col min="15413" max="15419" width="2.6640625" style="224" customWidth="1"/>
    <col min="15420" max="15420" width="3.77734375" style="224" customWidth="1"/>
    <col min="15421" max="15487" width="2.6640625" style="224" customWidth="1"/>
    <col min="15488" max="15606" width="9" style="224"/>
    <col min="15607" max="15650" width="2.6640625" style="224" customWidth="1"/>
    <col min="15651" max="15651" width="1.88671875" style="224" customWidth="1"/>
    <col min="15652" max="15652" width="2.88671875" style="224" customWidth="1"/>
    <col min="15653" max="15664" width="2.6640625" style="224" customWidth="1"/>
    <col min="15665" max="15665" width="3.109375" style="224" customWidth="1"/>
    <col min="15666" max="15667" width="2.6640625" style="224" customWidth="1"/>
    <col min="15668" max="15668" width="2.88671875" style="224" customWidth="1"/>
    <col min="15669" max="15675" width="2.6640625" style="224" customWidth="1"/>
    <col min="15676" max="15676" width="3.77734375" style="224" customWidth="1"/>
    <col min="15677" max="15743" width="2.6640625" style="224" customWidth="1"/>
    <col min="15744" max="15862" width="9" style="224"/>
    <col min="15863" max="15906" width="2.6640625" style="224" customWidth="1"/>
    <col min="15907" max="15907" width="1.88671875" style="224" customWidth="1"/>
    <col min="15908" max="15908" width="2.88671875" style="224" customWidth="1"/>
    <col min="15909" max="15920" width="2.6640625" style="224" customWidth="1"/>
    <col min="15921" max="15921" width="3.109375" style="224" customWidth="1"/>
    <col min="15922" max="15923" width="2.6640625" style="224" customWidth="1"/>
    <col min="15924" max="15924" width="2.88671875" style="224" customWidth="1"/>
    <col min="15925" max="15931" width="2.6640625" style="224" customWidth="1"/>
    <col min="15932" max="15932" width="3.77734375" style="224" customWidth="1"/>
    <col min="15933" max="15999" width="2.6640625" style="224" customWidth="1"/>
    <col min="16000" max="16118" width="9" style="224"/>
    <col min="16119" max="16162" width="2.6640625" style="224" customWidth="1"/>
    <col min="16163" max="16163" width="1.88671875" style="224" customWidth="1"/>
    <col min="16164" max="16164" width="2.88671875" style="224" customWidth="1"/>
    <col min="16165" max="16176" width="2.6640625" style="224" customWidth="1"/>
    <col min="16177" max="16177" width="3.109375" style="224" customWidth="1"/>
    <col min="16178" max="16179" width="2.6640625" style="224" customWidth="1"/>
    <col min="16180" max="16180" width="2.88671875" style="224" customWidth="1"/>
    <col min="16181" max="16187" width="2.6640625" style="224" customWidth="1"/>
    <col min="16188" max="16188" width="3.77734375" style="224" customWidth="1"/>
    <col min="16189" max="16255" width="2.6640625" style="224" customWidth="1"/>
    <col min="16256" max="16384" width="9" style="224"/>
  </cols>
  <sheetData>
    <row r="1" spans="1:62" s="256" customFormat="1" ht="20.95" customHeight="1">
      <c r="A1" s="1003" t="s">
        <v>1799</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N1" s="257"/>
    </row>
    <row r="2" spans="1:62" ht="15.9" customHeight="1">
      <c r="D2" s="253" t="s">
        <v>467</v>
      </c>
      <c r="E2" s="225"/>
      <c r="F2" s="253" t="s">
        <v>1840</v>
      </c>
      <c r="G2" s="225"/>
      <c r="H2" s="225"/>
      <c r="I2" s="225"/>
      <c r="J2" s="225"/>
      <c r="N2" s="224" t="s">
        <v>1800</v>
      </c>
      <c r="AN2" s="225"/>
      <c r="AO2" s="224"/>
    </row>
    <row r="3" spans="1:62" ht="15.9" customHeight="1">
      <c r="D3" s="253" t="s">
        <v>467</v>
      </c>
      <c r="F3" s="253" t="s">
        <v>629</v>
      </c>
      <c r="H3" s="225"/>
      <c r="I3" s="225"/>
      <c r="J3" s="225"/>
      <c r="N3" s="224" t="s">
        <v>975</v>
      </c>
      <c r="AM3" s="225"/>
      <c r="AO3" s="224"/>
    </row>
    <row r="4" spans="1:62" ht="15.9" customHeight="1">
      <c r="D4" s="253" t="s">
        <v>467</v>
      </c>
      <c r="F4" s="253" t="s">
        <v>703</v>
      </c>
      <c r="H4" s="225"/>
      <c r="I4" s="225"/>
      <c r="J4" s="225"/>
      <c r="N4" s="224" t="s">
        <v>1416</v>
      </c>
      <c r="AM4" s="225"/>
      <c r="AO4" s="224"/>
    </row>
    <row r="5" spans="1:62" ht="19.5" customHeight="1">
      <c r="D5" s="1204" t="s">
        <v>702</v>
      </c>
      <c r="E5" s="1204"/>
      <c r="F5" s="1204"/>
      <c r="G5" s="1204"/>
      <c r="AO5" s="224"/>
      <c r="AQ5" s="225"/>
      <c r="BG5" s="225" t="s">
        <v>1797</v>
      </c>
    </row>
    <row r="6" spans="1:62" ht="17.7" customHeight="1">
      <c r="A6" s="1008" t="s">
        <v>701</v>
      </c>
      <c r="B6" s="1009"/>
      <c r="C6" s="1009"/>
      <c r="D6" s="1009"/>
      <c r="E6" s="1009"/>
      <c r="F6" s="1009"/>
      <c r="G6" s="1009"/>
      <c r="H6" s="1009"/>
      <c r="I6" s="1009"/>
      <c r="J6" s="1009"/>
      <c r="K6" s="1009"/>
      <c r="L6" s="1009"/>
      <c r="M6" s="1009"/>
      <c r="N6" s="1010"/>
      <c r="O6" s="1144" t="s">
        <v>700</v>
      </c>
      <c r="P6" s="1142"/>
      <c r="Q6" s="1142"/>
      <c r="R6" s="1142"/>
      <c r="S6" s="1142"/>
      <c r="T6" s="1142"/>
      <c r="U6" s="1142"/>
      <c r="V6" s="1142"/>
      <c r="W6" s="1142"/>
      <c r="X6" s="1142"/>
      <c r="Y6" s="1142"/>
      <c r="Z6" s="1142"/>
      <c r="AA6" s="1142"/>
      <c r="AB6" s="1142"/>
      <c r="AC6" s="1143"/>
      <c r="AD6" s="1144" t="s">
        <v>1112</v>
      </c>
      <c r="AE6" s="1142"/>
      <c r="AF6" s="1142"/>
      <c r="AG6" s="1142"/>
      <c r="AH6" s="1142"/>
      <c r="AI6" s="1142"/>
      <c r="AJ6" s="1142"/>
      <c r="AK6" s="1142"/>
      <c r="AL6" s="1145"/>
      <c r="AM6" s="7"/>
      <c r="AN6" s="1259" t="s">
        <v>1113</v>
      </c>
      <c r="AO6" s="1251"/>
      <c r="AP6" s="1251"/>
      <c r="AQ6" s="1251"/>
      <c r="AR6" s="1251"/>
      <c r="AS6" s="1251"/>
      <c r="AT6" s="1251"/>
      <c r="AU6" s="1251"/>
      <c r="AV6" s="1251"/>
      <c r="AW6" s="1251"/>
      <c r="AX6" s="1250" t="s">
        <v>699</v>
      </c>
      <c r="AY6" s="1251"/>
      <c r="AZ6" s="1251"/>
      <c r="BA6" s="1251"/>
      <c r="BB6" s="1251"/>
      <c r="BC6" s="1251"/>
      <c r="BD6" s="1251"/>
      <c r="BE6" s="1251"/>
      <c r="BF6" s="1251"/>
      <c r="BG6" s="1252"/>
      <c r="BH6" s="7"/>
      <c r="BI6" s="7"/>
      <c r="BJ6" s="7"/>
    </row>
    <row r="7" spans="1:62" ht="17.7" customHeight="1">
      <c r="A7" s="1011"/>
      <c r="B7" s="1137"/>
      <c r="C7" s="1137"/>
      <c r="D7" s="1137"/>
      <c r="E7" s="1137"/>
      <c r="F7" s="1137"/>
      <c r="G7" s="1137"/>
      <c r="H7" s="1137"/>
      <c r="I7" s="1137"/>
      <c r="J7" s="1137"/>
      <c r="K7" s="1137"/>
      <c r="L7" s="1012"/>
      <c r="M7" s="1012"/>
      <c r="N7" s="1138"/>
      <c r="O7" s="986" t="s">
        <v>698</v>
      </c>
      <c r="P7" s="986"/>
      <c r="Q7" s="986"/>
      <c r="R7" s="986"/>
      <c r="S7" s="986"/>
      <c r="T7" s="986" t="s">
        <v>697</v>
      </c>
      <c r="U7" s="986"/>
      <c r="V7" s="986"/>
      <c r="W7" s="986"/>
      <c r="X7" s="986"/>
      <c r="Y7" s="1084" t="s">
        <v>696</v>
      </c>
      <c r="Z7" s="1122"/>
      <c r="AA7" s="1122"/>
      <c r="AB7" s="1122"/>
      <c r="AC7" s="1123"/>
      <c r="AD7" s="986" t="s">
        <v>695</v>
      </c>
      <c r="AE7" s="986"/>
      <c r="AF7" s="986"/>
      <c r="AG7" s="986"/>
      <c r="AH7" s="988" t="s">
        <v>694</v>
      </c>
      <c r="AI7" s="988"/>
      <c r="AJ7" s="988"/>
      <c r="AK7" s="988"/>
      <c r="AL7" s="988"/>
      <c r="AM7" s="7"/>
      <c r="AN7" s="1207" t="s">
        <v>668</v>
      </c>
      <c r="AO7" s="1122"/>
      <c r="AP7" s="1122"/>
      <c r="AQ7" s="1123"/>
      <c r="AR7" s="1084" t="s">
        <v>693</v>
      </c>
      <c r="AS7" s="1122"/>
      <c r="AT7" s="1122"/>
      <c r="AU7" s="1122"/>
      <c r="AV7" s="1122"/>
      <c r="AW7" s="1123"/>
      <c r="AX7" s="986" t="s">
        <v>668</v>
      </c>
      <c r="AY7" s="986"/>
      <c r="AZ7" s="986"/>
      <c r="BA7" s="986"/>
      <c r="BB7" s="988" t="s">
        <v>692</v>
      </c>
      <c r="BC7" s="988"/>
      <c r="BD7" s="988"/>
      <c r="BE7" s="988"/>
      <c r="BF7" s="988"/>
      <c r="BG7" s="1208"/>
      <c r="BH7" s="7"/>
      <c r="BI7" s="7"/>
    </row>
    <row r="8" spans="1:62" ht="17.7" customHeight="1">
      <c r="A8" s="1206" t="s">
        <v>691</v>
      </c>
      <c r="B8" s="1206"/>
      <c r="C8" s="497"/>
      <c r="D8" s="1205" t="s">
        <v>690</v>
      </c>
      <c r="E8" s="1205"/>
      <c r="F8" s="1205"/>
      <c r="G8" s="1205"/>
      <c r="H8" s="1205"/>
      <c r="I8" s="1205"/>
      <c r="J8" s="1205"/>
      <c r="K8" s="1205"/>
      <c r="L8" s="1205"/>
      <c r="M8" s="1205"/>
      <c r="N8" s="237"/>
      <c r="O8" s="1194">
        <v>3</v>
      </c>
      <c r="P8" s="1194"/>
      <c r="Q8" s="1194"/>
      <c r="R8" s="1194"/>
      <c r="S8" s="1194"/>
      <c r="T8" s="1195">
        <v>317220</v>
      </c>
      <c r="U8" s="1195"/>
      <c r="V8" s="1195"/>
      <c r="W8" s="1195"/>
      <c r="X8" s="1195"/>
      <c r="Y8" s="1115">
        <v>222054</v>
      </c>
      <c r="Z8" s="1116"/>
      <c r="AA8" s="1116"/>
      <c r="AB8" s="1116"/>
      <c r="AC8" s="1117"/>
      <c r="AD8" s="1195">
        <v>0</v>
      </c>
      <c r="AE8" s="1195"/>
      <c r="AF8" s="1195"/>
      <c r="AG8" s="1195"/>
      <c r="AH8" s="1196">
        <v>0</v>
      </c>
      <c r="AI8" s="1196"/>
      <c r="AJ8" s="1196"/>
      <c r="AK8" s="1196"/>
      <c r="AL8" s="1196"/>
      <c r="AM8" s="7"/>
      <c r="AN8" s="1201">
        <v>3</v>
      </c>
      <c r="AO8" s="1202"/>
      <c r="AP8" s="1202"/>
      <c r="AQ8" s="1203"/>
      <c r="AR8" s="1260">
        <v>6980</v>
      </c>
      <c r="AS8" s="1202"/>
      <c r="AT8" s="1202"/>
      <c r="AU8" s="1202"/>
      <c r="AV8" s="1202"/>
      <c r="AW8" s="1203"/>
      <c r="AX8" s="1193">
        <v>0</v>
      </c>
      <c r="AY8" s="1193"/>
      <c r="AZ8" s="1193"/>
      <c r="BA8" s="1193"/>
      <c r="BB8" s="1199">
        <v>0</v>
      </c>
      <c r="BC8" s="1199"/>
      <c r="BD8" s="1199"/>
      <c r="BE8" s="1199"/>
      <c r="BF8" s="1199"/>
      <c r="BG8" s="1200"/>
      <c r="BH8" s="7"/>
      <c r="BI8" s="7"/>
    </row>
    <row r="9" spans="1:62" ht="17.7" customHeight="1">
      <c r="A9" s="1206"/>
      <c r="B9" s="1206"/>
      <c r="C9" s="497"/>
      <c r="D9" s="1205" t="s">
        <v>689</v>
      </c>
      <c r="E9" s="1205"/>
      <c r="F9" s="1205"/>
      <c r="G9" s="1205"/>
      <c r="H9" s="1205"/>
      <c r="I9" s="1205"/>
      <c r="J9" s="1205"/>
      <c r="K9" s="1205"/>
      <c r="L9" s="1205"/>
      <c r="M9" s="1205"/>
      <c r="N9" s="237"/>
      <c r="O9" s="1194">
        <v>2</v>
      </c>
      <c r="P9" s="1194"/>
      <c r="Q9" s="1194"/>
      <c r="R9" s="1194"/>
      <c r="S9" s="1194"/>
      <c r="T9" s="1195">
        <v>103416</v>
      </c>
      <c r="U9" s="1195"/>
      <c r="V9" s="1195"/>
      <c r="W9" s="1195"/>
      <c r="X9" s="1195"/>
      <c r="Y9" s="1115">
        <v>97506</v>
      </c>
      <c r="Z9" s="1116"/>
      <c r="AA9" s="1116"/>
      <c r="AB9" s="1116"/>
      <c r="AC9" s="1117"/>
      <c r="AD9" s="1195">
        <v>0</v>
      </c>
      <c r="AE9" s="1195"/>
      <c r="AF9" s="1195"/>
      <c r="AG9" s="1195"/>
      <c r="AH9" s="1196">
        <v>0</v>
      </c>
      <c r="AI9" s="1196"/>
      <c r="AJ9" s="1196"/>
      <c r="AK9" s="1196"/>
      <c r="AL9" s="1196"/>
      <c r="AM9" s="7"/>
      <c r="AN9" s="1201">
        <v>1</v>
      </c>
      <c r="AO9" s="1202"/>
      <c r="AP9" s="1202"/>
      <c r="AQ9" s="1203"/>
      <c r="AR9" s="1260">
        <v>1300</v>
      </c>
      <c r="AS9" s="1202"/>
      <c r="AT9" s="1202"/>
      <c r="AU9" s="1202"/>
      <c r="AV9" s="1202"/>
      <c r="AW9" s="1203"/>
      <c r="AX9" s="1193">
        <v>0</v>
      </c>
      <c r="AY9" s="1193"/>
      <c r="AZ9" s="1193"/>
      <c r="BA9" s="1193"/>
      <c r="BB9" s="1199">
        <v>0</v>
      </c>
      <c r="BC9" s="1199"/>
      <c r="BD9" s="1199"/>
      <c r="BE9" s="1199"/>
      <c r="BF9" s="1199"/>
      <c r="BG9" s="1200"/>
      <c r="BH9" s="7"/>
      <c r="BI9" s="7"/>
    </row>
    <row r="10" spans="1:62" ht="17.7" customHeight="1">
      <c r="A10" s="1206"/>
      <c r="B10" s="1206"/>
      <c r="C10" s="497"/>
      <c r="D10" s="1205" t="s">
        <v>688</v>
      </c>
      <c r="E10" s="1205"/>
      <c r="F10" s="1205"/>
      <c r="G10" s="1205"/>
      <c r="H10" s="1205"/>
      <c r="I10" s="1205"/>
      <c r="J10" s="1205"/>
      <c r="K10" s="1205"/>
      <c r="L10" s="1205"/>
      <c r="M10" s="1205"/>
      <c r="N10" s="237"/>
      <c r="O10" s="1194">
        <v>1</v>
      </c>
      <c r="P10" s="1194"/>
      <c r="Q10" s="1194"/>
      <c r="R10" s="1194"/>
      <c r="S10" s="1194"/>
      <c r="T10" s="1195">
        <v>55892</v>
      </c>
      <c r="U10" s="1195"/>
      <c r="V10" s="1195"/>
      <c r="W10" s="1195"/>
      <c r="X10" s="1195"/>
      <c r="Y10" s="1115">
        <v>16768</v>
      </c>
      <c r="Z10" s="1116"/>
      <c r="AA10" s="1116"/>
      <c r="AB10" s="1116"/>
      <c r="AC10" s="1117"/>
      <c r="AD10" s="1195">
        <v>0</v>
      </c>
      <c r="AE10" s="1195"/>
      <c r="AF10" s="1195"/>
      <c r="AG10" s="1195"/>
      <c r="AH10" s="1196">
        <v>0</v>
      </c>
      <c r="AI10" s="1196"/>
      <c r="AJ10" s="1196"/>
      <c r="AK10" s="1196"/>
      <c r="AL10" s="1196"/>
      <c r="AM10" s="7"/>
      <c r="AN10" s="1201">
        <v>1</v>
      </c>
      <c r="AO10" s="1202"/>
      <c r="AP10" s="1202"/>
      <c r="AQ10" s="1203"/>
      <c r="AR10" s="1260">
        <v>1740</v>
      </c>
      <c r="AS10" s="1202"/>
      <c r="AT10" s="1202"/>
      <c r="AU10" s="1202"/>
      <c r="AV10" s="1202"/>
      <c r="AW10" s="1203"/>
      <c r="AX10" s="1193">
        <v>0</v>
      </c>
      <c r="AY10" s="1193"/>
      <c r="AZ10" s="1193"/>
      <c r="BA10" s="1193"/>
      <c r="BB10" s="1199">
        <v>0</v>
      </c>
      <c r="BC10" s="1199"/>
      <c r="BD10" s="1199"/>
      <c r="BE10" s="1199"/>
      <c r="BF10" s="1199"/>
      <c r="BG10" s="1200"/>
      <c r="BH10" s="7"/>
      <c r="BI10" s="7"/>
    </row>
    <row r="11" spans="1:62" ht="17.7" customHeight="1">
      <c r="A11" s="1206"/>
      <c r="B11" s="1206"/>
      <c r="C11" s="497"/>
      <c r="D11" s="1205" t="s">
        <v>687</v>
      </c>
      <c r="E11" s="1205"/>
      <c r="F11" s="1205"/>
      <c r="G11" s="1205"/>
      <c r="H11" s="1205"/>
      <c r="I11" s="1205"/>
      <c r="J11" s="1205"/>
      <c r="K11" s="1205"/>
      <c r="L11" s="1205"/>
      <c r="M11" s="1205"/>
      <c r="N11" s="237"/>
      <c r="O11" s="1194">
        <v>41</v>
      </c>
      <c r="P11" s="1194"/>
      <c r="Q11" s="1194"/>
      <c r="R11" s="1194"/>
      <c r="S11" s="1194"/>
      <c r="T11" s="1195">
        <v>1027294</v>
      </c>
      <c r="U11" s="1195"/>
      <c r="V11" s="1195"/>
      <c r="W11" s="1195"/>
      <c r="X11" s="1195"/>
      <c r="Y11" s="1115">
        <v>891019</v>
      </c>
      <c r="Z11" s="1116"/>
      <c r="AA11" s="1116"/>
      <c r="AB11" s="1116"/>
      <c r="AC11" s="1117"/>
      <c r="AD11" s="1195">
        <v>13</v>
      </c>
      <c r="AE11" s="1195"/>
      <c r="AF11" s="1195"/>
      <c r="AG11" s="1195"/>
      <c r="AH11" s="1196">
        <v>16142</v>
      </c>
      <c r="AI11" s="1196"/>
      <c r="AJ11" s="1196"/>
      <c r="AK11" s="1196"/>
      <c r="AL11" s="1196"/>
      <c r="AM11" s="7"/>
      <c r="AN11" s="1201">
        <v>37</v>
      </c>
      <c r="AO11" s="1202"/>
      <c r="AP11" s="1202"/>
      <c r="AQ11" s="1203"/>
      <c r="AR11" s="1260">
        <v>12650</v>
      </c>
      <c r="AS11" s="1202"/>
      <c r="AT11" s="1202"/>
      <c r="AU11" s="1202"/>
      <c r="AV11" s="1202"/>
      <c r="AW11" s="1203"/>
      <c r="AX11" s="1193">
        <v>2</v>
      </c>
      <c r="AY11" s="1193"/>
      <c r="AZ11" s="1193"/>
      <c r="BA11" s="1193"/>
      <c r="BB11" s="1199">
        <v>2100</v>
      </c>
      <c r="BC11" s="1199"/>
      <c r="BD11" s="1199"/>
      <c r="BE11" s="1199"/>
      <c r="BF11" s="1199"/>
      <c r="BG11" s="1200"/>
      <c r="BH11" s="7"/>
      <c r="BI11" s="7"/>
    </row>
    <row r="12" spans="1:62" ht="17.7" customHeight="1">
      <c r="A12" s="1206"/>
      <c r="B12" s="1206"/>
      <c r="C12" s="497"/>
      <c r="D12" s="1205" t="s">
        <v>686</v>
      </c>
      <c r="E12" s="1205"/>
      <c r="F12" s="1205"/>
      <c r="G12" s="1205"/>
      <c r="H12" s="1205"/>
      <c r="I12" s="1205"/>
      <c r="J12" s="1205"/>
      <c r="K12" s="1205"/>
      <c r="L12" s="1205"/>
      <c r="M12" s="1205"/>
      <c r="N12" s="237"/>
      <c r="O12" s="1194">
        <v>7</v>
      </c>
      <c r="P12" s="1194"/>
      <c r="Q12" s="1194"/>
      <c r="R12" s="1194"/>
      <c r="S12" s="1194"/>
      <c r="T12" s="1195">
        <v>205468</v>
      </c>
      <c r="U12" s="1195"/>
      <c r="V12" s="1195"/>
      <c r="W12" s="1195"/>
      <c r="X12" s="1195"/>
      <c r="Y12" s="1115">
        <v>174010</v>
      </c>
      <c r="Z12" s="1116"/>
      <c r="AA12" s="1116"/>
      <c r="AB12" s="1116"/>
      <c r="AC12" s="1117"/>
      <c r="AD12" s="1195">
        <v>1</v>
      </c>
      <c r="AE12" s="1195"/>
      <c r="AF12" s="1195"/>
      <c r="AG12" s="1195"/>
      <c r="AH12" s="1196">
        <v>3865</v>
      </c>
      <c r="AI12" s="1196"/>
      <c r="AJ12" s="1196"/>
      <c r="AK12" s="1196"/>
      <c r="AL12" s="1196"/>
      <c r="AM12" s="7"/>
      <c r="AN12" s="1201">
        <v>7</v>
      </c>
      <c r="AO12" s="1202"/>
      <c r="AP12" s="1202"/>
      <c r="AQ12" s="1203"/>
      <c r="AR12" s="1260">
        <v>8520</v>
      </c>
      <c r="AS12" s="1202"/>
      <c r="AT12" s="1202"/>
      <c r="AU12" s="1202"/>
      <c r="AV12" s="1202"/>
      <c r="AW12" s="1203"/>
      <c r="AX12" s="1193">
        <v>1</v>
      </c>
      <c r="AY12" s="1193"/>
      <c r="AZ12" s="1193"/>
      <c r="BA12" s="1193"/>
      <c r="BB12" s="1199">
        <v>480</v>
      </c>
      <c r="BC12" s="1199"/>
      <c r="BD12" s="1199"/>
      <c r="BE12" s="1199"/>
      <c r="BF12" s="1199"/>
      <c r="BG12" s="1200"/>
      <c r="BH12" s="7"/>
      <c r="BI12" s="7"/>
    </row>
    <row r="13" spans="1:62" ht="17.7" customHeight="1">
      <c r="A13" s="1206"/>
      <c r="B13" s="1206"/>
      <c r="C13" s="497"/>
      <c r="D13" s="1205" t="s">
        <v>685</v>
      </c>
      <c r="E13" s="1205"/>
      <c r="F13" s="1205"/>
      <c r="G13" s="1205"/>
      <c r="H13" s="1205"/>
      <c r="I13" s="1205"/>
      <c r="J13" s="1205"/>
      <c r="K13" s="1205"/>
      <c r="L13" s="1205"/>
      <c r="M13" s="1205"/>
      <c r="N13" s="237"/>
      <c r="O13" s="1194">
        <v>116</v>
      </c>
      <c r="P13" s="1194"/>
      <c r="Q13" s="1194"/>
      <c r="R13" s="1194"/>
      <c r="S13" s="1194"/>
      <c r="T13" s="1195">
        <v>358893</v>
      </c>
      <c r="U13" s="1195"/>
      <c r="V13" s="1195"/>
      <c r="W13" s="1195"/>
      <c r="X13" s="1195"/>
      <c r="Y13" s="1115">
        <v>315888</v>
      </c>
      <c r="Z13" s="1116"/>
      <c r="AA13" s="1116"/>
      <c r="AB13" s="1116"/>
      <c r="AC13" s="1117"/>
      <c r="AD13" s="1195">
        <v>72</v>
      </c>
      <c r="AE13" s="1195"/>
      <c r="AF13" s="1195"/>
      <c r="AG13" s="1195"/>
      <c r="AH13" s="1196">
        <v>26796</v>
      </c>
      <c r="AI13" s="1196"/>
      <c r="AJ13" s="1196"/>
      <c r="AK13" s="1196"/>
      <c r="AL13" s="1196"/>
      <c r="AM13" s="7"/>
      <c r="AN13" s="1201">
        <v>83</v>
      </c>
      <c r="AO13" s="1202"/>
      <c r="AP13" s="1202"/>
      <c r="AQ13" s="1203"/>
      <c r="AR13" s="1260">
        <v>5620</v>
      </c>
      <c r="AS13" s="1202"/>
      <c r="AT13" s="1202"/>
      <c r="AU13" s="1202"/>
      <c r="AV13" s="1202"/>
      <c r="AW13" s="1203"/>
      <c r="AX13" s="1193">
        <v>0</v>
      </c>
      <c r="AY13" s="1193"/>
      <c r="AZ13" s="1193"/>
      <c r="BA13" s="1193"/>
      <c r="BB13" s="1199">
        <v>0</v>
      </c>
      <c r="BC13" s="1199"/>
      <c r="BD13" s="1199"/>
      <c r="BE13" s="1199"/>
      <c r="BF13" s="1199"/>
      <c r="BG13" s="1200"/>
      <c r="BH13" s="7"/>
      <c r="BI13" s="7"/>
    </row>
    <row r="14" spans="1:62" ht="17.7" customHeight="1">
      <c r="A14" s="1206"/>
      <c r="B14" s="1206"/>
      <c r="D14" s="1205" t="s">
        <v>1801</v>
      </c>
      <c r="E14" s="1205"/>
      <c r="F14" s="1205"/>
      <c r="G14" s="1205"/>
      <c r="H14" s="1205"/>
      <c r="I14" s="1205"/>
      <c r="J14" s="1205"/>
      <c r="K14" s="1205"/>
      <c r="L14" s="1205"/>
      <c r="M14" s="1205"/>
      <c r="N14" s="498"/>
      <c r="O14" s="1194">
        <v>16</v>
      </c>
      <c r="P14" s="1194"/>
      <c r="Q14" s="1194"/>
      <c r="R14" s="1194"/>
      <c r="S14" s="1194"/>
      <c r="T14" s="1195">
        <v>146734</v>
      </c>
      <c r="U14" s="1195"/>
      <c r="V14" s="1195"/>
      <c r="W14" s="1195"/>
      <c r="X14" s="1195"/>
      <c r="Y14" s="1115">
        <v>139296</v>
      </c>
      <c r="Z14" s="1116"/>
      <c r="AA14" s="1116"/>
      <c r="AB14" s="1116"/>
      <c r="AC14" s="1117"/>
      <c r="AD14" s="1195">
        <v>12</v>
      </c>
      <c r="AE14" s="1195"/>
      <c r="AF14" s="1195"/>
      <c r="AG14" s="1195"/>
      <c r="AH14" s="1196">
        <v>16457</v>
      </c>
      <c r="AI14" s="1196"/>
      <c r="AJ14" s="1196"/>
      <c r="AK14" s="1196"/>
      <c r="AL14" s="1196"/>
      <c r="AM14" s="7"/>
      <c r="AN14" s="1201">
        <v>16</v>
      </c>
      <c r="AO14" s="1202"/>
      <c r="AP14" s="1202"/>
      <c r="AQ14" s="1203"/>
      <c r="AR14" s="1260">
        <v>3090</v>
      </c>
      <c r="AS14" s="1202"/>
      <c r="AT14" s="1202"/>
      <c r="AU14" s="1202"/>
      <c r="AV14" s="1202"/>
      <c r="AW14" s="1203"/>
      <c r="AX14" s="1193">
        <v>0</v>
      </c>
      <c r="AY14" s="1193"/>
      <c r="AZ14" s="1193"/>
      <c r="BA14" s="1193"/>
      <c r="BB14" s="1199">
        <v>0</v>
      </c>
      <c r="BC14" s="1199"/>
      <c r="BD14" s="1199"/>
      <c r="BE14" s="1199"/>
      <c r="BF14" s="1199"/>
      <c r="BG14" s="1200"/>
      <c r="BH14" s="7"/>
      <c r="BI14" s="7"/>
    </row>
    <row r="15" spans="1:62" ht="17.7" customHeight="1">
      <c r="A15" s="494"/>
      <c r="B15" s="1205" t="s">
        <v>985</v>
      </c>
      <c r="C15" s="1205"/>
      <c r="D15" s="1205"/>
      <c r="E15" s="1205"/>
      <c r="F15" s="1205"/>
      <c r="G15" s="1205"/>
      <c r="H15" s="1205"/>
      <c r="I15" s="1205"/>
      <c r="J15" s="1205"/>
      <c r="K15" s="1205"/>
      <c r="L15" s="1205"/>
      <c r="M15" s="1205"/>
      <c r="N15" s="237"/>
      <c r="O15" s="1198">
        <v>-9</v>
      </c>
      <c r="P15" s="1198"/>
      <c r="Q15" s="1198"/>
      <c r="R15" s="1198"/>
      <c r="S15" s="1198"/>
      <c r="T15" s="1195">
        <v>0</v>
      </c>
      <c r="U15" s="1195"/>
      <c r="V15" s="1195"/>
      <c r="W15" s="1195"/>
      <c r="X15" s="1195"/>
      <c r="Y15" s="1115">
        <v>0</v>
      </c>
      <c r="Z15" s="1116"/>
      <c r="AA15" s="1116"/>
      <c r="AB15" s="1116"/>
      <c r="AC15" s="1117"/>
      <c r="AD15" s="1195">
        <v>0</v>
      </c>
      <c r="AE15" s="1195"/>
      <c r="AF15" s="1195"/>
      <c r="AG15" s="1195"/>
      <c r="AH15" s="1196">
        <v>0</v>
      </c>
      <c r="AI15" s="1196"/>
      <c r="AJ15" s="1196"/>
      <c r="AK15" s="1196"/>
      <c r="AL15" s="1196"/>
      <c r="AM15" s="7"/>
      <c r="AN15" s="1201" t="s">
        <v>1110</v>
      </c>
      <c r="AO15" s="1202"/>
      <c r="AP15" s="1202"/>
      <c r="AQ15" s="1203"/>
      <c r="AR15" s="1260" t="s">
        <v>1110</v>
      </c>
      <c r="AS15" s="1202"/>
      <c r="AT15" s="1202"/>
      <c r="AU15" s="1202"/>
      <c r="AV15" s="1202"/>
      <c r="AW15" s="1203"/>
      <c r="AX15" s="1193" t="s">
        <v>1110</v>
      </c>
      <c r="AY15" s="1193"/>
      <c r="AZ15" s="1193"/>
      <c r="BA15" s="1193"/>
      <c r="BB15" s="1199" t="s">
        <v>1110</v>
      </c>
      <c r="BC15" s="1199"/>
      <c r="BD15" s="1199"/>
      <c r="BE15" s="1199"/>
      <c r="BF15" s="1199"/>
      <c r="BG15" s="1200"/>
      <c r="BH15" s="7"/>
      <c r="BI15" s="7"/>
    </row>
    <row r="16" spans="1:62" ht="17.7" customHeight="1">
      <c r="A16" s="494"/>
      <c r="B16" s="1205" t="s">
        <v>1802</v>
      </c>
      <c r="C16" s="1205" t="s">
        <v>684</v>
      </c>
      <c r="D16" s="1205"/>
      <c r="E16" s="1205"/>
      <c r="F16" s="1205"/>
      <c r="G16" s="1205"/>
      <c r="H16" s="1205"/>
      <c r="I16" s="1205"/>
      <c r="J16" s="1205"/>
      <c r="K16" s="1205"/>
      <c r="L16" s="1205"/>
      <c r="M16" s="1205"/>
      <c r="N16" s="237"/>
      <c r="O16" s="1194">
        <v>3</v>
      </c>
      <c r="P16" s="1194"/>
      <c r="Q16" s="1194"/>
      <c r="R16" s="1194"/>
      <c r="S16" s="1194"/>
      <c r="T16" s="1195">
        <v>19653</v>
      </c>
      <c r="U16" s="1195"/>
      <c r="V16" s="1195"/>
      <c r="W16" s="1195"/>
      <c r="X16" s="1195"/>
      <c r="Y16" s="1115">
        <v>14533</v>
      </c>
      <c r="Z16" s="1116"/>
      <c r="AA16" s="1116"/>
      <c r="AB16" s="1116"/>
      <c r="AC16" s="1117"/>
      <c r="AD16" s="1195">
        <v>1</v>
      </c>
      <c r="AE16" s="1195"/>
      <c r="AF16" s="1195"/>
      <c r="AG16" s="1195"/>
      <c r="AH16" s="1196">
        <v>4515</v>
      </c>
      <c r="AI16" s="1196"/>
      <c r="AJ16" s="1196"/>
      <c r="AK16" s="1196"/>
      <c r="AL16" s="1196"/>
      <c r="AM16" s="7"/>
      <c r="AN16" s="1201" t="s">
        <v>1110</v>
      </c>
      <c r="AO16" s="1202"/>
      <c r="AP16" s="1202"/>
      <c r="AQ16" s="1203"/>
      <c r="AR16" s="1260" t="s">
        <v>1110</v>
      </c>
      <c r="AS16" s="1202"/>
      <c r="AT16" s="1202"/>
      <c r="AU16" s="1202"/>
      <c r="AV16" s="1202"/>
      <c r="AW16" s="1203"/>
      <c r="AX16" s="1193" t="s">
        <v>1110</v>
      </c>
      <c r="AY16" s="1193"/>
      <c r="AZ16" s="1193"/>
      <c r="BA16" s="1193"/>
      <c r="BB16" s="1199" t="s">
        <v>1110</v>
      </c>
      <c r="BC16" s="1199"/>
      <c r="BD16" s="1199"/>
      <c r="BE16" s="1199"/>
      <c r="BF16" s="1199"/>
      <c r="BG16" s="1200"/>
      <c r="BH16" s="7"/>
      <c r="BI16" s="7"/>
    </row>
    <row r="17" spans="1:65" ht="17.7" customHeight="1">
      <c r="A17" s="495"/>
      <c r="B17" s="1296" t="s">
        <v>1803</v>
      </c>
      <c r="C17" s="1296" t="s">
        <v>683</v>
      </c>
      <c r="D17" s="1296"/>
      <c r="E17" s="1296"/>
      <c r="F17" s="1296"/>
      <c r="G17" s="1296"/>
      <c r="H17" s="1296"/>
      <c r="I17" s="1296"/>
      <c r="J17" s="1296"/>
      <c r="K17" s="1296"/>
      <c r="L17" s="1296"/>
      <c r="M17" s="1296"/>
      <c r="N17" s="496"/>
      <c r="O17" s="1187">
        <v>102</v>
      </c>
      <c r="P17" s="1187"/>
      <c r="Q17" s="1187"/>
      <c r="R17" s="1187"/>
      <c r="S17" s="1187"/>
      <c r="T17" s="1188">
        <v>168956</v>
      </c>
      <c r="U17" s="1188"/>
      <c r="V17" s="1188"/>
      <c r="W17" s="1188"/>
      <c r="X17" s="1188"/>
      <c r="Y17" s="1190">
        <v>168956</v>
      </c>
      <c r="Z17" s="1191"/>
      <c r="AA17" s="1191"/>
      <c r="AB17" s="1191"/>
      <c r="AC17" s="1192"/>
      <c r="AD17" s="1188">
        <v>6</v>
      </c>
      <c r="AE17" s="1188"/>
      <c r="AF17" s="1188"/>
      <c r="AG17" s="1188"/>
      <c r="AH17" s="1189">
        <v>8485</v>
      </c>
      <c r="AI17" s="1189"/>
      <c r="AJ17" s="1189"/>
      <c r="AK17" s="1189"/>
      <c r="AL17" s="1189"/>
      <c r="AM17" s="7"/>
      <c r="AN17" s="1253" t="s">
        <v>1110</v>
      </c>
      <c r="AO17" s="1254"/>
      <c r="AP17" s="1254"/>
      <c r="AQ17" s="1255"/>
      <c r="AR17" s="1261" t="s">
        <v>1110</v>
      </c>
      <c r="AS17" s="1254"/>
      <c r="AT17" s="1254"/>
      <c r="AU17" s="1254"/>
      <c r="AV17" s="1254"/>
      <c r="AW17" s="1255"/>
      <c r="AX17" s="1197" t="s">
        <v>1110</v>
      </c>
      <c r="AY17" s="1197"/>
      <c r="AZ17" s="1197"/>
      <c r="BA17" s="1197"/>
      <c r="BB17" s="1271" t="s">
        <v>1110</v>
      </c>
      <c r="BC17" s="1271"/>
      <c r="BD17" s="1271"/>
      <c r="BE17" s="1271"/>
      <c r="BF17" s="1271"/>
      <c r="BG17" s="1272"/>
      <c r="BH17" s="7"/>
      <c r="BI17" s="7"/>
    </row>
    <row r="18" spans="1:65" ht="17.7" customHeight="1">
      <c r="A18" s="1091" t="s">
        <v>123</v>
      </c>
      <c r="B18" s="1204"/>
      <c r="C18" s="1204"/>
      <c r="D18" s="1204"/>
      <c r="E18" s="1204"/>
      <c r="F18" s="1204"/>
      <c r="G18" s="1204"/>
      <c r="H18" s="1204"/>
      <c r="I18" s="1204"/>
      <c r="J18" s="1204"/>
      <c r="K18" s="1204"/>
      <c r="L18" s="1204"/>
      <c r="M18" s="1204"/>
      <c r="N18" s="1242"/>
      <c r="O18" s="1243">
        <f>SUM(O8:S14)+SUM(O16:S17)</f>
        <v>291</v>
      </c>
      <c r="P18" s="1243"/>
      <c r="Q18" s="1243"/>
      <c r="R18" s="1243"/>
      <c r="S18" s="1243"/>
      <c r="T18" s="1244">
        <f>SUM(T8:X17)</f>
        <v>2403526</v>
      </c>
      <c r="U18" s="1244"/>
      <c r="V18" s="1244"/>
      <c r="W18" s="1244"/>
      <c r="X18" s="1244"/>
      <c r="Y18" s="1263">
        <f>SUM(Y8:AC17)</f>
        <v>2040030</v>
      </c>
      <c r="Z18" s="1264"/>
      <c r="AA18" s="1264"/>
      <c r="AB18" s="1264"/>
      <c r="AC18" s="1265"/>
      <c r="AD18" s="1244">
        <f>SUM(AD8:AG17)</f>
        <v>105</v>
      </c>
      <c r="AE18" s="1244"/>
      <c r="AF18" s="1244"/>
      <c r="AG18" s="1244"/>
      <c r="AH18" s="1245">
        <f>SUM(AH8:AL17)</f>
        <v>76260</v>
      </c>
      <c r="AI18" s="1245"/>
      <c r="AJ18" s="1245"/>
      <c r="AK18" s="1245"/>
      <c r="AL18" s="1245"/>
      <c r="AM18" s="7"/>
      <c r="AN18" s="1256">
        <f>SUM(AN8:AQ17)</f>
        <v>148</v>
      </c>
      <c r="AO18" s="1257"/>
      <c r="AP18" s="1257"/>
      <c r="AQ18" s="1258"/>
      <c r="AR18" s="1262">
        <f>SUM(AR8:AW17)</f>
        <v>39900</v>
      </c>
      <c r="AS18" s="1257"/>
      <c r="AT18" s="1257"/>
      <c r="AU18" s="1257"/>
      <c r="AV18" s="1257"/>
      <c r="AW18" s="1258"/>
      <c r="AX18" s="1246">
        <f>SUM(AX8:BA17)</f>
        <v>3</v>
      </c>
      <c r="AY18" s="1246"/>
      <c r="AZ18" s="1246"/>
      <c r="BA18" s="1246"/>
      <c r="BB18" s="1227">
        <f>SUM(BB8:BG17)</f>
        <v>2580</v>
      </c>
      <c r="BC18" s="1227"/>
      <c r="BD18" s="1227"/>
      <c r="BE18" s="1227"/>
      <c r="BF18" s="1227"/>
      <c r="BG18" s="1228"/>
      <c r="BH18" s="7"/>
      <c r="BI18" s="7"/>
    </row>
    <row r="19" spans="1:65" ht="17.7" customHeight="1">
      <c r="A19" s="224" t="s">
        <v>986</v>
      </c>
      <c r="AK19" s="7"/>
      <c r="AL19" s="7"/>
      <c r="AM19" s="7"/>
      <c r="AN19" s="7"/>
      <c r="AO19" s="139"/>
      <c r="AP19" s="7"/>
      <c r="AQ19" s="7"/>
      <c r="AR19" s="7"/>
      <c r="AS19" s="7"/>
      <c r="AT19" s="7"/>
      <c r="AU19" s="7"/>
      <c r="AV19" s="7"/>
      <c r="AW19" s="7"/>
      <c r="AX19" s="7"/>
      <c r="AY19" s="7"/>
      <c r="AZ19" s="7"/>
      <c r="BA19" s="7"/>
      <c r="BB19" s="7"/>
      <c r="BC19" s="7"/>
      <c r="BD19" s="7"/>
      <c r="BE19" s="7"/>
      <c r="BF19" s="7"/>
      <c r="BG19" s="7"/>
      <c r="BH19" s="7"/>
      <c r="BI19" s="7"/>
      <c r="BJ19" s="7"/>
      <c r="BK19" s="7"/>
    </row>
    <row r="20" spans="1:65" ht="17.7" customHeight="1">
      <c r="AK20" s="7"/>
      <c r="AL20" s="7"/>
      <c r="AM20" s="7"/>
      <c r="AN20" s="7"/>
      <c r="AO20" s="139"/>
      <c r="AP20" s="7"/>
      <c r="AQ20" s="7"/>
      <c r="AR20" s="7"/>
      <c r="AS20" s="7"/>
      <c r="AT20" s="7"/>
      <c r="AU20" s="7"/>
      <c r="AV20" s="7"/>
      <c r="AW20" s="7"/>
      <c r="AX20" s="7"/>
      <c r="AY20" s="7"/>
      <c r="AZ20" s="7"/>
      <c r="BA20" s="7"/>
      <c r="BB20" s="7"/>
      <c r="BC20" s="7"/>
      <c r="BD20" s="7"/>
      <c r="BE20" s="7"/>
      <c r="BF20" s="7"/>
      <c r="BG20" s="7"/>
      <c r="BH20" s="7"/>
      <c r="BI20" s="7"/>
      <c r="BJ20" s="7"/>
      <c r="BK20" s="7"/>
    </row>
    <row r="21" spans="1:65" s="256" customFormat="1" ht="17.7" customHeight="1">
      <c r="A21" s="1229" t="s">
        <v>682</v>
      </c>
      <c r="B21" s="1229"/>
      <c r="C21" s="1229"/>
      <c r="D21" s="1229"/>
      <c r="E21" s="1229"/>
      <c r="F21" s="1229"/>
      <c r="G21" s="1229"/>
      <c r="H21" s="1229"/>
      <c r="I21" s="1229"/>
      <c r="J21" s="1229"/>
      <c r="K21" s="1229"/>
      <c r="L21" s="1229"/>
      <c r="M21" s="1229"/>
      <c r="N21" s="1229"/>
      <c r="O21" s="1229"/>
      <c r="P21" s="1229"/>
      <c r="Q21" s="1229"/>
      <c r="R21" s="1229"/>
      <c r="BG21" s="257" t="s">
        <v>1798</v>
      </c>
    </row>
    <row r="22" spans="1:65" ht="17.7" customHeight="1">
      <c r="A22" s="1230" t="s">
        <v>681</v>
      </c>
      <c r="B22" s="1231"/>
      <c r="C22" s="1231"/>
      <c r="D22" s="1231"/>
      <c r="E22" s="1231"/>
      <c r="F22" s="1231"/>
      <c r="G22" s="1231"/>
      <c r="H22" s="1231"/>
      <c r="I22" s="1231"/>
      <c r="J22" s="1231"/>
      <c r="K22" s="1231"/>
      <c r="L22" s="1231"/>
      <c r="M22" s="1231"/>
      <c r="N22" s="1231"/>
      <c r="O22" s="1232"/>
      <c r="P22" s="1233" t="s">
        <v>629</v>
      </c>
      <c r="Q22" s="1233"/>
      <c r="R22" s="1233"/>
      <c r="S22" s="1233"/>
      <c r="T22" s="1233"/>
      <c r="U22" s="1233"/>
      <c r="V22" s="1233"/>
      <c r="W22" s="1233"/>
      <c r="X22" s="1233"/>
      <c r="Y22" s="1233"/>
      <c r="Z22" s="1247" t="s">
        <v>1804</v>
      </c>
      <c r="AA22" s="1248"/>
      <c r="AB22" s="1248"/>
      <c r="AC22" s="1248"/>
      <c r="AD22" s="1248"/>
      <c r="AE22" s="1249"/>
      <c r="AF22" s="1234" t="s">
        <v>1805</v>
      </c>
      <c r="AG22" s="1234"/>
      <c r="AH22" s="1234"/>
      <c r="AI22" s="1234"/>
      <c r="AJ22" s="1234"/>
      <c r="AK22" s="1234"/>
      <c r="AL22" s="1235" t="s">
        <v>1806</v>
      </c>
      <c r="AM22" s="1235"/>
      <c r="AN22" s="1235"/>
      <c r="AO22" s="1235"/>
      <c r="AP22" s="1236"/>
      <c r="AQ22" s="1267" t="s">
        <v>680</v>
      </c>
      <c r="AR22" s="1248"/>
      <c r="AS22" s="1248"/>
      <c r="AT22" s="1248"/>
      <c r="AU22" s="1248"/>
      <c r="AV22" s="1248"/>
      <c r="AW22" s="1248"/>
      <c r="AX22" s="1248"/>
      <c r="AY22" s="1248"/>
      <c r="AZ22" s="1248"/>
      <c r="BA22" s="1248"/>
      <c r="BB22" s="1248"/>
      <c r="BC22" s="1248"/>
      <c r="BD22" s="1248"/>
      <c r="BE22" s="1248"/>
      <c r="BF22" s="1248"/>
      <c r="BG22" s="1268"/>
      <c r="BH22" s="7"/>
      <c r="BI22" s="7"/>
      <c r="BJ22" s="7"/>
      <c r="BK22" s="7"/>
      <c r="BL22" s="7"/>
      <c r="BM22" s="7"/>
    </row>
    <row r="23" spans="1:65" ht="17.7" customHeight="1">
      <c r="A23" s="1238" t="s">
        <v>1807</v>
      </c>
      <c r="B23" s="1239"/>
      <c r="C23" s="1239"/>
      <c r="D23" s="1239"/>
      <c r="E23" s="1239"/>
      <c r="F23" s="1239"/>
      <c r="G23" s="1239"/>
      <c r="H23" s="1239"/>
      <c r="I23" s="1239"/>
      <c r="J23" s="1239"/>
      <c r="K23" s="1239"/>
      <c r="L23" s="1240"/>
      <c r="M23" s="1240"/>
      <c r="N23" s="1239"/>
      <c r="O23" s="1241"/>
      <c r="P23" s="1186" t="s">
        <v>631</v>
      </c>
      <c r="Q23" s="1186"/>
      <c r="R23" s="1186"/>
      <c r="S23" s="1186"/>
      <c r="T23" s="1186"/>
      <c r="U23" s="1186"/>
      <c r="V23" s="1186"/>
      <c r="W23" s="1186"/>
      <c r="X23" s="1186"/>
      <c r="Y23" s="1186"/>
      <c r="Z23" s="1136"/>
      <c r="AA23" s="1137"/>
      <c r="AB23" s="1137"/>
      <c r="AC23" s="1137"/>
      <c r="AD23" s="1137"/>
      <c r="AE23" s="1138"/>
      <c r="AF23" s="986" t="s">
        <v>525</v>
      </c>
      <c r="AG23" s="986"/>
      <c r="AH23" s="986" t="s">
        <v>526</v>
      </c>
      <c r="AI23" s="986"/>
      <c r="AJ23" s="986" t="s">
        <v>527</v>
      </c>
      <c r="AK23" s="986"/>
      <c r="AL23" s="1022"/>
      <c r="AM23" s="1022"/>
      <c r="AN23" s="1022"/>
      <c r="AO23" s="1022"/>
      <c r="AP23" s="1237"/>
      <c r="AQ23" s="1269"/>
      <c r="AR23" s="1220"/>
      <c r="AS23" s="1220"/>
      <c r="AT23" s="1220"/>
      <c r="AU23" s="1220"/>
      <c r="AV23" s="1220"/>
      <c r="AW23" s="1220"/>
      <c r="AX23" s="1220"/>
      <c r="AY23" s="1220"/>
      <c r="AZ23" s="1220"/>
      <c r="BA23" s="1220"/>
      <c r="BB23" s="1220"/>
      <c r="BC23" s="1220"/>
      <c r="BD23" s="1220"/>
      <c r="BE23" s="1220"/>
      <c r="BF23" s="1220"/>
      <c r="BG23" s="1270"/>
      <c r="BH23" s="7"/>
      <c r="BI23" s="7"/>
      <c r="BJ23" s="7"/>
      <c r="BK23" s="7"/>
      <c r="BL23" s="7"/>
      <c r="BM23" s="7"/>
    </row>
    <row r="24" spans="1:65" ht="11.8" customHeight="1">
      <c r="A24" s="1209" t="s">
        <v>1808</v>
      </c>
      <c r="B24" s="1210"/>
      <c r="C24" s="1210"/>
      <c r="D24" s="1210"/>
      <c r="E24" s="1210"/>
      <c r="F24" s="1210"/>
      <c r="G24" s="1210"/>
      <c r="H24" s="1210"/>
      <c r="I24" s="1210"/>
      <c r="J24" s="1210"/>
      <c r="K24" s="1210"/>
      <c r="L24" s="1211"/>
      <c r="M24" s="1211"/>
      <c r="N24" s="1210"/>
      <c r="O24" s="1210"/>
      <c r="P24" s="1214" t="s">
        <v>679</v>
      </c>
      <c r="Q24" s="1214"/>
      <c r="R24" s="1214"/>
      <c r="S24" s="1214"/>
      <c r="T24" s="1214"/>
      <c r="U24" s="1214"/>
      <c r="V24" s="1214"/>
      <c r="W24" s="1214"/>
      <c r="X24" s="1214"/>
      <c r="Y24" s="1215"/>
      <c r="Z24" s="1133"/>
      <c r="AA24" s="1290" t="s">
        <v>1111</v>
      </c>
      <c r="AB24" s="1290"/>
      <c r="AC24" s="1290"/>
      <c r="AD24" s="1294">
        <v>17</v>
      </c>
      <c r="AE24" s="1134"/>
      <c r="AF24" s="1281">
        <v>9</v>
      </c>
      <c r="AG24" s="1281"/>
      <c r="AH24" s="1281">
        <v>3</v>
      </c>
      <c r="AI24" s="1281"/>
      <c r="AJ24" s="1281" t="s">
        <v>78</v>
      </c>
      <c r="AK24" s="1281"/>
      <c r="AL24" s="1133" t="s">
        <v>78</v>
      </c>
      <c r="AM24" s="1134"/>
      <c r="AN24" s="1134"/>
      <c r="AO24" s="1134"/>
      <c r="AP24" s="1135"/>
      <c r="AQ24" s="1288"/>
      <c r="AR24" s="1222" t="s">
        <v>1114</v>
      </c>
      <c r="AS24" s="1222" t="s">
        <v>1115</v>
      </c>
      <c r="AT24" s="1222"/>
      <c r="AU24" s="1222"/>
      <c r="AV24" s="1222"/>
      <c r="AW24" s="1222"/>
      <c r="AX24" s="1222"/>
      <c r="AY24" s="1222"/>
      <c r="AZ24" s="1222"/>
      <c r="BA24" s="1222"/>
      <c r="BB24" s="1222"/>
      <c r="BC24" s="1222"/>
      <c r="BD24" s="1222"/>
      <c r="BE24" s="1222"/>
      <c r="BF24" s="1222"/>
      <c r="BG24" s="1266"/>
      <c r="BH24" s="7"/>
      <c r="BI24" s="7"/>
      <c r="BJ24" s="7"/>
      <c r="BK24" s="7"/>
      <c r="BL24" s="7"/>
      <c r="BM24" s="7"/>
    </row>
    <row r="25" spans="1:65" ht="11.8" customHeight="1">
      <c r="A25" s="1212"/>
      <c r="B25" s="1213"/>
      <c r="C25" s="1213"/>
      <c r="D25" s="1213"/>
      <c r="E25" s="1213"/>
      <c r="F25" s="1213"/>
      <c r="G25" s="1213"/>
      <c r="H25" s="1213"/>
      <c r="I25" s="1213"/>
      <c r="J25" s="1213"/>
      <c r="K25" s="1213"/>
      <c r="L25" s="1213"/>
      <c r="M25" s="1213"/>
      <c r="N25" s="1213"/>
      <c r="O25" s="1213"/>
      <c r="P25" s="1216"/>
      <c r="Q25" s="1216"/>
      <c r="R25" s="1216"/>
      <c r="S25" s="1216"/>
      <c r="T25" s="1216"/>
      <c r="U25" s="1216"/>
      <c r="V25" s="1216"/>
      <c r="W25" s="1216"/>
      <c r="X25" s="1216"/>
      <c r="Y25" s="1217"/>
      <c r="Z25" s="1218"/>
      <c r="AA25" s="1291"/>
      <c r="AB25" s="1291"/>
      <c r="AC25" s="1291"/>
      <c r="AD25" s="1295"/>
      <c r="AE25" s="1165"/>
      <c r="AF25" s="1282"/>
      <c r="AG25" s="1282"/>
      <c r="AH25" s="1282"/>
      <c r="AI25" s="1282"/>
      <c r="AJ25" s="1282"/>
      <c r="AK25" s="1282"/>
      <c r="AL25" s="1218"/>
      <c r="AM25" s="1165"/>
      <c r="AN25" s="1165"/>
      <c r="AO25" s="1165"/>
      <c r="AP25" s="1166"/>
      <c r="AQ25" s="1288"/>
      <c r="AR25" s="1222"/>
      <c r="AS25" s="1222"/>
      <c r="AT25" s="1222"/>
      <c r="AU25" s="1222"/>
      <c r="AV25" s="1222"/>
      <c r="AW25" s="1222"/>
      <c r="AX25" s="1222"/>
      <c r="AY25" s="1222"/>
      <c r="AZ25" s="1222"/>
      <c r="BA25" s="1222"/>
      <c r="BB25" s="1222"/>
      <c r="BC25" s="1222"/>
      <c r="BD25" s="1222"/>
      <c r="BE25" s="1222"/>
      <c r="BF25" s="1222"/>
      <c r="BG25" s="1266"/>
      <c r="BH25" s="324"/>
      <c r="BI25" s="324"/>
      <c r="BJ25" s="7"/>
      <c r="BK25" s="7"/>
      <c r="BL25" s="7"/>
      <c r="BM25" s="7"/>
    </row>
    <row r="26" spans="1:65" ht="11.8" customHeight="1">
      <c r="A26" s="1212"/>
      <c r="B26" s="1213"/>
      <c r="C26" s="1213"/>
      <c r="D26" s="1213"/>
      <c r="E26" s="1213"/>
      <c r="F26" s="1213"/>
      <c r="G26" s="1213"/>
      <c r="H26" s="1213"/>
      <c r="I26" s="1213"/>
      <c r="J26" s="1213"/>
      <c r="K26" s="1213"/>
      <c r="L26" s="1213"/>
      <c r="M26" s="1213"/>
      <c r="N26" s="1213"/>
      <c r="O26" s="1213"/>
      <c r="P26" s="1216"/>
      <c r="Q26" s="1216"/>
      <c r="R26" s="1216"/>
      <c r="S26" s="1216"/>
      <c r="T26" s="1216"/>
      <c r="U26" s="1216"/>
      <c r="V26" s="1216"/>
      <c r="W26" s="1216"/>
      <c r="X26" s="1216"/>
      <c r="Y26" s="1217"/>
      <c r="Z26" s="1218"/>
      <c r="AA26" s="1291"/>
      <c r="AB26" s="1291"/>
      <c r="AC26" s="1291"/>
      <c r="AD26" s="1295"/>
      <c r="AE26" s="1165"/>
      <c r="AF26" s="1282"/>
      <c r="AG26" s="1282"/>
      <c r="AH26" s="1282"/>
      <c r="AI26" s="1282"/>
      <c r="AJ26" s="1282"/>
      <c r="AK26" s="1282"/>
      <c r="AL26" s="1218"/>
      <c r="AM26" s="1165"/>
      <c r="AN26" s="1165"/>
      <c r="AO26" s="1165"/>
      <c r="AP26" s="1166"/>
      <c r="AQ26" s="1288"/>
      <c r="AR26" s="1222" t="s">
        <v>1114</v>
      </c>
      <c r="AS26" s="1222" t="s">
        <v>1116</v>
      </c>
      <c r="AT26" s="1222"/>
      <c r="AU26" s="1222"/>
      <c r="AV26" s="1222"/>
      <c r="AW26" s="1222"/>
      <c r="AX26" s="1222"/>
      <c r="AY26" s="1222"/>
      <c r="AZ26" s="1222"/>
      <c r="BA26" s="1222"/>
      <c r="BB26" s="1222"/>
      <c r="BC26" s="1222"/>
      <c r="BD26" s="1222"/>
      <c r="BE26" s="1222"/>
      <c r="BF26" s="1222"/>
      <c r="BG26" s="1266"/>
      <c r="BH26" s="324"/>
      <c r="BI26" s="324"/>
      <c r="BJ26" s="7"/>
      <c r="BK26" s="7"/>
      <c r="BL26" s="7"/>
      <c r="BM26" s="7"/>
    </row>
    <row r="27" spans="1:65" ht="16.399999999999999" customHeight="1">
      <c r="A27" s="1212"/>
      <c r="B27" s="1213"/>
      <c r="C27" s="1213"/>
      <c r="D27" s="1213"/>
      <c r="E27" s="1213"/>
      <c r="F27" s="1213"/>
      <c r="G27" s="1213"/>
      <c r="H27" s="1213"/>
      <c r="I27" s="1213"/>
      <c r="J27" s="1213"/>
      <c r="K27" s="1213"/>
      <c r="L27" s="1213"/>
      <c r="M27" s="1213"/>
      <c r="N27" s="1213"/>
      <c r="O27" s="1213"/>
      <c r="P27" s="1216"/>
      <c r="Q27" s="1216"/>
      <c r="R27" s="1216"/>
      <c r="S27" s="1216"/>
      <c r="T27" s="1216"/>
      <c r="U27" s="1216"/>
      <c r="V27" s="1216"/>
      <c r="W27" s="1216"/>
      <c r="X27" s="1216"/>
      <c r="Y27" s="1217"/>
      <c r="Z27" s="1218"/>
      <c r="AA27" s="1292" t="s">
        <v>1117</v>
      </c>
      <c r="AB27" s="1292"/>
      <c r="AC27" s="1292"/>
      <c r="AD27" s="1284">
        <v>8</v>
      </c>
      <c r="AE27" s="1165"/>
      <c r="AF27" s="1282"/>
      <c r="AG27" s="1282"/>
      <c r="AH27" s="1282"/>
      <c r="AI27" s="1282"/>
      <c r="AJ27" s="1282"/>
      <c r="AK27" s="1282"/>
      <c r="AL27" s="1218"/>
      <c r="AM27" s="1165"/>
      <c r="AN27" s="1165"/>
      <c r="AO27" s="1165"/>
      <c r="AP27" s="1166"/>
      <c r="AQ27" s="1288"/>
      <c r="AR27" s="1222"/>
      <c r="AS27" s="1222"/>
      <c r="AT27" s="1222"/>
      <c r="AU27" s="1222"/>
      <c r="AV27" s="1222"/>
      <c r="AW27" s="1222"/>
      <c r="AX27" s="1222"/>
      <c r="AY27" s="1222"/>
      <c r="AZ27" s="1222"/>
      <c r="BA27" s="1222"/>
      <c r="BB27" s="1222"/>
      <c r="BC27" s="1222"/>
      <c r="BD27" s="1222"/>
      <c r="BE27" s="1222"/>
      <c r="BF27" s="1222"/>
      <c r="BG27" s="1266"/>
      <c r="BH27" s="324"/>
      <c r="BI27" s="324"/>
      <c r="BJ27" s="7"/>
      <c r="BK27" s="7"/>
      <c r="BL27" s="7"/>
      <c r="BM27" s="7"/>
    </row>
    <row r="28" spans="1:65" s="328" customFormat="1" ht="13.75" customHeight="1">
      <c r="A28" s="1212"/>
      <c r="B28" s="1213"/>
      <c r="C28" s="1213"/>
      <c r="D28" s="1213"/>
      <c r="E28" s="1213"/>
      <c r="F28" s="1213"/>
      <c r="G28" s="1213"/>
      <c r="H28" s="1213"/>
      <c r="I28" s="1213"/>
      <c r="J28" s="1213"/>
      <c r="K28" s="1213"/>
      <c r="L28" s="1213"/>
      <c r="M28" s="1213"/>
      <c r="N28" s="1213"/>
      <c r="O28" s="1213"/>
      <c r="P28" s="1216"/>
      <c r="Q28" s="1216"/>
      <c r="R28" s="1216"/>
      <c r="S28" s="1216"/>
      <c r="T28" s="1216"/>
      <c r="U28" s="1216"/>
      <c r="V28" s="1216"/>
      <c r="W28" s="1216"/>
      <c r="X28" s="1216"/>
      <c r="Y28" s="1217"/>
      <c r="Z28" s="1218"/>
      <c r="AA28" s="1292"/>
      <c r="AB28" s="1292"/>
      <c r="AC28" s="1292"/>
      <c r="AD28" s="1284"/>
      <c r="AE28" s="1165"/>
      <c r="AF28" s="1282"/>
      <c r="AG28" s="1282"/>
      <c r="AH28" s="1282"/>
      <c r="AI28" s="1282"/>
      <c r="AJ28" s="1282"/>
      <c r="AK28" s="1282"/>
      <c r="AL28" s="1218"/>
      <c r="AM28" s="1165"/>
      <c r="AN28" s="1165"/>
      <c r="AO28" s="1165"/>
      <c r="AP28" s="1166"/>
      <c r="AQ28" s="1288"/>
      <c r="AR28" s="1284" t="s">
        <v>1114</v>
      </c>
      <c r="AS28" s="1222" t="s">
        <v>1118</v>
      </c>
      <c r="AT28" s="1222"/>
      <c r="AU28" s="1222"/>
      <c r="AV28" s="1222"/>
      <c r="AW28" s="1222"/>
      <c r="AX28" s="1222"/>
      <c r="AY28" s="1222"/>
      <c r="AZ28" s="1222"/>
      <c r="BA28" s="1222"/>
      <c r="BB28" s="1222"/>
      <c r="BC28" s="1222"/>
      <c r="BD28" s="1222"/>
      <c r="BE28" s="1222"/>
      <c r="BF28" s="1222"/>
      <c r="BG28" s="1266"/>
      <c r="BH28" s="326"/>
      <c r="BI28" s="326"/>
      <c r="BJ28" s="327"/>
      <c r="BK28" s="327"/>
      <c r="BL28" s="327"/>
      <c r="BM28" s="327"/>
    </row>
    <row r="29" spans="1:65" s="328" customFormat="1" ht="7.2" customHeight="1">
      <c r="A29" s="1212"/>
      <c r="B29" s="1213"/>
      <c r="C29" s="1213"/>
      <c r="D29" s="1213"/>
      <c r="E29" s="1213"/>
      <c r="F29" s="1213"/>
      <c r="G29" s="1213"/>
      <c r="H29" s="1213"/>
      <c r="I29" s="1213"/>
      <c r="J29" s="1213"/>
      <c r="K29" s="1213"/>
      <c r="L29" s="1213"/>
      <c r="M29" s="1213"/>
      <c r="N29" s="1213"/>
      <c r="O29" s="1213"/>
      <c r="P29" s="1216"/>
      <c r="Q29" s="1216"/>
      <c r="R29" s="1216"/>
      <c r="S29" s="1216"/>
      <c r="T29" s="1216"/>
      <c r="U29" s="1216"/>
      <c r="V29" s="1216"/>
      <c r="W29" s="1216"/>
      <c r="X29" s="1216"/>
      <c r="Y29" s="1217"/>
      <c r="Z29" s="1219"/>
      <c r="AA29" s="1293"/>
      <c r="AB29" s="1293"/>
      <c r="AC29" s="1293"/>
      <c r="AD29" s="1285"/>
      <c r="AE29" s="1220"/>
      <c r="AF29" s="1283"/>
      <c r="AG29" s="1283"/>
      <c r="AH29" s="1283"/>
      <c r="AI29" s="1283"/>
      <c r="AJ29" s="1283"/>
      <c r="AK29" s="1283"/>
      <c r="AL29" s="1219"/>
      <c r="AM29" s="1220"/>
      <c r="AN29" s="1220"/>
      <c r="AO29" s="1220"/>
      <c r="AP29" s="1221"/>
      <c r="AQ29" s="1289"/>
      <c r="AR29" s="1285"/>
      <c r="AS29" s="1286"/>
      <c r="AT29" s="1286"/>
      <c r="AU29" s="1286"/>
      <c r="AV29" s="1286"/>
      <c r="AW29" s="1286"/>
      <c r="AX29" s="1286"/>
      <c r="AY29" s="1286"/>
      <c r="AZ29" s="1286"/>
      <c r="BA29" s="1286"/>
      <c r="BB29" s="1286"/>
      <c r="BC29" s="1286"/>
      <c r="BD29" s="1286"/>
      <c r="BE29" s="1286"/>
      <c r="BF29" s="1286"/>
      <c r="BG29" s="1287"/>
      <c r="BH29" s="327"/>
      <c r="BI29" s="327"/>
      <c r="BJ29" s="327"/>
      <c r="BK29" s="327"/>
      <c r="BL29" s="327"/>
      <c r="BM29" s="327"/>
    </row>
    <row r="30" spans="1:65" ht="13.75" customHeight="1">
      <c r="A30" s="1212" t="s">
        <v>1809</v>
      </c>
      <c r="B30" s="1213"/>
      <c r="C30" s="1213"/>
      <c r="D30" s="1213"/>
      <c r="E30" s="1213"/>
      <c r="F30" s="1213"/>
      <c r="G30" s="1213"/>
      <c r="H30" s="1213"/>
      <c r="I30" s="1213"/>
      <c r="J30" s="1213"/>
      <c r="K30" s="1213"/>
      <c r="L30" s="1213"/>
      <c r="M30" s="1213"/>
      <c r="N30" s="1213"/>
      <c r="O30" s="1213"/>
      <c r="P30" s="1213" t="s">
        <v>1401</v>
      </c>
      <c r="Q30" s="1213"/>
      <c r="R30" s="1213"/>
      <c r="S30" s="1213"/>
      <c r="T30" s="1213"/>
      <c r="U30" s="1213"/>
      <c r="V30" s="1213"/>
      <c r="W30" s="1213"/>
      <c r="X30" s="1213"/>
      <c r="Y30" s="1225"/>
      <c r="Z30" s="1278" t="s">
        <v>78</v>
      </c>
      <c r="AA30" s="1278"/>
      <c r="AB30" s="1278"/>
      <c r="AC30" s="1278"/>
      <c r="AD30" s="1278"/>
      <c r="AE30" s="1278"/>
      <c r="AF30" s="1278">
        <v>11</v>
      </c>
      <c r="AG30" s="1278"/>
      <c r="AH30" s="1278">
        <v>2</v>
      </c>
      <c r="AI30" s="1278"/>
      <c r="AJ30" s="1278">
        <v>11</v>
      </c>
      <c r="AK30" s="1278"/>
      <c r="AL30" s="1273" t="s">
        <v>987</v>
      </c>
      <c r="AM30" s="1273"/>
      <c r="AN30" s="1273"/>
      <c r="AO30" s="1273"/>
      <c r="AP30" s="1273"/>
      <c r="AQ30" s="1276"/>
      <c r="AR30" s="1222" t="s">
        <v>1114</v>
      </c>
      <c r="AS30" s="1222" t="s">
        <v>1207</v>
      </c>
      <c r="AT30" s="1222"/>
      <c r="AU30" s="1222"/>
      <c r="AV30" s="1222"/>
      <c r="AW30" s="1222"/>
      <c r="AX30" s="1222"/>
      <c r="AY30" s="1222"/>
      <c r="AZ30" s="1222"/>
      <c r="BA30" s="1222"/>
      <c r="BB30" s="1222"/>
      <c r="BC30" s="1222"/>
      <c r="BD30" s="1222"/>
      <c r="BE30" s="1222"/>
      <c r="BF30" s="1222"/>
      <c r="BG30" s="1266"/>
      <c r="BH30" s="324"/>
      <c r="BI30" s="324"/>
      <c r="BJ30" s="7"/>
      <c r="BK30" s="7"/>
      <c r="BL30" s="7"/>
      <c r="BM30" s="7"/>
    </row>
    <row r="31" spans="1:65" ht="13.75" customHeight="1">
      <c r="A31" s="1212"/>
      <c r="B31" s="1213"/>
      <c r="C31" s="1213"/>
      <c r="D31" s="1213"/>
      <c r="E31" s="1213"/>
      <c r="F31" s="1213"/>
      <c r="G31" s="1213"/>
      <c r="H31" s="1213"/>
      <c r="I31" s="1213"/>
      <c r="J31" s="1213"/>
      <c r="K31" s="1213"/>
      <c r="L31" s="1213"/>
      <c r="M31" s="1213"/>
      <c r="N31" s="1213"/>
      <c r="O31" s="1213"/>
      <c r="P31" s="1213"/>
      <c r="Q31" s="1213"/>
      <c r="R31" s="1213"/>
      <c r="S31" s="1213"/>
      <c r="T31" s="1213"/>
      <c r="U31" s="1213"/>
      <c r="V31" s="1213"/>
      <c r="W31" s="1213"/>
      <c r="X31" s="1213"/>
      <c r="Y31" s="1225"/>
      <c r="Z31" s="1279"/>
      <c r="AA31" s="1279"/>
      <c r="AB31" s="1279"/>
      <c r="AC31" s="1279"/>
      <c r="AD31" s="1279"/>
      <c r="AE31" s="1279"/>
      <c r="AF31" s="1279"/>
      <c r="AG31" s="1279"/>
      <c r="AH31" s="1279"/>
      <c r="AI31" s="1279"/>
      <c r="AJ31" s="1279"/>
      <c r="AK31" s="1279"/>
      <c r="AL31" s="1274"/>
      <c r="AM31" s="1274"/>
      <c r="AN31" s="1274"/>
      <c r="AO31" s="1274"/>
      <c r="AP31" s="1274"/>
      <c r="AQ31" s="1276"/>
      <c r="AR31" s="1222"/>
      <c r="AS31" s="1222"/>
      <c r="AT31" s="1222"/>
      <c r="AU31" s="1222"/>
      <c r="AV31" s="1222"/>
      <c r="AW31" s="1222"/>
      <c r="AX31" s="1222"/>
      <c r="AY31" s="1222"/>
      <c r="AZ31" s="1222"/>
      <c r="BA31" s="1222"/>
      <c r="BB31" s="1222"/>
      <c r="BC31" s="1222"/>
      <c r="BD31" s="1222"/>
      <c r="BE31" s="1222"/>
      <c r="BF31" s="1222"/>
      <c r="BG31" s="1266"/>
      <c r="BH31" s="324"/>
      <c r="BI31" s="324"/>
      <c r="BJ31" s="7"/>
      <c r="BK31" s="7"/>
      <c r="BL31" s="7"/>
      <c r="BM31" s="7"/>
    </row>
    <row r="32" spans="1:65" ht="13.75" customHeight="1">
      <c r="A32" s="1212"/>
      <c r="B32" s="1213"/>
      <c r="C32" s="1213"/>
      <c r="D32" s="1213"/>
      <c r="E32" s="1213"/>
      <c r="F32" s="1213"/>
      <c r="G32" s="1213"/>
      <c r="H32" s="1213"/>
      <c r="I32" s="1213"/>
      <c r="J32" s="1213"/>
      <c r="K32" s="1213"/>
      <c r="L32" s="1213"/>
      <c r="M32" s="1213"/>
      <c r="N32" s="1213"/>
      <c r="O32" s="1213"/>
      <c r="P32" s="1213"/>
      <c r="Q32" s="1213"/>
      <c r="R32" s="1213"/>
      <c r="S32" s="1213"/>
      <c r="T32" s="1213"/>
      <c r="U32" s="1213"/>
      <c r="V32" s="1213"/>
      <c r="W32" s="1213"/>
      <c r="X32" s="1213"/>
      <c r="Y32" s="1225"/>
      <c r="Z32" s="1279"/>
      <c r="AA32" s="1279"/>
      <c r="AB32" s="1279"/>
      <c r="AC32" s="1279"/>
      <c r="AD32" s="1279"/>
      <c r="AE32" s="1279"/>
      <c r="AF32" s="1279"/>
      <c r="AG32" s="1279"/>
      <c r="AH32" s="1279"/>
      <c r="AI32" s="1279"/>
      <c r="AJ32" s="1279"/>
      <c r="AK32" s="1279"/>
      <c r="AL32" s="1274"/>
      <c r="AM32" s="1274"/>
      <c r="AN32" s="1274"/>
      <c r="AO32" s="1274"/>
      <c r="AP32" s="1274"/>
      <c r="AQ32" s="1276"/>
      <c r="AR32" s="1222" t="s">
        <v>1114</v>
      </c>
      <c r="AS32" s="1222" t="s">
        <v>1208</v>
      </c>
      <c r="AT32" s="1222"/>
      <c r="AU32" s="1222"/>
      <c r="AV32" s="1222"/>
      <c r="AW32" s="1222"/>
      <c r="AX32" s="1222"/>
      <c r="AY32" s="1222"/>
      <c r="AZ32" s="1222"/>
      <c r="BA32" s="1222"/>
      <c r="BB32" s="1222"/>
      <c r="BC32" s="1222"/>
      <c r="BD32" s="1222"/>
      <c r="BE32" s="1222"/>
      <c r="BF32" s="1222"/>
      <c r="BG32" s="1266"/>
      <c r="BH32" s="324"/>
      <c r="BI32" s="324"/>
      <c r="BJ32" s="7"/>
      <c r="BK32" s="7"/>
      <c r="BL32" s="7"/>
      <c r="BM32" s="7"/>
    </row>
    <row r="33" spans="1:65" ht="13.75" customHeight="1">
      <c r="A33" s="1212"/>
      <c r="B33" s="1213"/>
      <c r="C33" s="1213"/>
      <c r="D33" s="1213"/>
      <c r="E33" s="1213"/>
      <c r="F33" s="1213"/>
      <c r="G33" s="1213"/>
      <c r="H33" s="1213"/>
      <c r="I33" s="1213"/>
      <c r="J33" s="1213"/>
      <c r="K33" s="1213"/>
      <c r="L33" s="1213"/>
      <c r="M33" s="1213"/>
      <c r="N33" s="1213"/>
      <c r="O33" s="1213"/>
      <c r="P33" s="1213"/>
      <c r="Q33" s="1213"/>
      <c r="R33" s="1213"/>
      <c r="S33" s="1213"/>
      <c r="T33" s="1213"/>
      <c r="U33" s="1213"/>
      <c r="V33" s="1213"/>
      <c r="W33" s="1213"/>
      <c r="X33" s="1213"/>
      <c r="Y33" s="1225"/>
      <c r="Z33" s="1279"/>
      <c r="AA33" s="1279"/>
      <c r="AB33" s="1279"/>
      <c r="AC33" s="1279"/>
      <c r="AD33" s="1279"/>
      <c r="AE33" s="1279"/>
      <c r="AF33" s="1279"/>
      <c r="AG33" s="1279"/>
      <c r="AH33" s="1279"/>
      <c r="AI33" s="1279"/>
      <c r="AJ33" s="1279"/>
      <c r="AK33" s="1279"/>
      <c r="AL33" s="1274"/>
      <c r="AM33" s="1274"/>
      <c r="AN33" s="1274"/>
      <c r="AO33" s="1274"/>
      <c r="AP33" s="1274"/>
      <c r="AQ33" s="1276"/>
      <c r="AR33" s="1222"/>
      <c r="AS33" s="1222"/>
      <c r="AT33" s="1222"/>
      <c r="AU33" s="1222"/>
      <c r="AV33" s="1222"/>
      <c r="AW33" s="1222"/>
      <c r="AX33" s="1222"/>
      <c r="AY33" s="1222"/>
      <c r="AZ33" s="1222"/>
      <c r="BA33" s="1222"/>
      <c r="BB33" s="1222"/>
      <c r="BC33" s="1222"/>
      <c r="BD33" s="1222"/>
      <c r="BE33" s="1222"/>
      <c r="BF33" s="1222"/>
      <c r="BG33" s="1266"/>
      <c r="BH33" s="324"/>
      <c r="BI33" s="324"/>
      <c r="BJ33" s="7"/>
      <c r="BK33" s="7"/>
      <c r="BL33" s="7"/>
      <c r="BM33" s="7"/>
    </row>
    <row r="34" spans="1:65" ht="13.75" customHeight="1">
      <c r="A34" s="1212"/>
      <c r="B34" s="1213"/>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25"/>
      <c r="Z34" s="1279"/>
      <c r="AA34" s="1279"/>
      <c r="AB34" s="1279"/>
      <c r="AC34" s="1279"/>
      <c r="AD34" s="1279"/>
      <c r="AE34" s="1279"/>
      <c r="AF34" s="1279"/>
      <c r="AG34" s="1279"/>
      <c r="AH34" s="1279"/>
      <c r="AI34" s="1279"/>
      <c r="AJ34" s="1279"/>
      <c r="AK34" s="1279"/>
      <c r="AL34" s="1274"/>
      <c r="AM34" s="1274"/>
      <c r="AN34" s="1274"/>
      <c r="AO34" s="1274"/>
      <c r="AP34" s="1274"/>
      <c r="AQ34" s="1276"/>
      <c r="AR34" s="1222" t="s">
        <v>1114</v>
      </c>
      <c r="AS34" s="1222" t="s">
        <v>1417</v>
      </c>
      <c r="AT34" s="1222"/>
      <c r="AU34" s="1222"/>
      <c r="AV34" s="1222"/>
      <c r="AW34" s="1222"/>
      <c r="AX34" s="1222"/>
      <c r="AY34" s="1222"/>
      <c r="AZ34" s="1222"/>
      <c r="BA34" s="1222"/>
      <c r="BB34" s="1222"/>
      <c r="BC34" s="1222"/>
      <c r="BD34" s="1222"/>
      <c r="BE34" s="1222"/>
      <c r="BF34" s="1222"/>
      <c r="BG34" s="1266"/>
      <c r="BH34" s="324"/>
      <c r="BI34" s="324"/>
      <c r="BJ34" s="7"/>
      <c r="BK34" s="7"/>
      <c r="BL34" s="7"/>
      <c r="BM34" s="7"/>
    </row>
    <row r="35" spans="1:65" ht="13.75" customHeight="1">
      <c r="A35" s="1212"/>
      <c r="B35" s="1213"/>
      <c r="C35" s="1213"/>
      <c r="D35" s="1213"/>
      <c r="E35" s="1213"/>
      <c r="F35" s="1213"/>
      <c r="G35" s="1213"/>
      <c r="H35" s="1213"/>
      <c r="I35" s="1213"/>
      <c r="J35" s="1213"/>
      <c r="K35" s="1213"/>
      <c r="L35" s="1213"/>
      <c r="M35" s="1213"/>
      <c r="N35" s="1213"/>
      <c r="O35" s="1213"/>
      <c r="P35" s="1213"/>
      <c r="Q35" s="1213"/>
      <c r="R35" s="1213"/>
      <c r="S35" s="1213"/>
      <c r="T35" s="1213"/>
      <c r="U35" s="1213"/>
      <c r="V35" s="1213"/>
      <c r="W35" s="1213"/>
      <c r="X35" s="1213"/>
      <c r="Y35" s="1225"/>
      <c r="Z35" s="1279"/>
      <c r="AA35" s="1279"/>
      <c r="AB35" s="1279"/>
      <c r="AC35" s="1279"/>
      <c r="AD35" s="1279"/>
      <c r="AE35" s="1279"/>
      <c r="AF35" s="1279"/>
      <c r="AG35" s="1279"/>
      <c r="AH35" s="1279"/>
      <c r="AI35" s="1279"/>
      <c r="AJ35" s="1279"/>
      <c r="AK35" s="1279"/>
      <c r="AL35" s="1274"/>
      <c r="AM35" s="1274"/>
      <c r="AN35" s="1274"/>
      <c r="AO35" s="1274"/>
      <c r="AP35" s="1274"/>
      <c r="AQ35" s="1276"/>
      <c r="AR35" s="1222"/>
      <c r="AS35" s="1222"/>
      <c r="AT35" s="1222"/>
      <c r="AU35" s="1222"/>
      <c r="AV35" s="1222"/>
      <c r="AW35" s="1222"/>
      <c r="AX35" s="1222"/>
      <c r="AY35" s="1222"/>
      <c r="AZ35" s="1222"/>
      <c r="BA35" s="1222"/>
      <c r="BB35" s="1222"/>
      <c r="BC35" s="1222"/>
      <c r="BD35" s="1222"/>
      <c r="BE35" s="1222"/>
      <c r="BF35" s="1222"/>
      <c r="BG35" s="1266"/>
      <c r="BH35" s="324"/>
      <c r="BI35" s="324"/>
      <c r="BJ35" s="7"/>
      <c r="BK35" s="7"/>
      <c r="BL35" s="7"/>
      <c r="BM35" s="7"/>
    </row>
    <row r="36" spans="1:65" ht="20.3" customHeight="1">
      <c r="A36" s="1223"/>
      <c r="B36" s="1224"/>
      <c r="C36" s="1224"/>
      <c r="D36" s="1224"/>
      <c r="E36" s="1224"/>
      <c r="F36" s="1224"/>
      <c r="G36" s="1224"/>
      <c r="H36" s="1224"/>
      <c r="I36" s="1224"/>
      <c r="J36" s="1224"/>
      <c r="K36" s="1224"/>
      <c r="L36" s="1224"/>
      <c r="M36" s="1224"/>
      <c r="N36" s="1224"/>
      <c r="O36" s="1224"/>
      <c r="P36" s="1224"/>
      <c r="Q36" s="1224"/>
      <c r="R36" s="1224"/>
      <c r="S36" s="1224"/>
      <c r="T36" s="1224"/>
      <c r="U36" s="1224"/>
      <c r="V36" s="1224"/>
      <c r="W36" s="1224"/>
      <c r="X36" s="1224"/>
      <c r="Y36" s="1226"/>
      <c r="Z36" s="1280"/>
      <c r="AA36" s="1280"/>
      <c r="AB36" s="1280"/>
      <c r="AC36" s="1280"/>
      <c r="AD36" s="1280"/>
      <c r="AE36" s="1280"/>
      <c r="AF36" s="1280"/>
      <c r="AG36" s="1280"/>
      <c r="AH36" s="1280"/>
      <c r="AI36" s="1280"/>
      <c r="AJ36" s="1280"/>
      <c r="AK36" s="1280"/>
      <c r="AL36" s="1275"/>
      <c r="AM36" s="1275"/>
      <c r="AN36" s="1275"/>
      <c r="AO36" s="1275"/>
      <c r="AP36" s="1275"/>
      <c r="AQ36" s="1277"/>
      <c r="AR36" s="325" t="s">
        <v>1119</v>
      </c>
      <c r="AS36" s="616" t="s">
        <v>1120</v>
      </c>
      <c r="AT36" s="616"/>
      <c r="AU36" s="616"/>
      <c r="AV36" s="616"/>
      <c r="AW36" s="616"/>
      <c r="AX36" s="616"/>
      <c r="AY36" s="616"/>
      <c r="AZ36" s="616"/>
      <c r="BA36" s="616"/>
      <c r="BB36" s="616"/>
      <c r="BC36" s="616"/>
      <c r="BD36" s="616"/>
      <c r="BE36" s="616"/>
      <c r="BF36" s="616"/>
      <c r="BG36" s="613"/>
      <c r="BH36" s="7"/>
      <c r="BI36" s="7"/>
      <c r="BJ36" s="7"/>
      <c r="BK36" s="7"/>
    </row>
    <row r="37" spans="1:65" ht="24.05" customHeight="1">
      <c r="AK37" s="7"/>
      <c r="AL37" s="7"/>
      <c r="AM37" s="7"/>
      <c r="AN37" s="7"/>
      <c r="AO37" s="139"/>
      <c r="AP37" s="7"/>
      <c r="AQ37" s="7"/>
      <c r="AR37" s="7"/>
      <c r="AS37" s="7"/>
      <c r="AT37" s="7"/>
      <c r="AU37" s="7"/>
      <c r="AV37" s="7"/>
      <c r="AW37" s="7"/>
      <c r="AX37" s="7"/>
      <c r="AY37" s="7"/>
      <c r="AZ37" s="7"/>
      <c r="BA37" s="7"/>
      <c r="BB37" s="7"/>
      <c r="BC37" s="7"/>
      <c r="BD37" s="7"/>
      <c r="BE37" s="7"/>
      <c r="BF37" s="7"/>
      <c r="BG37" s="7"/>
      <c r="BH37" s="7"/>
      <c r="BI37" s="7"/>
      <c r="BJ37" s="7"/>
      <c r="BK37" s="7"/>
    </row>
    <row r="38" spans="1:65">
      <c r="AK38" s="7"/>
      <c r="AL38" s="7"/>
      <c r="AM38" s="7"/>
      <c r="AN38" s="7"/>
      <c r="AO38" s="139"/>
      <c r="AP38" s="7"/>
      <c r="AQ38" s="7"/>
      <c r="AR38" s="7"/>
      <c r="AS38" s="7"/>
      <c r="AT38" s="7"/>
      <c r="AU38" s="7"/>
      <c r="AV38" s="7"/>
      <c r="AW38" s="7"/>
      <c r="AX38" s="7"/>
      <c r="AY38" s="7"/>
      <c r="AZ38" s="7"/>
      <c r="BA38" s="7"/>
      <c r="BB38" s="7"/>
      <c r="BC38" s="7"/>
      <c r="BD38" s="7"/>
      <c r="BE38" s="7"/>
      <c r="BF38" s="7"/>
      <c r="BG38" s="7"/>
      <c r="BH38" s="7"/>
      <c r="BI38" s="7"/>
      <c r="BJ38" s="7"/>
      <c r="BK38" s="7"/>
    </row>
    <row r="39" spans="1:65">
      <c r="AK39" s="7"/>
      <c r="AL39" s="7"/>
      <c r="AM39" s="7"/>
      <c r="AN39" s="7"/>
      <c r="AO39" s="139"/>
      <c r="AP39" s="7"/>
      <c r="AQ39" s="7"/>
      <c r="AR39" s="7"/>
      <c r="AS39" s="7"/>
      <c r="AT39" s="7"/>
      <c r="AU39" s="7"/>
      <c r="AV39" s="7"/>
      <c r="AW39" s="7"/>
      <c r="AX39" s="7"/>
      <c r="AY39" s="7"/>
      <c r="AZ39" s="7"/>
      <c r="BA39" s="7"/>
      <c r="BB39" s="7"/>
      <c r="BC39" s="7"/>
      <c r="BD39" s="7"/>
      <c r="BE39" s="7"/>
      <c r="BF39" s="7"/>
      <c r="BG39" s="7"/>
      <c r="BH39" s="7"/>
      <c r="BI39" s="7"/>
      <c r="BJ39" s="7"/>
      <c r="BK39" s="7"/>
    </row>
    <row r="40" spans="1:65">
      <c r="AK40" s="7"/>
      <c r="AL40" s="7"/>
      <c r="AM40" s="7"/>
      <c r="AN40" s="7"/>
      <c r="AO40" s="139"/>
      <c r="AP40" s="7"/>
      <c r="AQ40" s="7"/>
      <c r="AR40" s="7"/>
      <c r="AS40" s="7"/>
      <c r="AT40" s="7"/>
      <c r="AU40" s="7"/>
      <c r="AV40" s="7"/>
      <c r="AW40" s="7"/>
      <c r="AX40" s="7"/>
      <c r="AY40" s="7"/>
      <c r="AZ40" s="7"/>
      <c r="BA40" s="7"/>
      <c r="BB40" s="7"/>
      <c r="BC40" s="7"/>
      <c r="BD40" s="7"/>
      <c r="BE40" s="7"/>
      <c r="BF40" s="7"/>
      <c r="BG40" s="7"/>
      <c r="BH40" s="7"/>
      <c r="BI40" s="7"/>
      <c r="BJ40" s="7"/>
      <c r="BK40" s="7"/>
    </row>
    <row r="41" spans="1:65">
      <c r="AK41" s="7"/>
      <c r="AL41" s="7"/>
      <c r="AM41" s="7"/>
      <c r="AN41" s="7"/>
      <c r="AO41" s="139"/>
      <c r="AP41" s="7"/>
      <c r="AQ41" s="7"/>
      <c r="AR41" s="7"/>
      <c r="AS41" s="7"/>
      <c r="AT41" s="7"/>
      <c r="AU41" s="7"/>
      <c r="AV41" s="7"/>
      <c r="AW41" s="7"/>
      <c r="AX41" s="7"/>
      <c r="AY41" s="7"/>
      <c r="AZ41" s="7"/>
      <c r="BA41" s="7"/>
      <c r="BB41" s="7"/>
      <c r="BC41" s="7"/>
      <c r="BD41" s="7"/>
      <c r="BE41" s="7"/>
      <c r="BF41" s="7"/>
      <c r="BG41" s="7"/>
      <c r="BH41" s="7"/>
      <c r="BI41" s="7"/>
      <c r="BJ41" s="7"/>
      <c r="BK41" s="7"/>
    </row>
    <row r="42" spans="1:65">
      <c r="AK42" s="7"/>
      <c r="AL42" s="7"/>
      <c r="AM42" s="7"/>
      <c r="AN42" s="7"/>
      <c r="AO42" s="139"/>
      <c r="AP42" s="7"/>
      <c r="AQ42" s="7"/>
      <c r="AR42" s="7"/>
      <c r="AS42" s="7"/>
      <c r="AT42" s="7"/>
      <c r="AU42" s="7"/>
      <c r="AV42" s="7"/>
      <c r="AW42" s="7"/>
      <c r="AX42" s="7"/>
      <c r="AY42" s="7"/>
      <c r="AZ42" s="7"/>
      <c r="BA42" s="7"/>
      <c r="BB42" s="7"/>
      <c r="BC42" s="7"/>
      <c r="BD42" s="7"/>
      <c r="BE42" s="7"/>
      <c r="BF42" s="7"/>
      <c r="BG42" s="7"/>
      <c r="BH42" s="7"/>
      <c r="BI42" s="7"/>
      <c r="BJ42" s="7"/>
      <c r="BK42" s="7"/>
    </row>
  </sheetData>
  <sheetProtection selectLockedCells="1" selectUnlockedCells="1"/>
  <mergeCells count="173">
    <mergeCell ref="B17:M17"/>
    <mergeCell ref="D9:M9"/>
    <mergeCell ref="D10:M10"/>
    <mergeCell ref="D11:M11"/>
    <mergeCell ref="D12:M12"/>
    <mergeCell ref="D13:M13"/>
    <mergeCell ref="D14:M14"/>
    <mergeCell ref="B15:M15"/>
    <mergeCell ref="B16:M16"/>
    <mergeCell ref="BB15:BG15"/>
    <mergeCell ref="Y12:AC12"/>
    <mergeCell ref="Y13:AC13"/>
    <mergeCell ref="AH11:AL11"/>
    <mergeCell ref="AS36:BG36"/>
    <mergeCell ref="AF24:AG29"/>
    <mergeCell ref="AH24:AI29"/>
    <mergeCell ref="AJ24:AK29"/>
    <mergeCell ref="Z24:Z29"/>
    <mergeCell ref="AE24:AE29"/>
    <mergeCell ref="AR28:AR29"/>
    <mergeCell ref="AS28:BG29"/>
    <mergeCell ref="AQ24:AQ29"/>
    <mergeCell ref="AA24:AC26"/>
    <mergeCell ref="AA27:AC29"/>
    <mergeCell ref="AD27:AD29"/>
    <mergeCell ref="AD24:AD26"/>
    <mergeCell ref="AR26:AR27"/>
    <mergeCell ref="AS26:BG27"/>
    <mergeCell ref="AR32:AR33"/>
    <mergeCell ref="AR34:AR35"/>
    <mergeCell ref="Z30:AE36"/>
    <mergeCell ref="AF30:AG36"/>
    <mergeCell ref="AH30:AI36"/>
    <mergeCell ref="Y18:AC18"/>
    <mergeCell ref="AS30:BG31"/>
    <mergeCell ref="AS32:BG33"/>
    <mergeCell ref="AS34:BG35"/>
    <mergeCell ref="AQ22:BG23"/>
    <mergeCell ref="BB16:BG16"/>
    <mergeCell ref="BB17:BG17"/>
    <mergeCell ref="AR24:AR25"/>
    <mergeCell ref="AS24:BG25"/>
    <mergeCell ref="AL30:AP36"/>
    <mergeCell ref="AQ30:AQ36"/>
    <mergeCell ref="AJ30:AK36"/>
    <mergeCell ref="AX6:BG6"/>
    <mergeCell ref="AN12:AQ12"/>
    <mergeCell ref="AN13:AQ13"/>
    <mergeCell ref="AN14:AQ14"/>
    <mergeCell ref="AN15:AQ15"/>
    <mergeCell ref="AN16:AQ16"/>
    <mergeCell ref="AN17:AQ17"/>
    <mergeCell ref="AN18:AQ18"/>
    <mergeCell ref="AR7:AW7"/>
    <mergeCell ref="AN6:AW6"/>
    <mergeCell ref="AR8:AW8"/>
    <mergeCell ref="AR9:AW9"/>
    <mergeCell ref="AR10:AW10"/>
    <mergeCell ref="AR11:AW11"/>
    <mergeCell ref="AR12:AW12"/>
    <mergeCell ref="AR13:AW13"/>
    <mergeCell ref="AR14:AW14"/>
    <mergeCell ref="AR15:AW15"/>
    <mergeCell ref="AR16:AW16"/>
    <mergeCell ref="AR17:AW17"/>
    <mergeCell ref="AR18:AW18"/>
    <mergeCell ref="AX10:BA10"/>
    <mergeCell ref="BB10:BG10"/>
    <mergeCell ref="AX11:BA11"/>
    <mergeCell ref="A24:O29"/>
    <mergeCell ref="P24:Y29"/>
    <mergeCell ref="AL24:AP29"/>
    <mergeCell ref="AR30:AR31"/>
    <mergeCell ref="A30:O36"/>
    <mergeCell ref="P30:Y36"/>
    <mergeCell ref="BB18:BG18"/>
    <mergeCell ref="A21:R21"/>
    <mergeCell ref="A22:O22"/>
    <mergeCell ref="P22:Y22"/>
    <mergeCell ref="AF22:AK22"/>
    <mergeCell ref="AL22:AP23"/>
    <mergeCell ref="A23:O23"/>
    <mergeCell ref="P23:Y23"/>
    <mergeCell ref="AF23:AG23"/>
    <mergeCell ref="AH23:AI23"/>
    <mergeCell ref="AJ23:AK23"/>
    <mergeCell ref="A18:N18"/>
    <mergeCell ref="O18:S18"/>
    <mergeCell ref="T18:X18"/>
    <mergeCell ref="AD18:AG18"/>
    <mergeCell ref="AH18:AL18"/>
    <mergeCell ref="AX18:BA18"/>
    <mergeCell ref="Z22:AE23"/>
    <mergeCell ref="O10:S10"/>
    <mergeCell ref="T10:X10"/>
    <mergeCell ref="AN7:AQ7"/>
    <mergeCell ref="AX8:BA8"/>
    <mergeCell ref="BB8:BG8"/>
    <mergeCell ref="AX9:BA9"/>
    <mergeCell ref="BB9:BG9"/>
    <mergeCell ref="BB7:BG7"/>
    <mergeCell ref="AD7:AG7"/>
    <mergeCell ref="AH7:AL7"/>
    <mergeCell ref="AX7:BA7"/>
    <mergeCell ref="AN8:AQ8"/>
    <mergeCell ref="AN9:AQ9"/>
    <mergeCell ref="A1:AE1"/>
    <mergeCell ref="D5:G5"/>
    <mergeCell ref="A6:N7"/>
    <mergeCell ref="O7:S7"/>
    <mergeCell ref="T7:X7"/>
    <mergeCell ref="Y7:AC7"/>
    <mergeCell ref="O6:AC6"/>
    <mergeCell ref="AD6:AL6"/>
    <mergeCell ref="Y8:AC8"/>
    <mergeCell ref="D8:M8"/>
    <mergeCell ref="A8:B14"/>
    <mergeCell ref="O8:S8"/>
    <mergeCell ref="T8:X8"/>
    <mergeCell ref="AD8:AG8"/>
    <mergeCell ref="Y9:AC9"/>
    <mergeCell ref="Y10:AC10"/>
    <mergeCell ref="Y11:AC11"/>
    <mergeCell ref="AH8:AL8"/>
    <mergeCell ref="O9:S9"/>
    <mergeCell ref="T9:X9"/>
    <mergeCell ref="AD9:AG9"/>
    <mergeCell ref="AH9:AL9"/>
    <mergeCell ref="AD10:AG10"/>
    <mergeCell ref="AH10:AL10"/>
    <mergeCell ref="BB11:BG11"/>
    <mergeCell ref="AN10:AQ10"/>
    <mergeCell ref="AN11:AQ11"/>
    <mergeCell ref="AD14:AG14"/>
    <mergeCell ref="AH14:AL14"/>
    <mergeCell ref="AX13:BA13"/>
    <mergeCell ref="BB14:BG14"/>
    <mergeCell ref="BB13:BG13"/>
    <mergeCell ref="BB12:BG12"/>
    <mergeCell ref="AX14:BA14"/>
    <mergeCell ref="AX12:BA12"/>
    <mergeCell ref="AH12:AL12"/>
    <mergeCell ref="AH13:AL13"/>
    <mergeCell ref="O12:S12"/>
    <mergeCell ref="T12:X12"/>
    <mergeCell ref="AD12:AG12"/>
    <mergeCell ref="O11:S11"/>
    <mergeCell ref="T11:X11"/>
    <mergeCell ref="AD11:AG11"/>
    <mergeCell ref="Y14:AC14"/>
    <mergeCell ref="O15:S15"/>
    <mergeCell ref="T15:X15"/>
    <mergeCell ref="AD15:AG15"/>
    <mergeCell ref="O13:S13"/>
    <mergeCell ref="T13:X13"/>
    <mergeCell ref="AD13:AG13"/>
    <mergeCell ref="Y15:AC15"/>
    <mergeCell ref="O17:S17"/>
    <mergeCell ref="T17:X17"/>
    <mergeCell ref="AD17:AG17"/>
    <mergeCell ref="AH17:AL17"/>
    <mergeCell ref="Y16:AC16"/>
    <mergeCell ref="Y17:AC17"/>
    <mergeCell ref="AX15:BA15"/>
    <mergeCell ref="O14:S14"/>
    <mergeCell ref="T14:X14"/>
    <mergeCell ref="O16:S16"/>
    <mergeCell ref="T16:X16"/>
    <mergeCell ref="AD16:AG16"/>
    <mergeCell ref="AH16:AL16"/>
    <mergeCell ref="AX16:BA16"/>
    <mergeCell ref="AX17:BA17"/>
    <mergeCell ref="AH15:AL15"/>
  </mergeCells>
  <phoneticPr fontId="4"/>
  <pageMargins left="0.78740157480314965" right="0.39370078740157483" top="0.39370078740157483" bottom="0.39370078740157483" header="0" footer="0"/>
  <pageSetup paperSize="9" scale="89"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fitToPage="1"/>
  </sheetPr>
  <dimension ref="A1:T33"/>
  <sheetViews>
    <sheetView view="pageLayout" zoomScaleNormal="100" workbookViewId="0">
      <selection activeCell="G8" sqref="G8:H8"/>
    </sheetView>
  </sheetViews>
  <sheetFormatPr defaultColWidth="9" defaultRowHeight="14.4"/>
  <cols>
    <col min="1" max="1" width="4.21875" style="263" customWidth="1"/>
    <col min="2" max="2" width="13.44140625" style="263" customWidth="1"/>
    <col min="3" max="18" width="7.6640625" style="263" customWidth="1"/>
    <col min="19" max="19" width="8.109375" style="263" customWidth="1"/>
    <col min="20" max="20" width="2.109375" style="263" customWidth="1"/>
    <col min="21" max="23" width="8.6640625" style="263" customWidth="1"/>
    <col min="24" max="255" width="9" style="263"/>
    <col min="256" max="256" width="3.6640625" style="263" customWidth="1"/>
    <col min="257" max="257" width="11.6640625" style="263" customWidth="1"/>
    <col min="258" max="273" width="7.6640625" style="263" customWidth="1"/>
    <col min="274" max="274" width="8.109375" style="263" customWidth="1"/>
    <col min="275" max="275" width="2.109375" style="263" customWidth="1"/>
    <col min="276" max="279" width="8.6640625" style="263" customWidth="1"/>
    <col min="280" max="511" width="9" style="263"/>
    <col min="512" max="512" width="3.6640625" style="263" customWidth="1"/>
    <col min="513" max="513" width="11.6640625" style="263" customWidth="1"/>
    <col min="514" max="529" width="7.6640625" style="263" customWidth="1"/>
    <col min="530" max="530" width="8.109375" style="263" customWidth="1"/>
    <col min="531" max="531" width="2.109375" style="263" customWidth="1"/>
    <col min="532" max="535" width="8.6640625" style="263" customWidth="1"/>
    <col min="536" max="767" width="9" style="263"/>
    <col min="768" max="768" width="3.6640625" style="263" customWidth="1"/>
    <col min="769" max="769" width="11.6640625" style="263" customWidth="1"/>
    <col min="770" max="785" width="7.6640625" style="263" customWidth="1"/>
    <col min="786" max="786" width="8.109375" style="263" customWidth="1"/>
    <col min="787" max="787" width="2.109375" style="263" customWidth="1"/>
    <col min="788" max="791" width="8.6640625" style="263" customWidth="1"/>
    <col min="792" max="1023" width="9" style="263"/>
    <col min="1024" max="1024" width="3.6640625" style="263" customWidth="1"/>
    <col min="1025" max="1025" width="11.6640625" style="263" customWidth="1"/>
    <col min="1026" max="1041" width="7.6640625" style="263" customWidth="1"/>
    <col min="1042" max="1042" width="8.109375" style="263" customWidth="1"/>
    <col min="1043" max="1043" width="2.109375" style="263" customWidth="1"/>
    <col min="1044" max="1047" width="8.6640625" style="263" customWidth="1"/>
    <col min="1048" max="1279" width="9" style="263"/>
    <col min="1280" max="1280" width="3.6640625" style="263" customWidth="1"/>
    <col min="1281" max="1281" width="11.6640625" style="263" customWidth="1"/>
    <col min="1282" max="1297" width="7.6640625" style="263" customWidth="1"/>
    <col min="1298" max="1298" width="8.109375" style="263" customWidth="1"/>
    <col min="1299" max="1299" width="2.109375" style="263" customWidth="1"/>
    <col min="1300" max="1303" width="8.6640625" style="263" customWidth="1"/>
    <col min="1304" max="1535" width="9" style="263"/>
    <col min="1536" max="1536" width="3.6640625" style="263" customWidth="1"/>
    <col min="1537" max="1537" width="11.6640625" style="263" customWidth="1"/>
    <col min="1538" max="1553" width="7.6640625" style="263" customWidth="1"/>
    <col min="1554" max="1554" width="8.109375" style="263" customWidth="1"/>
    <col min="1555" max="1555" width="2.109375" style="263" customWidth="1"/>
    <col min="1556" max="1559" width="8.6640625" style="263" customWidth="1"/>
    <col min="1560" max="1791" width="9" style="263"/>
    <col min="1792" max="1792" width="3.6640625" style="263" customWidth="1"/>
    <col min="1793" max="1793" width="11.6640625" style="263" customWidth="1"/>
    <col min="1794" max="1809" width="7.6640625" style="263" customWidth="1"/>
    <col min="1810" max="1810" width="8.109375" style="263" customWidth="1"/>
    <col min="1811" max="1811" width="2.109375" style="263" customWidth="1"/>
    <col min="1812" max="1815" width="8.6640625" style="263" customWidth="1"/>
    <col min="1816" max="2047" width="9" style="263"/>
    <col min="2048" max="2048" width="3.6640625" style="263" customWidth="1"/>
    <col min="2049" max="2049" width="11.6640625" style="263" customWidth="1"/>
    <col min="2050" max="2065" width="7.6640625" style="263" customWidth="1"/>
    <col min="2066" max="2066" width="8.109375" style="263" customWidth="1"/>
    <col min="2067" max="2067" width="2.109375" style="263" customWidth="1"/>
    <col min="2068" max="2071" width="8.6640625" style="263" customWidth="1"/>
    <col min="2072" max="2303" width="9" style="263"/>
    <col min="2304" max="2304" width="3.6640625" style="263" customWidth="1"/>
    <col min="2305" max="2305" width="11.6640625" style="263" customWidth="1"/>
    <col min="2306" max="2321" width="7.6640625" style="263" customWidth="1"/>
    <col min="2322" max="2322" width="8.109375" style="263" customWidth="1"/>
    <col min="2323" max="2323" width="2.109375" style="263" customWidth="1"/>
    <col min="2324" max="2327" width="8.6640625" style="263" customWidth="1"/>
    <col min="2328" max="2559" width="9" style="263"/>
    <col min="2560" max="2560" width="3.6640625" style="263" customWidth="1"/>
    <col min="2561" max="2561" width="11.6640625" style="263" customWidth="1"/>
    <col min="2562" max="2577" width="7.6640625" style="263" customWidth="1"/>
    <col min="2578" max="2578" width="8.109375" style="263" customWidth="1"/>
    <col min="2579" max="2579" width="2.109375" style="263" customWidth="1"/>
    <col min="2580" max="2583" width="8.6640625" style="263" customWidth="1"/>
    <col min="2584" max="2815" width="9" style="263"/>
    <col min="2816" max="2816" width="3.6640625" style="263" customWidth="1"/>
    <col min="2817" max="2817" width="11.6640625" style="263" customWidth="1"/>
    <col min="2818" max="2833" width="7.6640625" style="263" customWidth="1"/>
    <col min="2834" max="2834" width="8.109375" style="263" customWidth="1"/>
    <col min="2835" max="2835" width="2.109375" style="263" customWidth="1"/>
    <col min="2836" max="2839" width="8.6640625" style="263" customWidth="1"/>
    <col min="2840" max="3071" width="9" style="263"/>
    <col min="3072" max="3072" width="3.6640625" style="263" customWidth="1"/>
    <col min="3073" max="3073" width="11.6640625" style="263" customWidth="1"/>
    <col min="3074" max="3089" width="7.6640625" style="263" customWidth="1"/>
    <col min="3090" max="3090" width="8.109375" style="263" customWidth="1"/>
    <col min="3091" max="3091" width="2.109375" style="263" customWidth="1"/>
    <col min="3092" max="3095" width="8.6640625" style="263" customWidth="1"/>
    <col min="3096" max="3327" width="9" style="263"/>
    <col min="3328" max="3328" width="3.6640625" style="263" customWidth="1"/>
    <col min="3329" max="3329" width="11.6640625" style="263" customWidth="1"/>
    <col min="3330" max="3345" width="7.6640625" style="263" customWidth="1"/>
    <col min="3346" max="3346" width="8.109375" style="263" customWidth="1"/>
    <col min="3347" max="3347" width="2.109375" style="263" customWidth="1"/>
    <col min="3348" max="3351" width="8.6640625" style="263" customWidth="1"/>
    <col min="3352" max="3583" width="9" style="263"/>
    <col min="3584" max="3584" width="3.6640625" style="263" customWidth="1"/>
    <col min="3585" max="3585" width="11.6640625" style="263" customWidth="1"/>
    <col min="3586" max="3601" width="7.6640625" style="263" customWidth="1"/>
    <col min="3602" max="3602" width="8.109375" style="263" customWidth="1"/>
    <col min="3603" max="3603" width="2.109375" style="263" customWidth="1"/>
    <col min="3604" max="3607" width="8.6640625" style="263" customWidth="1"/>
    <col min="3608" max="3839" width="9" style="263"/>
    <col min="3840" max="3840" width="3.6640625" style="263" customWidth="1"/>
    <col min="3841" max="3841" width="11.6640625" style="263" customWidth="1"/>
    <col min="3842" max="3857" width="7.6640625" style="263" customWidth="1"/>
    <col min="3858" max="3858" width="8.109375" style="263" customWidth="1"/>
    <col min="3859" max="3859" width="2.109375" style="263" customWidth="1"/>
    <col min="3860" max="3863" width="8.6640625" style="263" customWidth="1"/>
    <col min="3864" max="4095" width="9" style="263"/>
    <col min="4096" max="4096" width="3.6640625" style="263" customWidth="1"/>
    <col min="4097" max="4097" width="11.6640625" style="263" customWidth="1"/>
    <col min="4098" max="4113" width="7.6640625" style="263" customWidth="1"/>
    <col min="4114" max="4114" width="8.109375" style="263" customWidth="1"/>
    <col min="4115" max="4115" width="2.109375" style="263" customWidth="1"/>
    <col min="4116" max="4119" width="8.6640625" style="263" customWidth="1"/>
    <col min="4120" max="4351" width="9" style="263"/>
    <col min="4352" max="4352" width="3.6640625" style="263" customWidth="1"/>
    <col min="4353" max="4353" width="11.6640625" style="263" customWidth="1"/>
    <col min="4354" max="4369" width="7.6640625" style="263" customWidth="1"/>
    <col min="4370" max="4370" width="8.109375" style="263" customWidth="1"/>
    <col min="4371" max="4371" width="2.109375" style="263" customWidth="1"/>
    <col min="4372" max="4375" width="8.6640625" style="263" customWidth="1"/>
    <col min="4376" max="4607" width="9" style="263"/>
    <col min="4608" max="4608" width="3.6640625" style="263" customWidth="1"/>
    <col min="4609" max="4609" width="11.6640625" style="263" customWidth="1"/>
    <col min="4610" max="4625" width="7.6640625" style="263" customWidth="1"/>
    <col min="4626" max="4626" width="8.109375" style="263" customWidth="1"/>
    <col min="4627" max="4627" width="2.109375" style="263" customWidth="1"/>
    <col min="4628" max="4631" width="8.6640625" style="263" customWidth="1"/>
    <col min="4632" max="4863" width="9" style="263"/>
    <col min="4864" max="4864" width="3.6640625" style="263" customWidth="1"/>
    <col min="4865" max="4865" width="11.6640625" style="263" customWidth="1"/>
    <col min="4866" max="4881" width="7.6640625" style="263" customWidth="1"/>
    <col min="4882" max="4882" width="8.109375" style="263" customWidth="1"/>
    <col min="4883" max="4883" width="2.109375" style="263" customWidth="1"/>
    <col min="4884" max="4887" width="8.6640625" style="263" customWidth="1"/>
    <col min="4888" max="5119" width="9" style="263"/>
    <col min="5120" max="5120" width="3.6640625" style="263" customWidth="1"/>
    <col min="5121" max="5121" width="11.6640625" style="263" customWidth="1"/>
    <col min="5122" max="5137" width="7.6640625" style="263" customWidth="1"/>
    <col min="5138" max="5138" width="8.109375" style="263" customWidth="1"/>
    <col min="5139" max="5139" width="2.109375" style="263" customWidth="1"/>
    <col min="5140" max="5143" width="8.6640625" style="263" customWidth="1"/>
    <col min="5144" max="5375" width="9" style="263"/>
    <col min="5376" max="5376" width="3.6640625" style="263" customWidth="1"/>
    <col min="5377" max="5377" width="11.6640625" style="263" customWidth="1"/>
    <col min="5378" max="5393" width="7.6640625" style="263" customWidth="1"/>
    <col min="5394" max="5394" width="8.109375" style="263" customWidth="1"/>
    <col min="5395" max="5395" width="2.109375" style="263" customWidth="1"/>
    <col min="5396" max="5399" width="8.6640625" style="263" customWidth="1"/>
    <col min="5400" max="5631" width="9" style="263"/>
    <col min="5632" max="5632" width="3.6640625" style="263" customWidth="1"/>
    <col min="5633" max="5633" width="11.6640625" style="263" customWidth="1"/>
    <col min="5634" max="5649" width="7.6640625" style="263" customWidth="1"/>
    <col min="5650" max="5650" width="8.109375" style="263" customWidth="1"/>
    <col min="5651" max="5651" width="2.109375" style="263" customWidth="1"/>
    <col min="5652" max="5655" width="8.6640625" style="263" customWidth="1"/>
    <col min="5656" max="5887" width="9" style="263"/>
    <col min="5888" max="5888" width="3.6640625" style="263" customWidth="1"/>
    <col min="5889" max="5889" width="11.6640625" style="263" customWidth="1"/>
    <col min="5890" max="5905" width="7.6640625" style="263" customWidth="1"/>
    <col min="5906" max="5906" width="8.109375" style="263" customWidth="1"/>
    <col min="5907" max="5907" width="2.109375" style="263" customWidth="1"/>
    <col min="5908" max="5911" width="8.6640625" style="263" customWidth="1"/>
    <col min="5912" max="6143" width="9" style="263"/>
    <col min="6144" max="6144" width="3.6640625" style="263" customWidth="1"/>
    <col min="6145" max="6145" width="11.6640625" style="263" customWidth="1"/>
    <col min="6146" max="6161" width="7.6640625" style="263" customWidth="1"/>
    <col min="6162" max="6162" width="8.109375" style="263" customWidth="1"/>
    <col min="6163" max="6163" width="2.109375" style="263" customWidth="1"/>
    <col min="6164" max="6167" width="8.6640625" style="263" customWidth="1"/>
    <col min="6168" max="6399" width="9" style="263"/>
    <col min="6400" max="6400" width="3.6640625" style="263" customWidth="1"/>
    <col min="6401" max="6401" width="11.6640625" style="263" customWidth="1"/>
    <col min="6402" max="6417" width="7.6640625" style="263" customWidth="1"/>
    <col min="6418" max="6418" width="8.109375" style="263" customWidth="1"/>
    <col min="6419" max="6419" width="2.109375" style="263" customWidth="1"/>
    <col min="6420" max="6423" width="8.6640625" style="263" customWidth="1"/>
    <col min="6424" max="6655" width="9" style="263"/>
    <col min="6656" max="6656" width="3.6640625" style="263" customWidth="1"/>
    <col min="6657" max="6657" width="11.6640625" style="263" customWidth="1"/>
    <col min="6658" max="6673" width="7.6640625" style="263" customWidth="1"/>
    <col min="6674" max="6674" width="8.109375" style="263" customWidth="1"/>
    <col min="6675" max="6675" width="2.109375" style="263" customWidth="1"/>
    <col min="6676" max="6679" width="8.6640625" style="263" customWidth="1"/>
    <col min="6680" max="6911" width="9" style="263"/>
    <col min="6912" max="6912" width="3.6640625" style="263" customWidth="1"/>
    <col min="6913" max="6913" width="11.6640625" style="263" customWidth="1"/>
    <col min="6914" max="6929" width="7.6640625" style="263" customWidth="1"/>
    <col min="6930" max="6930" width="8.109375" style="263" customWidth="1"/>
    <col min="6931" max="6931" width="2.109375" style="263" customWidth="1"/>
    <col min="6932" max="6935" width="8.6640625" style="263" customWidth="1"/>
    <col min="6936" max="7167" width="9" style="263"/>
    <col min="7168" max="7168" width="3.6640625" style="263" customWidth="1"/>
    <col min="7169" max="7169" width="11.6640625" style="263" customWidth="1"/>
    <col min="7170" max="7185" width="7.6640625" style="263" customWidth="1"/>
    <col min="7186" max="7186" width="8.109375" style="263" customWidth="1"/>
    <col min="7187" max="7187" width="2.109375" style="263" customWidth="1"/>
    <col min="7188" max="7191" width="8.6640625" style="263" customWidth="1"/>
    <col min="7192" max="7423" width="9" style="263"/>
    <col min="7424" max="7424" width="3.6640625" style="263" customWidth="1"/>
    <col min="7425" max="7425" width="11.6640625" style="263" customWidth="1"/>
    <col min="7426" max="7441" width="7.6640625" style="263" customWidth="1"/>
    <col min="7442" max="7442" width="8.109375" style="263" customWidth="1"/>
    <col min="7443" max="7443" width="2.109375" style="263" customWidth="1"/>
    <col min="7444" max="7447" width="8.6640625" style="263" customWidth="1"/>
    <col min="7448" max="7679" width="9" style="263"/>
    <col min="7680" max="7680" width="3.6640625" style="263" customWidth="1"/>
    <col min="7681" max="7681" width="11.6640625" style="263" customWidth="1"/>
    <col min="7682" max="7697" width="7.6640625" style="263" customWidth="1"/>
    <col min="7698" max="7698" width="8.109375" style="263" customWidth="1"/>
    <col min="7699" max="7699" width="2.109375" style="263" customWidth="1"/>
    <col min="7700" max="7703" width="8.6640625" style="263" customWidth="1"/>
    <col min="7704" max="7935" width="9" style="263"/>
    <col min="7936" max="7936" width="3.6640625" style="263" customWidth="1"/>
    <col min="7937" max="7937" width="11.6640625" style="263" customWidth="1"/>
    <col min="7938" max="7953" width="7.6640625" style="263" customWidth="1"/>
    <col min="7954" max="7954" width="8.109375" style="263" customWidth="1"/>
    <col min="7955" max="7955" width="2.109375" style="263" customWidth="1"/>
    <col min="7956" max="7959" width="8.6640625" style="263" customWidth="1"/>
    <col min="7960" max="8191" width="9" style="263"/>
    <col min="8192" max="8192" width="3.6640625" style="263" customWidth="1"/>
    <col min="8193" max="8193" width="11.6640625" style="263" customWidth="1"/>
    <col min="8194" max="8209" width="7.6640625" style="263" customWidth="1"/>
    <col min="8210" max="8210" width="8.109375" style="263" customWidth="1"/>
    <col min="8211" max="8211" width="2.109375" style="263" customWidth="1"/>
    <col min="8212" max="8215" width="8.6640625" style="263" customWidth="1"/>
    <col min="8216" max="8447" width="9" style="263"/>
    <col min="8448" max="8448" width="3.6640625" style="263" customWidth="1"/>
    <col min="8449" max="8449" width="11.6640625" style="263" customWidth="1"/>
    <col min="8450" max="8465" width="7.6640625" style="263" customWidth="1"/>
    <col min="8466" max="8466" width="8.109375" style="263" customWidth="1"/>
    <col min="8467" max="8467" width="2.109375" style="263" customWidth="1"/>
    <col min="8468" max="8471" width="8.6640625" style="263" customWidth="1"/>
    <col min="8472" max="8703" width="9" style="263"/>
    <col min="8704" max="8704" width="3.6640625" style="263" customWidth="1"/>
    <col min="8705" max="8705" width="11.6640625" style="263" customWidth="1"/>
    <col min="8706" max="8721" width="7.6640625" style="263" customWidth="1"/>
    <col min="8722" max="8722" width="8.109375" style="263" customWidth="1"/>
    <col min="8723" max="8723" width="2.109375" style="263" customWidth="1"/>
    <col min="8724" max="8727" width="8.6640625" style="263" customWidth="1"/>
    <col min="8728" max="8959" width="9" style="263"/>
    <col min="8960" max="8960" width="3.6640625" style="263" customWidth="1"/>
    <col min="8961" max="8961" width="11.6640625" style="263" customWidth="1"/>
    <col min="8962" max="8977" width="7.6640625" style="263" customWidth="1"/>
    <col min="8978" max="8978" width="8.109375" style="263" customWidth="1"/>
    <col min="8979" max="8979" width="2.109375" style="263" customWidth="1"/>
    <col min="8980" max="8983" width="8.6640625" style="263" customWidth="1"/>
    <col min="8984" max="9215" width="9" style="263"/>
    <col min="9216" max="9216" width="3.6640625" style="263" customWidth="1"/>
    <col min="9217" max="9217" width="11.6640625" style="263" customWidth="1"/>
    <col min="9218" max="9233" width="7.6640625" style="263" customWidth="1"/>
    <col min="9234" max="9234" width="8.109375" style="263" customWidth="1"/>
    <col min="9235" max="9235" width="2.109375" style="263" customWidth="1"/>
    <col min="9236" max="9239" width="8.6640625" style="263" customWidth="1"/>
    <col min="9240" max="9471" width="9" style="263"/>
    <col min="9472" max="9472" width="3.6640625" style="263" customWidth="1"/>
    <col min="9473" max="9473" width="11.6640625" style="263" customWidth="1"/>
    <col min="9474" max="9489" width="7.6640625" style="263" customWidth="1"/>
    <col min="9490" max="9490" width="8.109375" style="263" customWidth="1"/>
    <col min="9491" max="9491" width="2.109375" style="263" customWidth="1"/>
    <col min="9492" max="9495" width="8.6640625" style="263" customWidth="1"/>
    <col min="9496" max="9727" width="9" style="263"/>
    <col min="9728" max="9728" width="3.6640625" style="263" customWidth="1"/>
    <col min="9729" max="9729" width="11.6640625" style="263" customWidth="1"/>
    <col min="9730" max="9745" width="7.6640625" style="263" customWidth="1"/>
    <col min="9746" max="9746" width="8.109375" style="263" customWidth="1"/>
    <col min="9747" max="9747" width="2.109375" style="263" customWidth="1"/>
    <col min="9748" max="9751" width="8.6640625" style="263" customWidth="1"/>
    <col min="9752" max="9983" width="9" style="263"/>
    <col min="9984" max="9984" width="3.6640625" style="263" customWidth="1"/>
    <col min="9985" max="9985" width="11.6640625" style="263" customWidth="1"/>
    <col min="9986" max="10001" width="7.6640625" style="263" customWidth="1"/>
    <col min="10002" max="10002" width="8.109375" style="263" customWidth="1"/>
    <col min="10003" max="10003" width="2.109375" style="263" customWidth="1"/>
    <col min="10004" max="10007" width="8.6640625" style="263" customWidth="1"/>
    <col min="10008" max="10239" width="9" style="263"/>
    <col min="10240" max="10240" width="3.6640625" style="263" customWidth="1"/>
    <col min="10241" max="10241" width="11.6640625" style="263" customWidth="1"/>
    <col min="10242" max="10257" width="7.6640625" style="263" customWidth="1"/>
    <col min="10258" max="10258" width="8.109375" style="263" customWidth="1"/>
    <col min="10259" max="10259" width="2.109375" style="263" customWidth="1"/>
    <col min="10260" max="10263" width="8.6640625" style="263" customWidth="1"/>
    <col min="10264" max="10495" width="9" style="263"/>
    <col min="10496" max="10496" width="3.6640625" style="263" customWidth="1"/>
    <col min="10497" max="10497" width="11.6640625" style="263" customWidth="1"/>
    <col min="10498" max="10513" width="7.6640625" style="263" customWidth="1"/>
    <col min="10514" max="10514" width="8.109375" style="263" customWidth="1"/>
    <col min="10515" max="10515" width="2.109375" style="263" customWidth="1"/>
    <col min="10516" max="10519" width="8.6640625" style="263" customWidth="1"/>
    <col min="10520" max="10751" width="9" style="263"/>
    <col min="10752" max="10752" width="3.6640625" style="263" customWidth="1"/>
    <col min="10753" max="10753" width="11.6640625" style="263" customWidth="1"/>
    <col min="10754" max="10769" width="7.6640625" style="263" customWidth="1"/>
    <col min="10770" max="10770" width="8.109375" style="263" customWidth="1"/>
    <col min="10771" max="10771" width="2.109375" style="263" customWidth="1"/>
    <col min="10772" max="10775" width="8.6640625" style="263" customWidth="1"/>
    <col min="10776" max="11007" width="9" style="263"/>
    <col min="11008" max="11008" width="3.6640625" style="263" customWidth="1"/>
    <col min="11009" max="11009" width="11.6640625" style="263" customWidth="1"/>
    <col min="11010" max="11025" width="7.6640625" style="263" customWidth="1"/>
    <col min="11026" max="11026" width="8.109375" style="263" customWidth="1"/>
    <col min="11027" max="11027" width="2.109375" style="263" customWidth="1"/>
    <col min="11028" max="11031" width="8.6640625" style="263" customWidth="1"/>
    <col min="11032" max="11263" width="9" style="263"/>
    <col min="11264" max="11264" width="3.6640625" style="263" customWidth="1"/>
    <col min="11265" max="11265" width="11.6640625" style="263" customWidth="1"/>
    <col min="11266" max="11281" width="7.6640625" style="263" customWidth="1"/>
    <col min="11282" max="11282" width="8.109375" style="263" customWidth="1"/>
    <col min="11283" max="11283" width="2.109375" style="263" customWidth="1"/>
    <col min="11284" max="11287" width="8.6640625" style="263" customWidth="1"/>
    <col min="11288" max="11519" width="9" style="263"/>
    <col min="11520" max="11520" width="3.6640625" style="263" customWidth="1"/>
    <col min="11521" max="11521" width="11.6640625" style="263" customWidth="1"/>
    <col min="11522" max="11537" width="7.6640625" style="263" customWidth="1"/>
    <col min="11538" max="11538" width="8.109375" style="263" customWidth="1"/>
    <col min="11539" max="11539" width="2.109375" style="263" customWidth="1"/>
    <col min="11540" max="11543" width="8.6640625" style="263" customWidth="1"/>
    <col min="11544" max="11775" width="9" style="263"/>
    <col min="11776" max="11776" width="3.6640625" style="263" customWidth="1"/>
    <col min="11777" max="11777" width="11.6640625" style="263" customWidth="1"/>
    <col min="11778" max="11793" width="7.6640625" style="263" customWidth="1"/>
    <col min="11794" max="11794" width="8.109375" style="263" customWidth="1"/>
    <col min="11795" max="11795" width="2.109375" style="263" customWidth="1"/>
    <col min="11796" max="11799" width="8.6640625" style="263" customWidth="1"/>
    <col min="11800" max="12031" width="9" style="263"/>
    <col min="12032" max="12032" width="3.6640625" style="263" customWidth="1"/>
    <col min="12033" max="12033" width="11.6640625" style="263" customWidth="1"/>
    <col min="12034" max="12049" width="7.6640625" style="263" customWidth="1"/>
    <col min="12050" max="12050" width="8.109375" style="263" customWidth="1"/>
    <col min="12051" max="12051" width="2.109375" style="263" customWidth="1"/>
    <col min="12052" max="12055" width="8.6640625" style="263" customWidth="1"/>
    <col min="12056" max="12287" width="9" style="263"/>
    <col min="12288" max="12288" width="3.6640625" style="263" customWidth="1"/>
    <col min="12289" max="12289" width="11.6640625" style="263" customWidth="1"/>
    <col min="12290" max="12305" width="7.6640625" style="263" customWidth="1"/>
    <col min="12306" max="12306" width="8.109375" style="263" customWidth="1"/>
    <col min="12307" max="12307" width="2.109375" style="263" customWidth="1"/>
    <col min="12308" max="12311" width="8.6640625" style="263" customWidth="1"/>
    <col min="12312" max="12543" width="9" style="263"/>
    <col min="12544" max="12544" width="3.6640625" style="263" customWidth="1"/>
    <col min="12545" max="12545" width="11.6640625" style="263" customWidth="1"/>
    <col min="12546" max="12561" width="7.6640625" style="263" customWidth="1"/>
    <col min="12562" max="12562" width="8.109375" style="263" customWidth="1"/>
    <col min="12563" max="12563" width="2.109375" style="263" customWidth="1"/>
    <col min="12564" max="12567" width="8.6640625" style="263" customWidth="1"/>
    <col min="12568" max="12799" width="9" style="263"/>
    <col min="12800" max="12800" width="3.6640625" style="263" customWidth="1"/>
    <col min="12801" max="12801" width="11.6640625" style="263" customWidth="1"/>
    <col min="12802" max="12817" width="7.6640625" style="263" customWidth="1"/>
    <col min="12818" max="12818" width="8.109375" style="263" customWidth="1"/>
    <col min="12819" max="12819" width="2.109375" style="263" customWidth="1"/>
    <col min="12820" max="12823" width="8.6640625" style="263" customWidth="1"/>
    <col min="12824" max="13055" width="9" style="263"/>
    <col min="13056" max="13056" width="3.6640625" style="263" customWidth="1"/>
    <col min="13057" max="13057" width="11.6640625" style="263" customWidth="1"/>
    <col min="13058" max="13073" width="7.6640625" style="263" customWidth="1"/>
    <col min="13074" max="13074" width="8.109375" style="263" customWidth="1"/>
    <col min="13075" max="13075" width="2.109375" style="263" customWidth="1"/>
    <col min="13076" max="13079" width="8.6640625" style="263" customWidth="1"/>
    <col min="13080" max="13311" width="9" style="263"/>
    <col min="13312" max="13312" width="3.6640625" style="263" customWidth="1"/>
    <col min="13313" max="13313" width="11.6640625" style="263" customWidth="1"/>
    <col min="13314" max="13329" width="7.6640625" style="263" customWidth="1"/>
    <col min="13330" max="13330" width="8.109375" style="263" customWidth="1"/>
    <col min="13331" max="13331" width="2.109375" style="263" customWidth="1"/>
    <col min="13332" max="13335" width="8.6640625" style="263" customWidth="1"/>
    <col min="13336" max="13567" width="9" style="263"/>
    <col min="13568" max="13568" width="3.6640625" style="263" customWidth="1"/>
    <col min="13569" max="13569" width="11.6640625" style="263" customWidth="1"/>
    <col min="13570" max="13585" width="7.6640625" style="263" customWidth="1"/>
    <col min="13586" max="13586" width="8.109375" style="263" customWidth="1"/>
    <col min="13587" max="13587" width="2.109375" style="263" customWidth="1"/>
    <col min="13588" max="13591" width="8.6640625" style="263" customWidth="1"/>
    <col min="13592" max="13823" width="9" style="263"/>
    <col min="13824" max="13824" width="3.6640625" style="263" customWidth="1"/>
    <col min="13825" max="13825" width="11.6640625" style="263" customWidth="1"/>
    <col min="13826" max="13841" width="7.6640625" style="263" customWidth="1"/>
    <col min="13842" max="13842" width="8.109375" style="263" customWidth="1"/>
    <col min="13843" max="13843" width="2.109375" style="263" customWidth="1"/>
    <col min="13844" max="13847" width="8.6640625" style="263" customWidth="1"/>
    <col min="13848" max="14079" width="9" style="263"/>
    <col min="14080" max="14080" width="3.6640625" style="263" customWidth="1"/>
    <col min="14081" max="14081" width="11.6640625" style="263" customWidth="1"/>
    <col min="14082" max="14097" width="7.6640625" style="263" customWidth="1"/>
    <col min="14098" max="14098" width="8.109375" style="263" customWidth="1"/>
    <col min="14099" max="14099" width="2.109375" style="263" customWidth="1"/>
    <col min="14100" max="14103" width="8.6640625" style="263" customWidth="1"/>
    <col min="14104" max="14335" width="9" style="263"/>
    <col min="14336" max="14336" width="3.6640625" style="263" customWidth="1"/>
    <col min="14337" max="14337" width="11.6640625" style="263" customWidth="1"/>
    <col min="14338" max="14353" width="7.6640625" style="263" customWidth="1"/>
    <col min="14354" max="14354" width="8.109375" style="263" customWidth="1"/>
    <col min="14355" max="14355" width="2.109375" style="263" customWidth="1"/>
    <col min="14356" max="14359" width="8.6640625" style="263" customWidth="1"/>
    <col min="14360" max="14591" width="9" style="263"/>
    <col min="14592" max="14592" width="3.6640625" style="263" customWidth="1"/>
    <col min="14593" max="14593" width="11.6640625" style="263" customWidth="1"/>
    <col min="14594" max="14609" width="7.6640625" style="263" customWidth="1"/>
    <col min="14610" max="14610" width="8.109375" style="263" customWidth="1"/>
    <col min="14611" max="14611" width="2.109375" style="263" customWidth="1"/>
    <col min="14612" max="14615" width="8.6640625" style="263" customWidth="1"/>
    <col min="14616" max="14847" width="9" style="263"/>
    <col min="14848" max="14848" width="3.6640625" style="263" customWidth="1"/>
    <col min="14849" max="14849" width="11.6640625" style="263" customWidth="1"/>
    <col min="14850" max="14865" width="7.6640625" style="263" customWidth="1"/>
    <col min="14866" max="14866" width="8.109375" style="263" customWidth="1"/>
    <col min="14867" max="14867" width="2.109375" style="263" customWidth="1"/>
    <col min="14868" max="14871" width="8.6640625" style="263" customWidth="1"/>
    <col min="14872" max="15103" width="9" style="263"/>
    <col min="15104" max="15104" width="3.6640625" style="263" customWidth="1"/>
    <col min="15105" max="15105" width="11.6640625" style="263" customWidth="1"/>
    <col min="15106" max="15121" width="7.6640625" style="263" customWidth="1"/>
    <col min="15122" max="15122" width="8.109375" style="263" customWidth="1"/>
    <col min="15123" max="15123" width="2.109375" style="263" customWidth="1"/>
    <col min="15124" max="15127" width="8.6640625" style="263" customWidth="1"/>
    <col min="15128" max="15359" width="9" style="263"/>
    <col min="15360" max="15360" width="3.6640625" style="263" customWidth="1"/>
    <col min="15361" max="15361" width="11.6640625" style="263" customWidth="1"/>
    <col min="15362" max="15377" width="7.6640625" style="263" customWidth="1"/>
    <col min="15378" max="15378" width="8.109375" style="263" customWidth="1"/>
    <col min="15379" max="15379" width="2.109375" style="263" customWidth="1"/>
    <col min="15380" max="15383" width="8.6640625" style="263" customWidth="1"/>
    <col min="15384" max="15615" width="9" style="263"/>
    <col min="15616" max="15616" width="3.6640625" style="263" customWidth="1"/>
    <col min="15617" max="15617" width="11.6640625" style="263" customWidth="1"/>
    <col min="15618" max="15633" width="7.6640625" style="263" customWidth="1"/>
    <col min="15634" max="15634" width="8.109375" style="263" customWidth="1"/>
    <col min="15635" max="15635" width="2.109375" style="263" customWidth="1"/>
    <col min="15636" max="15639" width="8.6640625" style="263" customWidth="1"/>
    <col min="15640" max="15871" width="9" style="263"/>
    <col min="15872" max="15872" width="3.6640625" style="263" customWidth="1"/>
    <col min="15873" max="15873" width="11.6640625" style="263" customWidth="1"/>
    <col min="15874" max="15889" width="7.6640625" style="263" customWidth="1"/>
    <col min="15890" max="15890" width="8.109375" style="263" customWidth="1"/>
    <col min="15891" max="15891" width="2.109375" style="263" customWidth="1"/>
    <col min="15892" max="15895" width="8.6640625" style="263" customWidth="1"/>
    <col min="15896" max="16127" width="9" style="263"/>
    <col min="16128" max="16128" width="3.6640625" style="263" customWidth="1"/>
    <col min="16129" max="16129" width="11.6640625" style="263" customWidth="1"/>
    <col min="16130" max="16145" width="7.6640625" style="263" customWidth="1"/>
    <col min="16146" max="16146" width="8.109375" style="263" customWidth="1"/>
    <col min="16147" max="16147" width="2.109375" style="263" customWidth="1"/>
    <col min="16148" max="16151" width="8.6640625" style="263" customWidth="1"/>
    <col min="16152" max="16384" width="9" style="263"/>
  </cols>
  <sheetData>
    <row r="1" spans="1:20" s="260" customFormat="1" ht="20.3" customHeight="1">
      <c r="A1" s="1229" t="s">
        <v>988</v>
      </c>
      <c r="B1" s="1229"/>
      <c r="C1" s="1229"/>
      <c r="D1" s="1229"/>
      <c r="E1" s="256"/>
      <c r="F1" s="256"/>
      <c r="G1" s="256"/>
      <c r="H1" s="256"/>
      <c r="I1" s="256"/>
      <c r="J1" s="256"/>
      <c r="K1" s="256"/>
      <c r="L1" s="256"/>
      <c r="M1" s="256"/>
      <c r="N1" s="256"/>
      <c r="O1" s="256"/>
      <c r="P1" s="256"/>
      <c r="Q1" s="256"/>
      <c r="R1" s="256"/>
      <c r="S1" s="256"/>
      <c r="T1" s="256"/>
    </row>
    <row r="2" spans="1:20" s="260" customFormat="1" ht="20.3" customHeight="1">
      <c r="A2" s="1314" t="s">
        <v>1922</v>
      </c>
      <c r="B2" s="1314"/>
      <c r="C2" s="1314"/>
      <c r="D2" s="1314"/>
      <c r="E2" s="1314"/>
      <c r="F2" s="1314"/>
      <c r="G2" s="258"/>
      <c r="H2" s="258"/>
      <c r="I2" s="258"/>
      <c r="J2" s="258"/>
      <c r="K2" s="258"/>
      <c r="L2" s="258"/>
      <c r="M2" s="258"/>
      <c r="N2" s="258"/>
      <c r="P2" s="258"/>
      <c r="Q2" s="258"/>
      <c r="R2" s="258"/>
      <c r="S2" s="258"/>
      <c r="T2" s="493" t="s">
        <v>1810</v>
      </c>
    </row>
    <row r="3" spans="1:20" ht="20.3" customHeight="1">
      <c r="A3" s="261"/>
      <c r="B3" s="262" t="s">
        <v>989</v>
      </c>
      <c r="C3" s="1144" t="s">
        <v>1413</v>
      </c>
      <c r="D3" s="1142"/>
      <c r="E3" s="1142"/>
      <c r="F3" s="1142"/>
      <c r="G3" s="1142"/>
      <c r="H3" s="1143"/>
      <c r="I3" s="1144" t="s">
        <v>990</v>
      </c>
      <c r="J3" s="1142"/>
      <c r="K3" s="1142"/>
      <c r="L3" s="1142"/>
      <c r="M3" s="1142"/>
      <c r="N3" s="1143"/>
      <c r="O3" s="1144" t="s">
        <v>991</v>
      </c>
      <c r="P3" s="1142"/>
      <c r="Q3" s="1142"/>
      <c r="R3" s="1142"/>
      <c r="S3" s="1142"/>
      <c r="T3" s="1145"/>
    </row>
    <row r="4" spans="1:20" ht="20.3" customHeight="1">
      <c r="A4" s="264" t="s">
        <v>992</v>
      </c>
      <c r="B4" s="425" t="s">
        <v>1414</v>
      </c>
      <c r="C4" s="265" t="s">
        <v>993</v>
      </c>
      <c r="D4" s="265" t="s">
        <v>994</v>
      </c>
      <c r="E4" s="265" t="s">
        <v>995</v>
      </c>
      <c r="F4" s="265" t="s">
        <v>996</v>
      </c>
      <c r="G4" s="1084" t="s">
        <v>123</v>
      </c>
      <c r="H4" s="1123"/>
      <c r="I4" s="226" t="s">
        <v>993</v>
      </c>
      <c r="J4" s="226" t="s">
        <v>994</v>
      </c>
      <c r="K4" s="226" t="s">
        <v>995</v>
      </c>
      <c r="L4" s="226" t="s">
        <v>996</v>
      </c>
      <c r="M4" s="1084" t="s">
        <v>123</v>
      </c>
      <c r="N4" s="1123"/>
      <c r="O4" s="226" t="s">
        <v>993</v>
      </c>
      <c r="P4" s="226" t="s">
        <v>994</v>
      </c>
      <c r="Q4" s="226" t="s">
        <v>995</v>
      </c>
      <c r="R4" s="226" t="s">
        <v>996</v>
      </c>
      <c r="S4" s="1084" t="s">
        <v>123</v>
      </c>
      <c r="T4" s="1132"/>
    </row>
    <row r="5" spans="1:20" ht="20.3" customHeight="1">
      <c r="A5" s="1299" t="s">
        <v>997</v>
      </c>
      <c r="B5" s="499" t="s">
        <v>998</v>
      </c>
      <c r="C5" s="402" t="s">
        <v>617</v>
      </c>
      <c r="D5" s="402">
        <v>15</v>
      </c>
      <c r="E5" s="402" t="s">
        <v>617</v>
      </c>
      <c r="F5" s="402" t="s">
        <v>617</v>
      </c>
      <c r="G5" s="1308">
        <f>IF(SUM(C5:F5)=0,"－",SUM(C5:F5))</f>
        <v>15</v>
      </c>
      <c r="H5" s="1309"/>
      <c r="I5" s="402" t="s">
        <v>617</v>
      </c>
      <c r="J5" s="402" t="s">
        <v>617</v>
      </c>
      <c r="K5" s="402" t="s">
        <v>617</v>
      </c>
      <c r="L5" s="402" t="s">
        <v>1415</v>
      </c>
      <c r="M5" s="1308" t="str">
        <f>IF(SUM(I5:L5)=0,"－",SUM(I5:L5))</f>
        <v>－</v>
      </c>
      <c r="N5" s="1309"/>
      <c r="O5" s="402" t="s">
        <v>617</v>
      </c>
      <c r="P5" s="402">
        <v>10</v>
      </c>
      <c r="Q5" s="402" t="s">
        <v>617</v>
      </c>
      <c r="R5" s="402" t="s">
        <v>617</v>
      </c>
      <c r="S5" s="1302">
        <f>IF(SUM(O5:R5)=0,"－",SUM(O5:R5))</f>
        <v>10</v>
      </c>
      <c r="T5" s="1303"/>
    </row>
    <row r="6" spans="1:20" ht="20.3" customHeight="1">
      <c r="A6" s="1300"/>
      <c r="B6" s="499" t="s">
        <v>999</v>
      </c>
      <c r="C6" s="402" t="s">
        <v>617</v>
      </c>
      <c r="D6" s="402" t="s">
        <v>617</v>
      </c>
      <c r="E6" s="402" t="s">
        <v>617</v>
      </c>
      <c r="F6" s="402" t="s">
        <v>617</v>
      </c>
      <c r="G6" s="1308" t="str">
        <f>IF(SUM(C6:F6)=0,"－",SUM(C6:F6))</f>
        <v>－</v>
      </c>
      <c r="H6" s="1309"/>
      <c r="I6" s="402" t="s">
        <v>617</v>
      </c>
      <c r="J6" s="402" t="s">
        <v>617</v>
      </c>
      <c r="K6" s="402" t="s">
        <v>617</v>
      </c>
      <c r="L6" s="402" t="s">
        <v>617</v>
      </c>
      <c r="M6" s="1308" t="str">
        <f>IF(SUM(I6:L6)=0,"－",SUM(I6:L6))</f>
        <v>－</v>
      </c>
      <c r="N6" s="1309"/>
      <c r="O6" s="402" t="s">
        <v>617</v>
      </c>
      <c r="P6" s="402" t="s">
        <v>617</v>
      </c>
      <c r="Q6" s="402" t="s">
        <v>617</v>
      </c>
      <c r="R6" s="402" t="s">
        <v>617</v>
      </c>
      <c r="S6" s="1302" t="str">
        <f>IF(SUM(O6:R6)=0,"－",SUM(O6:R6))</f>
        <v>－</v>
      </c>
      <c r="T6" s="1303"/>
    </row>
    <row r="7" spans="1:20" ht="20.3" customHeight="1">
      <c r="A7" s="1300"/>
      <c r="B7" s="499" t="s">
        <v>1000</v>
      </c>
      <c r="C7" s="402" t="s">
        <v>617</v>
      </c>
      <c r="D7" s="402" t="s">
        <v>617</v>
      </c>
      <c r="E7" s="402" t="s">
        <v>617</v>
      </c>
      <c r="F7" s="402" t="s">
        <v>617</v>
      </c>
      <c r="G7" s="1308" t="str">
        <f>IF(SUM(C7:F7)=0,"－",SUM(C7:F7))</f>
        <v>－</v>
      </c>
      <c r="H7" s="1309"/>
      <c r="I7" s="402" t="s">
        <v>617</v>
      </c>
      <c r="J7" s="402" t="s">
        <v>617</v>
      </c>
      <c r="K7" s="402" t="s">
        <v>617</v>
      </c>
      <c r="L7" s="402" t="s">
        <v>617</v>
      </c>
      <c r="M7" s="1308" t="str">
        <f>IF(SUM(I7:L7)=0,"－",SUM(I7:L7))</f>
        <v>－</v>
      </c>
      <c r="N7" s="1309"/>
      <c r="O7" s="402" t="s">
        <v>617</v>
      </c>
      <c r="P7" s="402" t="s">
        <v>617</v>
      </c>
      <c r="Q7" s="402" t="s">
        <v>617</v>
      </c>
      <c r="R7" s="402" t="s">
        <v>617</v>
      </c>
      <c r="S7" s="1302" t="str">
        <f>IF(SUM(O7:R7)=0,"－",SUM(O7:R7))</f>
        <v>－</v>
      </c>
      <c r="T7" s="1303"/>
    </row>
    <row r="8" spans="1:20" ht="20.3" customHeight="1">
      <c r="A8" s="1300"/>
      <c r="B8" s="499" t="s">
        <v>1001</v>
      </c>
      <c r="C8" s="402" t="s">
        <v>617</v>
      </c>
      <c r="D8" s="402" t="s">
        <v>617</v>
      </c>
      <c r="E8" s="402" t="s">
        <v>617</v>
      </c>
      <c r="F8" s="402" t="s">
        <v>617</v>
      </c>
      <c r="G8" s="1308" t="str">
        <f>IF(SUM(C8:F8)=0,"－",SUM(C8:F8))</f>
        <v>－</v>
      </c>
      <c r="H8" s="1309"/>
      <c r="I8" s="402" t="s">
        <v>617</v>
      </c>
      <c r="J8" s="402" t="s">
        <v>617</v>
      </c>
      <c r="K8" s="402" t="s">
        <v>617</v>
      </c>
      <c r="L8" s="402" t="s">
        <v>617</v>
      </c>
      <c r="M8" s="1308" t="str">
        <f>IF(SUM(I8:L8)=0,"－",SUM(I8:L8))</f>
        <v>－</v>
      </c>
      <c r="N8" s="1309"/>
      <c r="O8" s="402" t="s">
        <v>617</v>
      </c>
      <c r="P8" s="402" t="s">
        <v>617</v>
      </c>
      <c r="Q8" s="402" t="s">
        <v>617</v>
      </c>
      <c r="R8" s="402" t="s">
        <v>617</v>
      </c>
      <c r="S8" s="1302" t="str">
        <f>IF(SUM(O8:R8)=0,"－",SUM(O8:R8))</f>
        <v>－</v>
      </c>
      <c r="T8" s="1303"/>
    </row>
    <row r="9" spans="1:20" ht="20.3" customHeight="1">
      <c r="A9" s="1301"/>
      <c r="B9" s="499" t="s">
        <v>123</v>
      </c>
      <c r="C9" s="402" t="str">
        <f>IF(SUM(C5:C8)=0,"－",SUM(C5:C8))</f>
        <v>－</v>
      </c>
      <c r="D9" s="402">
        <f>IF(SUM(D5:D8)=0,"－",SUM(D5:D8))</f>
        <v>15</v>
      </c>
      <c r="E9" s="402" t="str">
        <f>IF(SUM(E5:E8)=0,"－",SUM(E5:E8))</f>
        <v>－</v>
      </c>
      <c r="F9" s="402" t="str">
        <f>IF(SUM(F5:F8)=0,"－",SUM(F5:F8))</f>
        <v>－</v>
      </c>
      <c r="G9" s="1308">
        <f>IF(SUM(G5:G8)=0,"－",SUM(G5:G8))</f>
        <v>15</v>
      </c>
      <c r="H9" s="1309" t="str">
        <f t="shared" ref="H9:T9" si="0">IF(SUM(H5:H8)=0,"－",SUM(H5:H8))</f>
        <v>－</v>
      </c>
      <c r="I9" s="402" t="str">
        <f>IF(SUM(I5:I8)=0,"－",SUM(I5:I8))</f>
        <v>－</v>
      </c>
      <c r="J9" s="402" t="str">
        <f>IF(SUM(J5:J8)=0,"－",SUM(J5:J8))</f>
        <v>－</v>
      </c>
      <c r="K9" s="402" t="str">
        <f>IF(SUM(K5:K8)=0,"－",SUM(K5:K8))</f>
        <v>－</v>
      </c>
      <c r="L9" s="402" t="str">
        <f>IF(SUM(L5:L8)=0,"－",SUM(L5:L8))</f>
        <v>－</v>
      </c>
      <c r="M9" s="1308" t="str">
        <f>IF(SUM(M5:M8)=0,"－",SUM(M5:M8))</f>
        <v>－</v>
      </c>
      <c r="N9" s="1309" t="str">
        <f t="shared" si="0"/>
        <v>－</v>
      </c>
      <c r="O9" s="402" t="str">
        <f>IF(SUM(O5:O8)=0,"－",SUM(O5:O8))</f>
        <v>－</v>
      </c>
      <c r="P9" s="402">
        <f>IF(SUM(P5:P8)=0,"－",SUM(P5:P8))</f>
        <v>10</v>
      </c>
      <c r="Q9" s="402" t="str">
        <f>IF(SUM(Q5:Q8)=0,"－",SUM(Q5:Q8))</f>
        <v>－</v>
      </c>
      <c r="R9" s="402" t="str">
        <f>IF(SUM(R5:R8)=0,"－",SUM(R5:R8))</f>
        <v>－</v>
      </c>
      <c r="S9" s="1302">
        <f>IF(SUM(S5:S8)=0,"－",SUM(S5:S8))</f>
        <v>10</v>
      </c>
      <c r="T9" s="1303" t="str">
        <f t="shared" si="0"/>
        <v>－</v>
      </c>
    </row>
    <row r="10" spans="1:20" ht="20.3" customHeight="1">
      <c r="A10" s="1299" t="s">
        <v>1002</v>
      </c>
      <c r="B10" s="499" t="s">
        <v>998</v>
      </c>
      <c r="C10" s="402" t="s">
        <v>617</v>
      </c>
      <c r="D10" s="402">
        <v>72</v>
      </c>
      <c r="E10" s="402" t="s">
        <v>617</v>
      </c>
      <c r="F10" s="402" t="str">
        <f>IF(SUM(F6:F9)=0,"－",SUM(F6:F9))</f>
        <v>－</v>
      </c>
      <c r="G10" s="1308">
        <f>IF(SUM(C10:F10)=0,"－",SUM(C10:F10))</f>
        <v>72</v>
      </c>
      <c r="H10" s="1309"/>
      <c r="I10" s="402" t="s">
        <v>617</v>
      </c>
      <c r="J10" s="402" t="s">
        <v>617</v>
      </c>
      <c r="K10" s="402" t="s">
        <v>617</v>
      </c>
      <c r="L10" s="402" t="s">
        <v>617</v>
      </c>
      <c r="M10" s="1308" t="str">
        <f>IF(SUM(I10:L10)=0,"－",SUM(I10:L10))</f>
        <v>－</v>
      </c>
      <c r="N10" s="1309"/>
      <c r="O10" s="402" t="s">
        <v>617</v>
      </c>
      <c r="P10" s="402" t="s">
        <v>617</v>
      </c>
      <c r="Q10" s="402" t="s">
        <v>617</v>
      </c>
      <c r="R10" s="402" t="s">
        <v>617</v>
      </c>
      <c r="S10" s="1302" t="str">
        <f>IF(SUM(O10:R10)=0,"－",SUM(O10:R10))</f>
        <v>－</v>
      </c>
      <c r="T10" s="1303"/>
    </row>
    <row r="11" spans="1:20" ht="20.3" customHeight="1">
      <c r="A11" s="1300"/>
      <c r="B11" s="499" t="s">
        <v>999</v>
      </c>
      <c r="C11" s="402" t="s">
        <v>617</v>
      </c>
      <c r="D11" s="402">
        <v>183</v>
      </c>
      <c r="E11" s="402" t="s">
        <v>617</v>
      </c>
      <c r="F11" s="402" t="s">
        <v>617</v>
      </c>
      <c r="G11" s="1308">
        <f>IF(SUM(C11:F11)=0,"－",SUM(C11:F11))</f>
        <v>183</v>
      </c>
      <c r="H11" s="1309"/>
      <c r="I11" s="402" t="s">
        <v>617</v>
      </c>
      <c r="J11" s="402" t="s">
        <v>617</v>
      </c>
      <c r="K11" s="402" t="s">
        <v>617</v>
      </c>
      <c r="L11" s="402" t="s">
        <v>617</v>
      </c>
      <c r="M11" s="1308" t="str">
        <f>IF(SUM(I11:L11)=0,"－",SUM(I11:L11))</f>
        <v>－</v>
      </c>
      <c r="N11" s="1309"/>
      <c r="O11" s="402" t="s">
        <v>617</v>
      </c>
      <c r="P11" s="402" t="s">
        <v>617</v>
      </c>
      <c r="Q11" s="402" t="s">
        <v>617</v>
      </c>
      <c r="R11" s="402" t="s">
        <v>617</v>
      </c>
      <c r="S11" s="1302" t="str">
        <f>IF(SUM(O11:R11)=0,"－",SUM(O11:R11))</f>
        <v>－</v>
      </c>
      <c r="T11" s="1303"/>
    </row>
    <row r="12" spans="1:20" ht="20.3" customHeight="1">
      <c r="A12" s="1300"/>
      <c r="B12" s="499" t="s">
        <v>1000</v>
      </c>
      <c r="C12" s="402" t="s">
        <v>617</v>
      </c>
      <c r="D12" s="402" t="s">
        <v>617</v>
      </c>
      <c r="E12" s="402" t="s">
        <v>617</v>
      </c>
      <c r="F12" s="402" t="s">
        <v>617</v>
      </c>
      <c r="G12" s="1308" t="str">
        <f>IF(SUM(C12:F12)=0,"－",SUM(C12:F12))</f>
        <v>－</v>
      </c>
      <c r="H12" s="1309"/>
      <c r="I12" s="402" t="s">
        <v>617</v>
      </c>
      <c r="J12" s="402" t="s">
        <v>617</v>
      </c>
      <c r="K12" s="402" t="s">
        <v>617</v>
      </c>
      <c r="L12" s="402" t="s">
        <v>617</v>
      </c>
      <c r="M12" s="1308" t="str">
        <f>IF(SUM(I12:L12)=0,"－",SUM(I12:L12))</f>
        <v>－</v>
      </c>
      <c r="N12" s="1309"/>
      <c r="O12" s="402" t="s">
        <v>617</v>
      </c>
      <c r="P12" s="402" t="s">
        <v>617</v>
      </c>
      <c r="Q12" s="402" t="s">
        <v>617</v>
      </c>
      <c r="R12" s="402" t="s">
        <v>617</v>
      </c>
      <c r="S12" s="1302" t="str">
        <f>IF(SUM(O12:R12)=0,"－",SUM(O12:R12))</f>
        <v>－</v>
      </c>
      <c r="T12" s="1303"/>
    </row>
    <row r="13" spans="1:20" ht="20.3" customHeight="1">
      <c r="A13" s="1300"/>
      <c r="B13" s="499" t="s">
        <v>1001</v>
      </c>
      <c r="C13" s="402" t="s">
        <v>617</v>
      </c>
      <c r="D13" s="402" t="s">
        <v>617</v>
      </c>
      <c r="E13" s="402" t="s">
        <v>617</v>
      </c>
      <c r="F13" s="402" t="s">
        <v>617</v>
      </c>
      <c r="G13" s="1308" t="str">
        <f>IF(SUM(C13:F13)=0,"－",SUM(C13:F13))</f>
        <v>－</v>
      </c>
      <c r="H13" s="1309"/>
      <c r="I13" s="402" t="s">
        <v>617</v>
      </c>
      <c r="J13" s="402" t="s">
        <v>617</v>
      </c>
      <c r="K13" s="402" t="s">
        <v>617</v>
      </c>
      <c r="L13" s="402" t="s">
        <v>617</v>
      </c>
      <c r="M13" s="1308" t="str">
        <f>IF(SUM(I13:L13)=0,"－",SUM(I13:L13))</f>
        <v>－</v>
      </c>
      <c r="N13" s="1309"/>
      <c r="O13" s="402" t="s">
        <v>617</v>
      </c>
      <c r="P13" s="402" t="s">
        <v>617</v>
      </c>
      <c r="Q13" s="402" t="s">
        <v>617</v>
      </c>
      <c r="R13" s="402" t="s">
        <v>617</v>
      </c>
      <c r="S13" s="1302" t="str">
        <f>IF(SUM(O13:R13)=0,"－",SUM(O13:R13))</f>
        <v>－</v>
      </c>
      <c r="T13" s="1303"/>
    </row>
    <row r="14" spans="1:20" ht="20.3" customHeight="1">
      <c r="A14" s="1301"/>
      <c r="B14" s="226" t="s">
        <v>123</v>
      </c>
      <c r="C14" s="402" t="str">
        <f>IF(SUM(C10:C13)=0,"－",SUM(C10:C13))</f>
        <v>－</v>
      </c>
      <c r="D14" s="402">
        <f>IF(SUM(D10:D13)=0,"－",SUM(D10:D13))</f>
        <v>255</v>
      </c>
      <c r="E14" s="402" t="str">
        <f>IF(SUM(E10:E13)=0,"－",SUM(E10:E13))</f>
        <v>－</v>
      </c>
      <c r="F14" s="402" t="str">
        <f>IF(SUM(F10:F13)=0,"－",SUM(F10:F13))</f>
        <v>－</v>
      </c>
      <c r="G14" s="1308">
        <f>IF(SUM(G10:G13)=0,"－",SUM(G10:G13))</f>
        <v>255</v>
      </c>
      <c r="H14" s="1309" t="str">
        <f t="shared" ref="H14:T14" si="1">IF(SUM(H10:H13)=0,"－",SUM(H10:H13))</f>
        <v>－</v>
      </c>
      <c r="I14" s="402" t="str">
        <f>IF(SUM(I10:I13)=0,"－",SUM(I10:I13))</f>
        <v>－</v>
      </c>
      <c r="J14" s="402" t="str">
        <f>IF(SUM(J10:J13)=0,"－",SUM(J10:J13))</f>
        <v>－</v>
      </c>
      <c r="K14" s="402" t="str">
        <f>IF(SUM(K10:K13)=0,"－",SUM(K10:K13))</f>
        <v>－</v>
      </c>
      <c r="L14" s="402" t="str">
        <f>IF(SUM(L10:L13)=0,"－",SUM(L10:L13))</f>
        <v>－</v>
      </c>
      <c r="M14" s="1308" t="str">
        <f>IF(SUM(M10:M13)=0,"－",SUM(M10:M13))</f>
        <v>－</v>
      </c>
      <c r="N14" s="1309" t="str">
        <f t="shared" si="1"/>
        <v>－</v>
      </c>
      <c r="O14" s="402" t="str">
        <f>IF(SUM(O10:O13)=0,"－",SUM(O10:O13))</f>
        <v>－</v>
      </c>
      <c r="P14" s="402" t="str">
        <f>IF(SUM(P10:P13)=0,"－",SUM(P10:P13))</f>
        <v>－</v>
      </c>
      <c r="Q14" s="402" t="str">
        <f>IF(SUM(Q10:Q13)=0,"－",SUM(Q10:Q13))</f>
        <v>－</v>
      </c>
      <c r="R14" s="402" t="str">
        <f>IF(SUM(R10:R13)=0,"－",SUM(R10:R13))</f>
        <v>－</v>
      </c>
      <c r="S14" s="1302" t="str">
        <f>IF(SUM(S10:S13)=0,"－",SUM(S10:S13))</f>
        <v>－</v>
      </c>
      <c r="T14" s="1303" t="str">
        <f t="shared" si="1"/>
        <v>－</v>
      </c>
    </row>
    <row r="15" spans="1:20" ht="20.3" customHeight="1" thickBot="1">
      <c r="A15" s="1106" t="s">
        <v>1811</v>
      </c>
      <c r="B15" s="991"/>
      <c r="C15" s="403" t="str">
        <f>IF(SUM(C5:C8)+SUM(C10:C13)=0,"－",SUM(C5:C8)+SUM(C10:C13))</f>
        <v>－</v>
      </c>
      <c r="D15" s="403">
        <f>IF(SUM(D5:D8)+SUM(D10:D13)=0,"－",SUM(D5:D8)+SUM(D10:D13))</f>
        <v>270</v>
      </c>
      <c r="E15" s="403" t="str">
        <f>IF(SUM(E5:E8)+SUM(E10:E13)=0,"－",SUM(E5:E8)+SUM(E10:E13))</f>
        <v>－</v>
      </c>
      <c r="F15" s="403" t="str">
        <f>IF(SUM(F5:F8)+SUM(F10:F13)=0,"－",SUM(F5:F8)+SUM(F10:F13))</f>
        <v>－</v>
      </c>
      <c r="G15" s="1310">
        <f>IF(SUM(G5:G8)+SUM(G10:G13)=0,"－",SUM(G5:G8)+SUM(G10:G13))</f>
        <v>270</v>
      </c>
      <c r="H15" s="1311" t="str">
        <f t="shared" ref="H15:T15" si="2">IF(SUM(H5:H8)+SUM(H10:H13)=0,"－",SUM(H5:H8)+SUM(H10:H13))</f>
        <v>－</v>
      </c>
      <c r="I15" s="404" t="str">
        <f>IF(SUM(I5:I8)+SUM(I10:I13)=0,"－",SUM(I5:I8)+SUM(I10:I13))</f>
        <v>－</v>
      </c>
      <c r="J15" s="404" t="str">
        <f>IF(SUM(J5:J8)+SUM(J10:J13)=0,"－",SUM(J5:J8)+SUM(J10:J13))</f>
        <v>－</v>
      </c>
      <c r="K15" s="404" t="str">
        <f>IF(SUM(K5:K8)+SUM(K10:K13)=0,"－",SUM(K5:K8)+SUM(K10:K13))</f>
        <v>－</v>
      </c>
      <c r="L15" s="404" t="str">
        <f>IF(SUM(L5:L8)+SUM(L10:L13)=0,"－",SUM(L5:L8)+SUM(L10:L13))</f>
        <v>－</v>
      </c>
      <c r="M15" s="1310" t="str">
        <f>IF(SUM(M5:M8)+SUM(M10:M13)=0,"－",SUM(M5:M8)+SUM(M10:M13))</f>
        <v>－</v>
      </c>
      <c r="N15" s="1311" t="str">
        <f t="shared" si="2"/>
        <v>－</v>
      </c>
      <c r="O15" s="404" t="str">
        <f>IF(SUM(O5:O8)+SUM(O10:O13)=0,"－",SUM(O5:O8)+SUM(O10:O13))</f>
        <v>－</v>
      </c>
      <c r="P15" s="403">
        <f>IF(SUM(P5:P8)+SUM(P10:P13)=0,"－",SUM(P5:P8)+SUM(P10:P13))</f>
        <v>10</v>
      </c>
      <c r="Q15" s="404" t="str">
        <f>IF(SUM(Q5:Q8)+SUM(Q10:Q13)=0,"－",SUM(Q5:Q8)+SUM(Q10:Q13))</f>
        <v>－</v>
      </c>
      <c r="R15" s="404" t="str">
        <f>IF(SUM(R5:R8)+SUM(R10:R13)=0,"－",SUM(R5:R8)+SUM(R10:R13))</f>
        <v>－</v>
      </c>
      <c r="S15" s="1312">
        <f>IF(SUM(S5:S8)+SUM(S10:S13)=0,"－",SUM(S5:S8)+SUM(S10:S13))</f>
        <v>10</v>
      </c>
      <c r="T15" s="1313" t="str">
        <f t="shared" si="2"/>
        <v>－</v>
      </c>
    </row>
    <row r="16" spans="1:20" ht="20.3" customHeight="1" thickTop="1">
      <c r="A16" s="267"/>
      <c r="B16" s="268" t="s">
        <v>989</v>
      </c>
      <c r="C16" s="1304" t="s">
        <v>1813</v>
      </c>
      <c r="D16" s="1305"/>
      <c r="E16" s="1305"/>
      <c r="F16" s="1305"/>
      <c r="G16" s="1305"/>
      <c r="H16" s="1306"/>
      <c r="I16" s="1304" t="s">
        <v>1003</v>
      </c>
      <c r="J16" s="1305"/>
      <c r="K16" s="1305"/>
      <c r="L16" s="1305"/>
      <c r="M16" s="1306"/>
      <c r="N16" s="1304" t="s">
        <v>894</v>
      </c>
      <c r="O16" s="1305"/>
      <c r="P16" s="1305"/>
      <c r="Q16" s="1305"/>
      <c r="R16" s="1305"/>
      <c r="S16" s="1305"/>
      <c r="T16" s="1307"/>
    </row>
    <row r="17" spans="1:20" ht="20.3" customHeight="1">
      <c r="A17" s="264" t="s">
        <v>992</v>
      </c>
      <c r="B17" s="425" t="s">
        <v>1402</v>
      </c>
      <c r="C17" s="265" t="s">
        <v>993</v>
      </c>
      <c r="D17" s="226" t="s">
        <v>994</v>
      </c>
      <c r="E17" s="226" t="s">
        <v>995</v>
      </c>
      <c r="F17" s="226" t="s">
        <v>996</v>
      </c>
      <c r="G17" s="241" t="s">
        <v>1004</v>
      </c>
      <c r="H17" s="226" t="s">
        <v>123</v>
      </c>
      <c r="I17" s="226" t="s">
        <v>993</v>
      </c>
      <c r="J17" s="226" t="s">
        <v>994</v>
      </c>
      <c r="K17" s="226" t="s">
        <v>995</v>
      </c>
      <c r="L17" s="226" t="s">
        <v>996</v>
      </c>
      <c r="M17" s="226" t="s">
        <v>123</v>
      </c>
      <c r="N17" s="226" t="s">
        <v>993</v>
      </c>
      <c r="O17" s="226" t="s">
        <v>994</v>
      </c>
      <c r="P17" s="226" t="s">
        <v>995</v>
      </c>
      <c r="Q17" s="226" t="s">
        <v>996</v>
      </c>
      <c r="R17" s="241" t="s">
        <v>1004</v>
      </c>
      <c r="S17" s="1084" t="s">
        <v>123</v>
      </c>
      <c r="T17" s="1132"/>
    </row>
    <row r="18" spans="1:20" ht="20.3" customHeight="1">
      <c r="A18" s="1299" t="s">
        <v>997</v>
      </c>
      <c r="B18" s="499" t="s">
        <v>998</v>
      </c>
      <c r="C18" s="402" t="s">
        <v>1341</v>
      </c>
      <c r="D18" s="402" t="s">
        <v>617</v>
      </c>
      <c r="E18" s="402" t="s">
        <v>617</v>
      </c>
      <c r="F18" s="402" t="s">
        <v>617</v>
      </c>
      <c r="G18" s="402" t="s">
        <v>617</v>
      </c>
      <c r="H18" s="402" t="str">
        <f>IF(SUM(C18:G18)=0,"－",SUM(C18:G18))</f>
        <v>－</v>
      </c>
      <c r="I18" s="402" t="s">
        <v>617</v>
      </c>
      <c r="J18" s="402" t="s">
        <v>617</v>
      </c>
      <c r="K18" s="402" t="s">
        <v>617</v>
      </c>
      <c r="L18" s="402" t="s">
        <v>617</v>
      </c>
      <c r="M18" s="402" t="str">
        <f>IF(SUM(H18:L18)=0,"－",SUM(H18:L18))</f>
        <v>－</v>
      </c>
      <c r="N18" s="402" t="s">
        <v>617</v>
      </c>
      <c r="O18" s="402">
        <v>25</v>
      </c>
      <c r="P18" s="402" t="s">
        <v>617</v>
      </c>
      <c r="Q18" s="402" t="s">
        <v>617</v>
      </c>
      <c r="R18" s="402" t="s">
        <v>617</v>
      </c>
      <c r="S18" s="1302">
        <f t="shared" ref="S18:S27" si="3">IF(SUM(N18:R18)=0,"－",SUM(N18:R18))</f>
        <v>25</v>
      </c>
      <c r="T18" s="1303">
        <f t="shared" ref="T18:T27" si="4">IF(SUM(O18:S18)=0,"－",SUM(O18:S18))</f>
        <v>50</v>
      </c>
    </row>
    <row r="19" spans="1:20" ht="20.3" customHeight="1">
      <c r="A19" s="1300"/>
      <c r="B19" s="499" t="s">
        <v>999</v>
      </c>
      <c r="C19" s="402" t="s">
        <v>617</v>
      </c>
      <c r="D19" s="402" t="s">
        <v>617</v>
      </c>
      <c r="E19" s="402" t="s">
        <v>617</v>
      </c>
      <c r="F19" s="402" t="s">
        <v>617</v>
      </c>
      <c r="G19" s="402" t="s">
        <v>617</v>
      </c>
      <c r="H19" s="402" t="str">
        <f>IF(SUM(C19:G19)=0,"－",SUM(C19:G19))</f>
        <v>－</v>
      </c>
      <c r="I19" s="402" t="s">
        <v>617</v>
      </c>
      <c r="J19" s="402" t="s">
        <v>617</v>
      </c>
      <c r="K19" s="402" t="s">
        <v>617</v>
      </c>
      <c r="L19" s="402" t="s">
        <v>617</v>
      </c>
      <c r="M19" s="402" t="str">
        <f>IF(SUM(H19:L19)=0,"－",SUM(H19:L19))</f>
        <v>－</v>
      </c>
      <c r="N19" s="402" t="s">
        <v>617</v>
      </c>
      <c r="O19" s="402" t="s">
        <v>617</v>
      </c>
      <c r="P19" s="402" t="s">
        <v>617</v>
      </c>
      <c r="Q19" s="402" t="s">
        <v>617</v>
      </c>
      <c r="R19" s="402" t="s">
        <v>617</v>
      </c>
      <c r="S19" s="1302" t="str">
        <f t="shared" si="3"/>
        <v>－</v>
      </c>
      <c r="T19" s="1303" t="str">
        <f t="shared" si="4"/>
        <v>－</v>
      </c>
    </row>
    <row r="20" spans="1:20" ht="20.3" customHeight="1">
      <c r="A20" s="1300"/>
      <c r="B20" s="499" t="s">
        <v>1000</v>
      </c>
      <c r="C20" s="402" t="s">
        <v>617</v>
      </c>
      <c r="D20" s="402" t="s">
        <v>617</v>
      </c>
      <c r="E20" s="402" t="s">
        <v>617</v>
      </c>
      <c r="F20" s="402" t="s">
        <v>617</v>
      </c>
      <c r="G20" s="402" t="s">
        <v>617</v>
      </c>
      <c r="H20" s="402" t="str">
        <f>IF(SUM(C20:G20)=0,"－",SUM(C20:G20))</f>
        <v>－</v>
      </c>
      <c r="I20" s="402" t="s">
        <v>617</v>
      </c>
      <c r="J20" s="402" t="s">
        <v>617</v>
      </c>
      <c r="K20" s="402" t="s">
        <v>617</v>
      </c>
      <c r="L20" s="402" t="s">
        <v>617</v>
      </c>
      <c r="M20" s="402" t="str">
        <f>IF(SUM(H20:L20)=0,"－",SUM(H20:L20))</f>
        <v>－</v>
      </c>
      <c r="N20" s="402" t="s">
        <v>617</v>
      </c>
      <c r="O20" s="402" t="s">
        <v>617</v>
      </c>
      <c r="P20" s="402" t="s">
        <v>617</v>
      </c>
      <c r="Q20" s="402" t="s">
        <v>617</v>
      </c>
      <c r="R20" s="402" t="s">
        <v>617</v>
      </c>
      <c r="S20" s="1302" t="str">
        <f t="shared" si="3"/>
        <v>－</v>
      </c>
      <c r="T20" s="1303" t="str">
        <f t="shared" si="4"/>
        <v>－</v>
      </c>
    </row>
    <row r="21" spans="1:20" ht="20.3" customHeight="1">
      <c r="A21" s="1300"/>
      <c r="B21" s="499" t="s">
        <v>1001</v>
      </c>
      <c r="C21" s="402" t="s">
        <v>617</v>
      </c>
      <c r="D21" s="402" t="s">
        <v>617</v>
      </c>
      <c r="E21" s="402" t="s">
        <v>617</v>
      </c>
      <c r="F21" s="402" t="s">
        <v>617</v>
      </c>
      <c r="G21" s="402" t="s">
        <v>617</v>
      </c>
      <c r="H21" s="402" t="str">
        <f>IF(SUM(C21:G21)=0,"－",SUM(C21:G21))</f>
        <v>－</v>
      </c>
      <c r="I21" s="402" t="s">
        <v>617</v>
      </c>
      <c r="J21" s="402" t="s">
        <v>617</v>
      </c>
      <c r="K21" s="402" t="s">
        <v>617</v>
      </c>
      <c r="L21" s="402" t="s">
        <v>617</v>
      </c>
      <c r="M21" s="402" t="str">
        <f>IF(SUM(H21:L21)=0,"－",SUM(H21:L21))</f>
        <v>－</v>
      </c>
      <c r="N21" s="402" t="s">
        <v>617</v>
      </c>
      <c r="O21" s="402" t="s">
        <v>617</v>
      </c>
      <c r="P21" s="402" t="s">
        <v>617</v>
      </c>
      <c r="Q21" s="402" t="s">
        <v>617</v>
      </c>
      <c r="R21" s="402" t="s">
        <v>617</v>
      </c>
      <c r="S21" s="1302" t="str">
        <f t="shared" si="3"/>
        <v>－</v>
      </c>
      <c r="T21" s="1303" t="str">
        <f t="shared" si="4"/>
        <v>－</v>
      </c>
    </row>
    <row r="22" spans="1:20" ht="20.3" customHeight="1">
      <c r="A22" s="1301"/>
      <c r="B22" s="499" t="s">
        <v>123</v>
      </c>
      <c r="C22" s="402" t="str">
        <f t="shared" ref="C22:R22" si="5">IF(SUM(C18:C21)=0,"－",SUM(C18:C21))</f>
        <v>－</v>
      </c>
      <c r="D22" s="402" t="str">
        <f t="shared" si="5"/>
        <v>－</v>
      </c>
      <c r="E22" s="402" t="str">
        <f t="shared" si="5"/>
        <v>－</v>
      </c>
      <c r="F22" s="402" t="str">
        <f t="shared" si="5"/>
        <v>－</v>
      </c>
      <c r="G22" s="402" t="str">
        <f t="shared" si="5"/>
        <v>－</v>
      </c>
      <c r="H22" s="402" t="str">
        <f t="shared" si="5"/>
        <v>－</v>
      </c>
      <c r="I22" s="402" t="str">
        <f t="shared" si="5"/>
        <v>－</v>
      </c>
      <c r="J22" s="402" t="str">
        <f t="shared" si="5"/>
        <v>－</v>
      </c>
      <c r="K22" s="402" t="str">
        <f t="shared" si="5"/>
        <v>－</v>
      </c>
      <c r="L22" s="402" t="str">
        <f t="shared" si="5"/>
        <v>－</v>
      </c>
      <c r="M22" s="402" t="str">
        <f t="shared" si="5"/>
        <v>－</v>
      </c>
      <c r="N22" s="402" t="str">
        <f t="shared" si="5"/>
        <v>－</v>
      </c>
      <c r="O22" s="405">
        <f t="shared" si="5"/>
        <v>25</v>
      </c>
      <c r="P22" s="402" t="str">
        <f t="shared" si="5"/>
        <v>－</v>
      </c>
      <c r="Q22" s="402" t="str">
        <f t="shared" si="5"/>
        <v>－</v>
      </c>
      <c r="R22" s="402" t="str">
        <f t="shared" si="5"/>
        <v>－</v>
      </c>
      <c r="S22" s="1302">
        <f t="shared" si="3"/>
        <v>25</v>
      </c>
      <c r="T22" s="1303">
        <f t="shared" si="4"/>
        <v>50</v>
      </c>
    </row>
    <row r="23" spans="1:20" ht="20.3" customHeight="1">
      <c r="A23" s="1299" t="s">
        <v>1002</v>
      </c>
      <c r="B23" s="499" t="s">
        <v>998</v>
      </c>
      <c r="C23" s="402" t="s">
        <v>617</v>
      </c>
      <c r="D23" s="402" t="s">
        <v>617</v>
      </c>
      <c r="E23" s="402" t="s">
        <v>617</v>
      </c>
      <c r="F23" s="402" t="s">
        <v>617</v>
      </c>
      <c r="G23" s="402" t="s">
        <v>617</v>
      </c>
      <c r="H23" s="402" t="str">
        <f>IF(SUM(C23:G23)=0,"－",SUM(C23:G23))</f>
        <v>－</v>
      </c>
      <c r="I23" s="402" t="s">
        <v>617</v>
      </c>
      <c r="J23" s="402">
        <v>1</v>
      </c>
      <c r="K23" s="402" t="s">
        <v>617</v>
      </c>
      <c r="L23" s="402" t="s">
        <v>617</v>
      </c>
      <c r="M23" s="402">
        <f>IF(SUM(H23:L23)=0,"－",SUM(H23:L23))</f>
        <v>1</v>
      </c>
      <c r="N23" s="402" t="s">
        <v>617</v>
      </c>
      <c r="O23" s="402">
        <v>73</v>
      </c>
      <c r="P23" s="402" t="s">
        <v>617</v>
      </c>
      <c r="Q23" s="402" t="s">
        <v>617</v>
      </c>
      <c r="R23" s="402" t="s">
        <v>617</v>
      </c>
      <c r="S23" s="1302">
        <f t="shared" si="3"/>
        <v>73</v>
      </c>
      <c r="T23" s="1303">
        <f t="shared" si="4"/>
        <v>146</v>
      </c>
    </row>
    <row r="24" spans="1:20" ht="20.3" customHeight="1">
      <c r="A24" s="1300"/>
      <c r="B24" s="499" t="s">
        <v>999</v>
      </c>
      <c r="C24" s="402" t="s">
        <v>617</v>
      </c>
      <c r="D24" s="402" t="s">
        <v>617</v>
      </c>
      <c r="E24" s="402" t="s">
        <v>617</v>
      </c>
      <c r="F24" s="402" t="s">
        <v>617</v>
      </c>
      <c r="G24" s="402" t="s">
        <v>617</v>
      </c>
      <c r="H24" s="402" t="str">
        <f>IF(SUM(C24:G24)=0,"－",SUM(C24:G24))</f>
        <v>－</v>
      </c>
      <c r="I24" s="402" t="s">
        <v>617</v>
      </c>
      <c r="J24" s="402">
        <v>177</v>
      </c>
      <c r="K24" s="402" t="s">
        <v>617</v>
      </c>
      <c r="L24" s="402" t="s">
        <v>617</v>
      </c>
      <c r="M24" s="402">
        <f>IF(SUM(H24:L24)=0,"－",SUM(H24:L24))</f>
        <v>177</v>
      </c>
      <c r="N24" s="402" t="s">
        <v>617</v>
      </c>
      <c r="O24" s="402">
        <v>360</v>
      </c>
      <c r="P24" s="402" t="s">
        <v>617</v>
      </c>
      <c r="Q24" s="402" t="s">
        <v>617</v>
      </c>
      <c r="R24" s="402" t="s">
        <v>617</v>
      </c>
      <c r="S24" s="1302">
        <f t="shared" si="3"/>
        <v>360</v>
      </c>
      <c r="T24" s="1303">
        <f t="shared" si="4"/>
        <v>720</v>
      </c>
    </row>
    <row r="25" spans="1:20" ht="20.3" customHeight="1">
      <c r="A25" s="1300"/>
      <c r="B25" s="499" t="s">
        <v>1000</v>
      </c>
      <c r="C25" s="402" t="s">
        <v>617</v>
      </c>
      <c r="D25" s="402" t="s">
        <v>617</v>
      </c>
      <c r="E25" s="402" t="s">
        <v>617</v>
      </c>
      <c r="F25" s="402" t="s">
        <v>617</v>
      </c>
      <c r="G25" s="402" t="s">
        <v>617</v>
      </c>
      <c r="H25" s="402" t="str">
        <f>IF(SUM(C25:G25)=0,"－",SUM(C25:G25))</f>
        <v>－</v>
      </c>
      <c r="I25" s="402" t="s">
        <v>617</v>
      </c>
      <c r="J25" s="402" t="s">
        <v>617</v>
      </c>
      <c r="K25" s="402" t="s">
        <v>617</v>
      </c>
      <c r="L25" s="402" t="s">
        <v>617</v>
      </c>
      <c r="M25" s="402" t="str">
        <f>IF(SUM(H25:L25)=0,"－",SUM(H25:L25))</f>
        <v>－</v>
      </c>
      <c r="N25" s="402" t="s">
        <v>617</v>
      </c>
      <c r="O25" s="402" t="s">
        <v>617</v>
      </c>
      <c r="P25" s="402" t="s">
        <v>617</v>
      </c>
      <c r="Q25" s="402" t="s">
        <v>617</v>
      </c>
      <c r="R25" s="402" t="s">
        <v>617</v>
      </c>
      <c r="S25" s="1302" t="str">
        <f t="shared" si="3"/>
        <v>－</v>
      </c>
      <c r="T25" s="1303" t="str">
        <f t="shared" si="4"/>
        <v>－</v>
      </c>
    </row>
    <row r="26" spans="1:20" ht="20.3" customHeight="1">
      <c r="A26" s="1300"/>
      <c r="B26" s="499" t="s">
        <v>1001</v>
      </c>
      <c r="C26" s="402" t="s">
        <v>617</v>
      </c>
      <c r="D26" s="402" t="s">
        <v>617</v>
      </c>
      <c r="E26" s="402" t="s">
        <v>617</v>
      </c>
      <c r="F26" s="402" t="s">
        <v>617</v>
      </c>
      <c r="G26" s="402" t="s">
        <v>617</v>
      </c>
      <c r="H26" s="402" t="str">
        <f>IF(SUM(C26:G26)=0,"－",SUM(C26:G26))</f>
        <v>－</v>
      </c>
      <c r="I26" s="402" t="s">
        <v>617</v>
      </c>
      <c r="J26" s="402" t="s">
        <v>617</v>
      </c>
      <c r="K26" s="402" t="s">
        <v>617</v>
      </c>
      <c r="L26" s="402" t="s">
        <v>617</v>
      </c>
      <c r="M26" s="402" t="str">
        <f>IF(SUM(H26:L26)=0,"－",SUM(H26:L26))</f>
        <v>－</v>
      </c>
      <c r="N26" s="402" t="s">
        <v>617</v>
      </c>
      <c r="O26" s="402" t="s">
        <v>617</v>
      </c>
      <c r="P26" s="402" t="s">
        <v>617</v>
      </c>
      <c r="Q26" s="402" t="s">
        <v>617</v>
      </c>
      <c r="R26" s="402" t="s">
        <v>617</v>
      </c>
      <c r="S26" s="1302" t="str">
        <f t="shared" si="3"/>
        <v>－</v>
      </c>
      <c r="T26" s="1303" t="str">
        <f t="shared" si="4"/>
        <v>－</v>
      </c>
    </row>
    <row r="27" spans="1:20" ht="20.3" customHeight="1">
      <c r="A27" s="1301"/>
      <c r="B27" s="499" t="s">
        <v>123</v>
      </c>
      <c r="C27" s="402" t="str">
        <f t="shared" ref="C27:R27" si="6">IF(SUM(C23:C26)=0,"－",SUM(C23:C26))</f>
        <v>－</v>
      </c>
      <c r="D27" s="402" t="str">
        <f t="shared" si="6"/>
        <v>－</v>
      </c>
      <c r="E27" s="402" t="str">
        <f t="shared" si="6"/>
        <v>－</v>
      </c>
      <c r="F27" s="402" t="str">
        <f t="shared" si="6"/>
        <v>－</v>
      </c>
      <c r="G27" s="402" t="str">
        <f t="shared" si="6"/>
        <v>－</v>
      </c>
      <c r="H27" s="402" t="str">
        <f t="shared" si="6"/>
        <v>－</v>
      </c>
      <c r="I27" s="402" t="str">
        <f t="shared" si="6"/>
        <v>－</v>
      </c>
      <c r="J27" s="402">
        <f t="shared" si="6"/>
        <v>178</v>
      </c>
      <c r="K27" s="402" t="str">
        <f t="shared" si="6"/>
        <v>－</v>
      </c>
      <c r="L27" s="402" t="str">
        <f t="shared" si="6"/>
        <v>－</v>
      </c>
      <c r="M27" s="402">
        <f t="shared" si="6"/>
        <v>178</v>
      </c>
      <c r="N27" s="402" t="str">
        <f t="shared" si="6"/>
        <v>－</v>
      </c>
      <c r="O27" s="402">
        <f t="shared" si="6"/>
        <v>433</v>
      </c>
      <c r="P27" s="402" t="str">
        <f t="shared" si="6"/>
        <v>－</v>
      </c>
      <c r="Q27" s="402" t="str">
        <f t="shared" si="6"/>
        <v>－</v>
      </c>
      <c r="R27" s="402" t="str">
        <f t="shared" si="6"/>
        <v>－</v>
      </c>
      <c r="S27" s="1302">
        <f t="shared" si="3"/>
        <v>433</v>
      </c>
      <c r="T27" s="1303">
        <f t="shared" si="4"/>
        <v>866</v>
      </c>
    </row>
    <row r="28" spans="1:20" ht="20.3" customHeight="1">
      <c r="A28" s="1106" t="s">
        <v>1811</v>
      </c>
      <c r="B28" s="991"/>
      <c r="C28" s="406" t="str">
        <f t="shared" ref="C28:S28" si="7">IF(SUM(C18:C21)+SUM(C23:C26)=0,"－",SUM(C18:C21)+SUM(C23:C26))</f>
        <v>－</v>
      </c>
      <c r="D28" s="407" t="str">
        <f t="shared" si="7"/>
        <v>－</v>
      </c>
      <c r="E28" s="406" t="str">
        <f t="shared" si="7"/>
        <v>－</v>
      </c>
      <c r="F28" s="408" t="str">
        <f t="shared" si="7"/>
        <v>－</v>
      </c>
      <c r="G28" s="407" t="str">
        <f t="shared" si="7"/>
        <v>－</v>
      </c>
      <c r="H28" s="407" t="str">
        <f t="shared" si="7"/>
        <v>－</v>
      </c>
      <c r="I28" s="406" t="str">
        <f t="shared" si="7"/>
        <v>－</v>
      </c>
      <c r="J28" s="406">
        <f t="shared" si="7"/>
        <v>178</v>
      </c>
      <c r="K28" s="407" t="str">
        <f t="shared" si="7"/>
        <v>－</v>
      </c>
      <c r="L28" s="409" t="str">
        <f t="shared" si="7"/>
        <v>－</v>
      </c>
      <c r="M28" s="407">
        <f t="shared" si="7"/>
        <v>178</v>
      </c>
      <c r="N28" s="407" t="str">
        <f t="shared" si="7"/>
        <v>－</v>
      </c>
      <c r="O28" s="407">
        <f t="shared" si="7"/>
        <v>458</v>
      </c>
      <c r="P28" s="402" t="str">
        <f t="shared" si="7"/>
        <v>－</v>
      </c>
      <c r="Q28" s="406" t="str">
        <f t="shared" si="7"/>
        <v>－</v>
      </c>
      <c r="R28" s="406" t="str">
        <f t="shared" si="7"/>
        <v>－</v>
      </c>
      <c r="S28" s="1297">
        <f t="shared" si="7"/>
        <v>458</v>
      </c>
      <c r="T28" s="1298">
        <f t="shared" ref="T28" si="8">IF(SUM(T18:T21)+SUM(T23:T26)=0,"－",SUM(T18:T21)+SUM(T23:T26))</f>
        <v>916</v>
      </c>
    </row>
    <row r="29" spans="1:20" ht="20.3" customHeight="1">
      <c r="A29" s="224"/>
      <c r="B29" s="269" t="s">
        <v>1005</v>
      </c>
      <c r="C29" s="224"/>
      <c r="D29" s="224"/>
      <c r="E29" s="224"/>
      <c r="F29" s="224"/>
      <c r="G29" s="224"/>
      <c r="H29" s="224"/>
      <c r="I29" s="224"/>
      <c r="J29" s="224"/>
      <c r="K29" s="224"/>
      <c r="L29" s="224"/>
      <c r="M29" s="224"/>
      <c r="N29" s="224"/>
      <c r="O29" s="1118" t="s">
        <v>1923</v>
      </c>
      <c r="P29" s="1118"/>
      <c r="Q29" s="1118"/>
      <c r="R29" s="1118"/>
      <c r="S29" s="1118"/>
      <c r="T29" s="1118"/>
    </row>
    <row r="30" spans="1:20" ht="20.3" customHeight="1">
      <c r="A30" s="224"/>
      <c r="B30" s="224" t="s">
        <v>1812</v>
      </c>
      <c r="C30" s="224"/>
      <c r="D30" s="224"/>
      <c r="E30" s="224"/>
      <c r="F30" s="224"/>
      <c r="G30" s="224"/>
      <c r="H30" s="224"/>
      <c r="I30" s="224"/>
      <c r="J30" s="224"/>
      <c r="K30" s="224"/>
      <c r="L30" s="224"/>
      <c r="M30" s="224"/>
      <c r="N30" s="224"/>
      <c r="O30" s="224"/>
      <c r="P30" s="224"/>
      <c r="Q30" s="224"/>
      <c r="R30" s="224"/>
      <c r="S30" s="224"/>
      <c r="T30" s="224"/>
    </row>
    <row r="31" spans="1:20">
      <c r="A31" s="224"/>
      <c r="B31" s="224"/>
      <c r="C31" s="224"/>
      <c r="D31" s="224"/>
      <c r="E31" s="224"/>
      <c r="F31" s="224"/>
      <c r="G31" s="224"/>
      <c r="H31" s="224"/>
      <c r="I31" s="224"/>
      <c r="J31" s="224"/>
      <c r="K31" s="224"/>
      <c r="L31" s="224"/>
      <c r="M31" s="224"/>
      <c r="N31" s="224"/>
      <c r="O31" s="224"/>
      <c r="P31" s="224"/>
      <c r="Q31" s="224"/>
      <c r="R31" s="224"/>
      <c r="S31" s="224"/>
      <c r="T31" s="224"/>
    </row>
    <row r="32" spans="1:20">
      <c r="A32" s="224"/>
      <c r="B32" s="224"/>
      <c r="C32" s="224"/>
      <c r="D32" s="224"/>
      <c r="E32" s="224"/>
      <c r="F32" s="224"/>
      <c r="G32" s="224"/>
      <c r="H32" s="224"/>
      <c r="I32" s="224"/>
      <c r="J32" s="224"/>
      <c r="K32" s="224"/>
      <c r="L32" s="224"/>
      <c r="M32" s="224"/>
      <c r="N32" s="224"/>
      <c r="O32" s="224"/>
      <c r="P32" s="224"/>
      <c r="Q32" s="224"/>
      <c r="R32" s="224"/>
      <c r="S32" s="224"/>
      <c r="T32" s="224"/>
    </row>
    <row r="33" spans="1:20">
      <c r="A33" s="224"/>
      <c r="B33" s="224"/>
      <c r="C33" s="224"/>
      <c r="D33" s="224"/>
      <c r="E33" s="224"/>
      <c r="F33" s="224"/>
      <c r="G33" s="224"/>
      <c r="H33" s="224"/>
      <c r="I33" s="224"/>
      <c r="J33" s="224"/>
      <c r="K33" s="224"/>
      <c r="L33" s="224"/>
      <c r="M33" s="224"/>
      <c r="N33" s="224"/>
      <c r="O33" s="224"/>
      <c r="P33" s="224"/>
      <c r="Q33" s="224"/>
      <c r="R33" s="224"/>
      <c r="S33" s="224"/>
      <c r="T33" s="224"/>
    </row>
  </sheetData>
  <sheetProtection selectLockedCells="1" selectUnlockedCells="1"/>
  <mergeCells count="63">
    <mergeCell ref="A1:D1"/>
    <mergeCell ref="A2:F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4"/>
  <pageMargins left="0.78740157480314965" right="0.39370078740157483" top="0.39370078740157483" bottom="0.39370078740157483" header="0" footer="0"/>
  <pageSetup paperSize="9" scale="91" firstPageNumber="0" orientation="landscape" horizontalDpi="300" verticalDpi="300" r:id="rId1"/>
  <headerFooter scaleWithDoc="0" alignWithMargins="0">
    <oddFooter>&amp;C&amp;"ＭＳ 明朝,標準"－３４－</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02C8-E86E-485D-A405-08505C044561}">
  <sheetPr transitionEvaluation="1" codeName="Sheet37">
    <pageSetUpPr fitToPage="1"/>
  </sheetPr>
  <dimension ref="A1:R24"/>
  <sheetViews>
    <sheetView view="pageLayout" zoomScaleNormal="100" workbookViewId="0">
      <selection sqref="A1:H1"/>
    </sheetView>
  </sheetViews>
  <sheetFormatPr defaultColWidth="9" defaultRowHeight="14.4"/>
  <cols>
    <col min="1" max="1" width="9" style="263"/>
    <col min="2" max="2" width="6.77734375" style="263" customWidth="1"/>
    <col min="3" max="3" width="8.77734375" style="263" customWidth="1"/>
    <col min="4" max="4" width="6.77734375" style="263" customWidth="1"/>
    <col min="5" max="5" width="8.77734375" style="263" customWidth="1"/>
    <col min="6" max="6" width="7.33203125" style="263" customWidth="1"/>
    <col min="7" max="7" width="8.77734375" style="263" customWidth="1"/>
    <col min="8" max="8" width="7.21875" style="263" customWidth="1"/>
    <col min="9" max="9" width="8.77734375" style="263" customWidth="1"/>
    <col min="10" max="10" width="7.109375" style="263" customWidth="1"/>
    <col min="11" max="11" width="8.77734375" style="263" customWidth="1"/>
    <col min="12" max="12" width="7.109375" style="263" customWidth="1"/>
    <col min="13" max="13" width="8.77734375" style="263" customWidth="1"/>
    <col min="14" max="14" width="6.88671875" style="263" customWidth="1"/>
    <col min="15" max="15" width="8.77734375" style="263" customWidth="1"/>
    <col min="16" max="16" width="6.88671875" style="263" customWidth="1"/>
    <col min="17" max="17" width="8.77734375" style="263" customWidth="1"/>
    <col min="18" max="257" width="9" style="263"/>
    <col min="258" max="258" width="7.6640625" style="263" customWidth="1"/>
    <col min="259" max="259" width="10.6640625" style="263" customWidth="1"/>
    <col min="260" max="260" width="7.6640625" style="263" customWidth="1"/>
    <col min="261" max="261" width="10.6640625" style="263" customWidth="1"/>
    <col min="262" max="262" width="7.6640625" style="263" customWidth="1"/>
    <col min="263" max="263" width="10.6640625" style="263" customWidth="1"/>
    <col min="264" max="264" width="7.6640625" style="263" customWidth="1"/>
    <col min="265" max="265" width="10.6640625" style="263" customWidth="1"/>
    <col min="266" max="266" width="7.6640625" style="263" customWidth="1"/>
    <col min="267" max="267" width="10.44140625" style="263" customWidth="1"/>
    <col min="268" max="268" width="7.6640625" style="263" customWidth="1"/>
    <col min="269" max="269" width="10.6640625" style="263" customWidth="1"/>
    <col min="270" max="270" width="7.6640625" style="263" customWidth="1"/>
    <col min="271" max="271" width="10.6640625" style="263" customWidth="1"/>
    <col min="272" max="272" width="7.6640625" style="263" customWidth="1"/>
    <col min="273" max="273" width="10.6640625" style="263" customWidth="1"/>
    <col min="274" max="513" width="9" style="263"/>
    <col min="514" max="514" width="7.6640625" style="263" customWidth="1"/>
    <col min="515" max="515" width="10.6640625" style="263" customWidth="1"/>
    <col min="516" max="516" width="7.6640625" style="263" customWidth="1"/>
    <col min="517" max="517" width="10.6640625" style="263" customWidth="1"/>
    <col min="518" max="518" width="7.6640625" style="263" customWidth="1"/>
    <col min="519" max="519" width="10.6640625" style="263" customWidth="1"/>
    <col min="520" max="520" width="7.6640625" style="263" customWidth="1"/>
    <col min="521" max="521" width="10.6640625" style="263" customWidth="1"/>
    <col min="522" max="522" width="7.6640625" style="263" customWidth="1"/>
    <col min="523" max="523" width="10.44140625" style="263" customWidth="1"/>
    <col min="524" max="524" width="7.6640625" style="263" customWidth="1"/>
    <col min="525" max="525" width="10.6640625" style="263" customWidth="1"/>
    <col min="526" max="526" width="7.6640625" style="263" customWidth="1"/>
    <col min="527" max="527" width="10.6640625" style="263" customWidth="1"/>
    <col min="528" max="528" width="7.6640625" style="263" customWidth="1"/>
    <col min="529" max="529" width="10.6640625" style="263" customWidth="1"/>
    <col min="530" max="769" width="9" style="263"/>
    <col min="770" max="770" width="7.6640625" style="263" customWidth="1"/>
    <col min="771" max="771" width="10.6640625" style="263" customWidth="1"/>
    <col min="772" max="772" width="7.6640625" style="263" customWidth="1"/>
    <col min="773" max="773" width="10.6640625" style="263" customWidth="1"/>
    <col min="774" max="774" width="7.6640625" style="263" customWidth="1"/>
    <col min="775" max="775" width="10.6640625" style="263" customWidth="1"/>
    <col min="776" max="776" width="7.6640625" style="263" customWidth="1"/>
    <col min="777" max="777" width="10.6640625" style="263" customWidth="1"/>
    <col min="778" max="778" width="7.6640625" style="263" customWidth="1"/>
    <col min="779" max="779" width="10.44140625" style="263" customWidth="1"/>
    <col min="780" max="780" width="7.6640625" style="263" customWidth="1"/>
    <col min="781" max="781" width="10.6640625" style="263" customWidth="1"/>
    <col min="782" max="782" width="7.6640625" style="263" customWidth="1"/>
    <col min="783" max="783" width="10.6640625" style="263" customWidth="1"/>
    <col min="784" max="784" width="7.6640625" style="263" customWidth="1"/>
    <col min="785" max="785" width="10.6640625" style="263" customWidth="1"/>
    <col min="786" max="1025" width="9" style="263"/>
    <col min="1026" max="1026" width="7.6640625" style="263" customWidth="1"/>
    <col min="1027" max="1027" width="10.6640625" style="263" customWidth="1"/>
    <col min="1028" max="1028" width="7.6640625" style="263" customWidth="1"/>
    <col min="1029" max="1029" width="10.6640625" style="263" customWidth="1"/>
    <col min="1030" max="1030" width="7.6640625" style="263" customWidth="1"/>
    <col min="1031" max="1031" width="10.6640625" style="263" customWidth="1"/>
    <col min="1032" max="1032" width="7.6640625" style="263" customWidth="1"/>
    <col min="1033" max="1033" width="10.6640625" style="263" customWidth="1"/>
    <col min="1034" max="1034" width="7.6640625" style="263" customWidth="1"/>
    <col min="1035" max="1035" width="10.44140625" style="263" customWidth="1"/>
    <col min="1036" max="1036" width="7.6640625" style="263" customWidth="1"/>
    <col min="1037" max="1037" width="10.6640625" style="263" customWidth="1"/>
    <col min="1038" max="1038" width="7.6640625" style="263" customWidth="1"/>
    <col min="1039" max="1039" width="10.6640625" style="263" customWidth="1"/>
    <col min="1040" max="1040" width="7.6640625" style="263" customWidth="1"/>
    <col min="1041" max="1041" width="10.6640625" style="263" customWidth="1"/>
    <col min="1042" max="1281" width="9" style="263"/>
    <col min="1282" max="1282" width="7.6640625" style="263" customWidth="1"/>
    <col min="1283" max="1283" width="10.6640625" style="263" customWidth="1"/>
    <col min="1284" max="1284" width="7.6640625" style="263" customWidth="1"/>
    <col min="1285" max="1285" width="10.6640625" style="263" customWidth="1"/>
    <col min="1286" max="1286" width="7.6640625" style="263" customWidth="1"/>
    <col min="1287" max="1287" width="10.6640625" style="263" customWidth="1"/>
    <col min="1288" max="1288" width="7.6640625" style="263" customWidth="1"/>
    <col min="1289" max="1289" width="10.6640625" style="263" customWidth="1"/>
    <col min="1290" max="1290" width="7.6640625" style="263" customWidth="1"/>
    <col min="1291" max="1291" width="10.44140625" style="263" customWidth="1"/>
    <col min="1292" max="1292" width="7.6640625" style="263" customWidth="1"/>
    <col min="1293" max="1293" width="10.6640625" style="263" customWidth="1"/>
    <col min="1294" max="1294" width="7.6640625" style="263" customWidth="1"/>
    <col min="1295" max="1295" width="10.6640625" style="263" customWidth="1"/>
    <col min="1296" max="1296" width="7.6640625" style="263" customWidth="1"/>
    <col min="1297" max="1297" width="10.6640625" style="263" customWidth="1"/>
    <col min="1298" max="1537" width="9" style="263"/>
    <col min="1538" max="1538" width="7.6640625" style="263" customWidth="1"/>
    <col min="1539" max="1539" width="10.6640625" style="263" customWidth="1"/>
    <col min="1540" max="1540" width="7.6640625" style="263" customWidth="1"/>
    <col min="1541" max="1541" width="10.6640625" style="263" customWidth="1"/>
    <col min="1542" max="1542" width="7.6640625" style="263" customWidth="1"/>
    <col min="1543" max="1543" width="10.6640625" style="263" customWidth="1"/>
    <col min="1544" max="1544" width="7.6640625" style="263" customWidth="1"/>
    <col min="1545" max="1545" width="10.6640625" style="263" customWidth="1"/>
    <col min="1546" max="1546" width="7.6640625" style="263" customWidth="1"/>
    <col min="1547" max="1547" width="10.44140625" style="263" customWidth="1"/>
    <col min="1548" max="1548" width="7.6640625" style="263" customWidth="1"/>
    <col min="1549" max="1549" width="10.6640625" style="263" customWidth="1"/>
    <col min="1550" max="1550" width="7.6640625" style="263" customWidth="1"/>
    <col min="1551" max="1551" width="10.6640625" style="263" customWidth="1"/>
    <col min="1552" max="1552" width="7.6640625" style="263" customWidth="1"/>
    <col min="1553" max="1553" width="10.6640625" style="263" customWidth="1"/>
    <col min="1554" max="1793" width="9" style="263"/>
    <col min="1794" max="1794" width="7.6640625" style="263" customWidth="1"/>
    <col min="1795" max="1795" width="10.6640625" style="263" customWidth="1"/>
    <col min="1796" max="1796" width="7.6640625" style="263" customWidth="1"/>
    <col min="1797" max="1797" width="10.6640625" style="263" customWidth="1"/>
    <col min="1798" max="1798" width="7.6640625" style="263" customWidth="1"/>
    <col min="1799" max="1799" width="10.6640625" style="263" customWidth="1"/>
    <col min="1800" max="1800" width="7.6640625" style="263" customWidth="1"/>
    <col min="1801" max="1801" width="10.6640625" style="263" customWidth="1"/>
    <col min="1802" max="1802" width="7.6640625" style="263" customWidth="1"/>
    <col min="1803" max="1803" width="10.44140625" style="263" customWidth="1"/>
    <col min="1804" max="1804" width="7.6640625" style="263" customWidth="1"/>
    <col min="1805" max="1805" width="10.6640625" style="263" customWidth="1"/>
    <col min="1806" max="1806" width="7.6640625" style="263" customWidth="1"/>
    <col min="1807" max="1807" width="10.6640625" style="263" customWidth="1"/>
    <col min="1808" max="1808" width="7.6640625" style="263" customWidth="1"/>
    <col min="1809" max="1809" width="10.6640625" style="263" customWidth="1"/>
    <col min="1810" max="2049" width="9" style="263"/>
    <col min="2050" max="2050" width="7.6640625" style="263" customWidth="1"/>
    <col min="2051" max="2051" width="10.6640625" style="263" customWidth="1"/>
    <col min="2052" max="2052" width="7.6640625" style="263" customWidth="1"/>
    <col min="2053" max="2053" width="10.6640625" style="263" customWidth="1"/>
    <col min="2054" max="2054" width="7.6640625" style="263" customWidth="1"/>
    <col min="2055" max="2055" width="10.6640625" style="263" customWidth="1"/>
    <col min="2056" max="2056" width="7.6640625" style="263" customWidth="1"/>
    <col min="2057" max="2057" width="10.6640625" style="263" customWidth="1"/>
    <col min="2058" max="2058" width="7.6640625" style="263" customWidth="1"/>
    <col min="2059" max="2059" width="10.44140625" style="263" customWidth="1"/>
    <col min="2060" max="2060" width="7.6640625" style="263" customWidth="1"/>
    <col min="2061" max="2061" width="10.6640625" style="263" customWidth="1"/>
    <col min="2062" max="2062" width="7.6640625" style="263" customWidth="1"/>
    <col min="2063" max="2063" width="10.6640625" style="263" customWidth="1"/>
    <col min="2064" max="2064" width="7.6640625" style="263" customWidth="1"/>
    <col min="2065" max="2065" width="10.6640625" style="263" customWidth="1"/>
    <col min="2066" max="2305" width="9" style="263"/>
    <col min="2306" max="2306" width="7.6640625" style="263" customWidth="1"/>
    <col min="2307" max="2307" width="10.6640625" style="263" customWidth="1"/>
    <col min="2308" max="2308" width="7.6640625" style="263" customWidth="1"/>
    <col min="2309" max="2309" width="10.6640625" style="263" customWidth="1"/>
    <col min="2310" max="2310" width="7.6640625" style="263" customWidth="1"/>
    <col min="2311" max="2311" width="10.6640625" style="263" customWidth="1"/>
    <col min="2312" max="2312" width="7.6640625" style="263" customWidth="1"/>
    <col min="2313" max="2313" width="10.6640625" style="263" customWidth="1"/>
    <col min="2314" max="2314" width="7.6640625" style="263" customWidth="1"/>
    <col min="2315" max="2315" width="10.44140625" style="263" customWidth="1"/>
    <col min="2316" max="2316" width="7.6640625" style="263" customWidth="1"/>
    <col min="2317" max="2317" width="10.6640625" style="263" customWidth="1"/>
    <col min="2318" max="2318" width="7.6640625" style="263" customWidth="1"/>
    <col min="2319" max="2319" width="10.6640625" style="263" customWidth="1"/>
    <col min="2320" max="2320" width="7.6640625" style="263" customWidth="1"/>
    <col min="2321" max="2321" width="10.6640625" style="263" customWidth="1"/>
    <col min="2322" max="2561" width="9" style="263"/>
    <col min="2562" max="2562" width="7.6640625" style="263" customWidth="1"/>
    <col min="2563" max="2563" width="10.6640625" style="263" customWidth="1"/>
    <col min="2564" max="2564" width="7.6640625" style="263" customWidth="1"/>
    <col min="2565" max="2565" width="10.6640625" style="263" customWidth="1"/>
    <col min="2566" max="2566" width="7.6640625" style="263" customWidth="1"/>
    <col min="2567" max="2567" width="10.6640625" style="263" customWidth="1"/>
    <col min="2568" max="2568" width="7.6640625" style="263" customWidth="1"/>
    <col min="2569" max="2569" width="10.6640625" style="263" customWidth="1"/>
    <col min="2570" max="2570" width="7.6640625" style="263" customWidth="1"/>
    <col min="2571" max="2571" width="10.44140625" style="263" customWidth="1"/>
    <col min="2572" max="2572" width="7.6640625" style="263" customWidth="1"/>
    <col min="2573" max="2573" width="10.6640625" style="263" customWidth="1"/>
    <col min="2574" max="2574" width="7.6640625" style="263" customWidth="1"/>
    <col min="2575" max="2575" width="10.6640625" style="263" customWidth="1"/>
    <col min="2576" max="2576" width="7.6640625" style="263" customWidth="1"/>
    <col min="2577" max="2577" width="10.6640625" style="263" customWidth="1"/>
    <col min="2578" max="2817" width="9" style="263"/>
    <col min="2818" max="2818" width="7.6640625" style="263" customWidth="1"/>
    <col min="2819" max="2819" width="10.6640625" style="263" customWidth="1"/>
    <col min="2820" max="2820" width="7.6640625" style="263" customWidth="1"/>
    <col min="2821" max="2821" width="10.6640625" style="263" customWidth="1"/>
    <col min="2822" max="2822" width="7.6640625" style="263" customWidth="1"/>
    <col min="2823" max="2823" width="10.6640625" style="263" customWidth="1"/>
    <col min="2824" max="2824" width="7.6640625" style="263" customWidth="1"/>
    <col min="2825" max="2825" width="10.6640625" style="263" customWidth="1"/>
    <col min="2826" max="2826" width="7.6640625" style="263" customWidth="1"/>
    <col min="2827" max="2827" width="10.44140625" style="263" customWidth="1"/>
    <col min="2828" max="2828" width="7.6640625" style="263" customWidth="1"/>
    <col min="2829" max="2829" width="10.6640625" style="263" customWidth="1"/>
    <col min="2830" max="2830" width="7.6640625" style="263" customWidth="1"/>
    <col min="2831" max="2831" width="10.6640625" style="263" customWidth="1"/>
    <col min="2832" max="2832" width="7.6640625" style="263" customWidth="1"/>
    <col min="2833" max="2833" width="10.6640625" style="263" customWidth="1"/>
    <col min="2834" max="3073" width="9" style="263"/>
    <col min="3074" max="3074" width="7.6640625" style="263" customWidth="1"/>
    <col min="3075" max="3075" width="10.6640625" style="263" customWidth="1"/>
    <col min="3076" max="3076" width="7.6640625" style="263" customWidth="1"/>
    <col min="3077" max="3077" width="10.6640625" style="263" customWidth="1"/>
    <col min="3078" max="3078" width="7.6640625" style="263" customWidth="1"/>
    <col min="3079" max="3079" width="10.6640625" style="263" customWidth="1"/>
    <col min="3080" max="3080" width="7.6640625" style="263" customWidth="1"/>
    <col min="3081" max="3081" width="10.6640625" style="263" customWidth="1"/>
    <col min="3082" max="3082" width="7.6640625" style="263" customWidth="1"/>
    <col min="3083" max="3083" width="10.44140625" style="263" customWidth="1"/>
    <col min="3084" max="3084" width="7.6640625" style="263" customWidth="1"/>
    <col min="3085" max="3085" width="10.6640625" style="263" customWidth="1"/>
    <col min="3086" max="3086" width="7.6640625" style="263" customWidth="1"/>
    <col min="3087" max="3087" width="10.6640625" style="263" customWidth="1"/>
    <col min="3088" max="3088" width="7.6640625" style="263" customWidth="1"/>
    <col min="3089" max="3089" width="10.6640625" style="263" customWidth="1"/>
    <col min="3090" max="3329" width="9" style="263"/>
    <col min="3330" max="3330" width="7.6640625" style="263" customWidth="1"/>
    <col min="3331" max="3331" width="10.6640625" style="263" customWidth="1"/>
    <col min="3332" max="3332" width="7.6640625" style="263" customWidth="1"/>
    <col min="3333" max="3333" width="10.6640625" style="263" customWidth="1"/>
    <col min="3334" max="3334" width="7.6640625" style="263" customWidth="1"/>
    <col min="3335" max="3335" width="10.6640625" style="263" customWidth="1"/>
    <col min="3336" max="3336" width="7.6640625" style="263" customWidth="1"/>
    <col min="3337" max="3337" width="10.6640625" style="263" customWidth="1"/>
    <col min="3338" max="3338" width="7.6640625" style="263" customWidth="1"/>
    <col min="3339" max="3339" width="10.44140625" style="263" customWidth="1"/>
    <col min="3340" max="3340" width="7.6640625" style="263" customWidth="1"/>
    <col min="3341" max="3341" width="10.6640625" style="263" customWidth="1"/>
    <col min="3342" max="3342" width="7.6640625" style="263" customWidth="1"/>
    <col min="3343" max="3343" width="10.6640625" style="263" customWidth="1"/>
    <col min="3344" max="3344" width="7.6640625" style="263" customWidth="1"/>
    <col min="3345" max="3345" width="10.6640625" style="263" customWidth="1"/>
    <col min="3346" max="3585" width="9" style="263"/>
    <col min="3586" max="3586" width="7.6640625" style="263" customWidth="1"/>
    <col min="3587" max="3587" width="10.6640625" style="263" customWidth="1"/>
    <col min="3588" max="3588" width="7.6640625" style="263" customWidth="1"/>
    <col min="3589" max="3589" width="10.6640625" style="263" customWidth="1"/>
    <col min="3590" max="3590" width="7.6640625" style="263" customWidth="1"/>
    <col min="3591" max="3591" width="10.6640625" style="263" customWidth="1"/>
    <col min="3592" max="3592" width="7.6640625" style="263" customWidth="1"/>
    <col min="3593" max="3593" width="10.6640625" style="263" customWidth="1"/>
    <col min="3594" max="3594" width="7.6640625" style="263" customWidth="1"/>
    <col min="3595" max="3595" width="10.44140625" style="263" customWidth="1"/>
    <col min="3596" max="3596" width="7.6640625" style="263" customWidth="1"/>
    <col min="3597" max="3597" width="10.6640625" style="263" customWidth="1"/>
    <col min="3598" max="3598" width="7.6640625" style="263" customWidth="1"/>
    <col min="3599" max="3599" width="10.6640625" style="263" customWidth="1"/>
    <col min="3600" max="3600" width="7.6640625" style="263" customWidth="1"/>
    <col min="3601" max="3601" width="10.6640625" style="263" customWidth="1"/>
    <col min="3602" max="3841" width="9" style="263"/>
    <col min="3842" max="3842" width="7.6640625" style="263" customWidth="1"/>
    <col min="3843" max="3843" width="10.6640625" style="263" customWidth="1"/>
    <col min="3844" max="3844" width="7.6640625" style="263" customWidth="1"/>
    <col min="3845" max="3845" width="10.6640625" style="263" customWidth="1"/>
    <col min="3846" max="3846" width="7.6640625" style="263" customWidth="1"/>
    <col min="3847" max="3847" width="10.6640625" style="263" customWidth="1"/>
    <col min="3848" max="3848" width="7.6640625" style="263" customWidth="1"/>
    <col min="3849" max="3849" width="10.6640625" style="263" customWidth="1"/>
    <col min="3850" max="3850" width="7.6640625" style="263" customWidth="1"/>
    <col min="3851" max="3851" width="10.44140625" style="263" customWidth="1"/>
    <col min="3852" max="3852" width="7.6640625" style="263" customWidth="1"/>
    <col min="3853" max="3853" width="10.6640625" style="263" customWidth="1"/>
    <col min="3854" max="3854" width="7.6640625" style="263" customWidth="1"/>
    <col min="3855" max="3855" width="10.6640625" style="263" customWidth="1"/>
    <col min="3856" max="3856" width="7.6640625" style="263" customWidth="1"/>
    <col min="3857" max="3857" width="10.6640625" style="263" customWidth="1"/>
    <col min="3858" max="4097" width="9" style="263"/>
    <col min="4098" max="4098" width="7.6640625" style="263" customWidth="1"/>
    <col min="4099" max="4099" width="10.6640625" style="263" customWidth="1"/>
    <col min="4100" max="4100" width="7.6640625" style="263" customWidth="1"/>
    <col min="4101" max="4101" width="10.6640625" style="263" customWidth="1"/>
    <col min="4102" max="4102" width="7.6640625" style="263" customWidth="1"/>
    <col min="4103" max="4103" width="10.6640625" style="263" customWidth="1"/>
    <col min="4104" max="4104" width="7.6640625" style="263" customWidth="1"/>
    <col min="4105" max="4105" width="10.6640625" style="263" customWidth="1"/>
    <col min="4106" max="4106" width="7.6640625" style="263" customWidth="1"/>
    <col min="4107" max="4107" width="10.44140625" style="263" customWidth="1"/>
    <col min="4108" max="4108" width="7.6640625" style="263" customWidth="1"/>
    <col min="4109" max="4109" width="10.6640625" style="263" customWidth="1"/>
    <col min="4110" max="4110" width="7.6640625" style="263" customWidth="1"/>
    <col min="4111" max="4111" width="10.6640625" style="263" customWidth="1"/>
    <col min="4112" max="4112" width="7.6640625" style="263" customWidth="1"/>
    <col min="4113" max="4113" width="10.6640625" style="263" customWidth="1"/>
    <col min="4114" max="4353" width="9" style="263"/>
    <col min="4354" max="4354" width="7.6640625" style="263" customWidth="1"/>
    <col min="4355" max="4355" width="10.6640625" style="263" customWidth="1"/>
    <col min="4356" max="4356" width="7.6640625" style="263" customWidth="1"/>
    <col min="4357" max="4357" width="10.6640625" style="263" customWidth="1"/>
    <col min="4358" max="4358" width="7.6640625" style="263" customWidth="1"/>
    <col min="4359" max="4359" width="10.6640625" style="263" customWidth="1"/>
    <col min="4360" max="4360" width="7.6640625" style="263" customWidth="1"/>
    <col min="4361" max="4361" width="10.6640625" style="263" customWidth="1"/>
    <col min="4362" max="4362" width="7.6640625" style="263" customWidth="1"/>
    <col min="4363" max="4363" width="10.44140625" style="263" customWidth="1"/>
    <col min="4364" max="4364" width="7.6640625" style="263" customWidth="1"/>
    <col min="4365" max="4365" width="10.6640625" style="263" customWidth="1"/>
    <col min="4366" max="4366" width="7.6640625" style="263" customWidth="1"/>
    <col min="4367" max="4367" width="10.6640625" style="263" customWidth="1"/>
    <col min="4368" max="4368" width="7.6640625" style="263" customWidth="1"/>
    <col min="4369" max="4369" width="10.6640625" style="263" customWidth="1"/>
    <col min="4370" max="4609" width="9" style="263"/>
    <col min="4610" max="4610" width="7.6640625" style="263" customWidth="1"/>
    <col min="4611" max="4611" width="10.6640625" style="263" customWidth="1"/>
    <col min="4612" max="4612" width="7.6640625" style="263" customWidth="1"/>
    <col min="4613" max="4613" width="10.6640625" style="263" customWidth="1"/>
    <col min="4614" max="4614" width="7.6640625" style="263" customWidth="1"/>
    <col min="4615" max="4615" width="10.6640625" style="263" customWidth="1"/>
    <col min="4616" max="4616" width="7.6640625" style="263" customWidth="1"/>
    <col min="4617" max="4617" width="10.6640625" style="263" customWidth="1"/>
    <col min="4618" max="4618" width="7.6640625" style="263" customWidth="1"/>
    <col min="4619" max="4619" width="10.44140625" style="263" customWidth="1"/>
    <col min="4620" max="4620" width="7.6640625" style="263" customWidth="1"/>
    <col min="4621" max="4621" width="10.6640625" style="263" customWidth="1"/>
    <col min="4622" max="4622" width="7.6640625" style="263" customWidth="1"/>
    <col min="4623" max="4623" width="10.6640625" style="263" customWidth="1"/>
    <col min="4624" max="4624" width="7.6640625" style="263" customWidth="1"/>
    <col min="4625" max="4625" width="10.6640625" style="263" customWidth="1"/>
    <col min="4626" max="4865" width="9" style="263"/>
    <col min="4866" max="4866" width="7.6640625" style="263" customWidth="1"/>
    <col min="4867" max="4867" width="10.6640625" style="263" customWidth="1"/>
    <col min="4868" max="4868" width="7.6640625" style="263" customWidth="1"/>
    <col min="4869" max="4869" width="10.6640625" style="263" customWidth="1"/>
    <col min="4870" max="4870" width="7.6640625" style="263" customWidth="1"/>
    <col min="4871" max="4871" width="10.6640625" style="263" customWidth="1"/>
    <col min="4872" max="4872" width="7.6640625" style="263" customWidth="1"/>
    <col min="4873" max="4873" width="10.6640625" style="263" customWidth="1"/>
    <col min="4874" max="4874" width="7.6640625" style="263" customWidth="1"/>
    <col min="4875" max="4875" width="10.44140625" style="263" customWidth="1"/>
    <col min="4876" max="4876" width="7.6640625" style="263" customWidth="1"/>
    <col min="4877" max="4877" width="10.6640625" style="263" customWidth="1"/>
    <col min="4878" max="4878" width="7.6640625" style="263" customWidth="1"/>
    <col min="4879" max="4879" width="10.6640625" style="263" customWidth="1"/>
    <col min="4880" max="4880" width="7.6640625" style="263" customWidth="1"/>
    <col min="4881" max="4881" width="10.6640625" style="263" customWidth="1"/>
    <col min="4882" max="5121" width="9" style="263"/>
    <col min="5122" max="5122" width="7.6640625" style="263" customWidth="1"/>
    <col min="5123" max="5123" width="10.6640625" style="263" customWidth="1"/>
    <col min="5124" max="5124" width="7.6640625" style="263" customWidth="1"/>
    <col min="5125" max="5125" width="10.6640625" style="263" customWidth="1"/>
    <col min="5126" max="5126" width="7.6640625" style="263" customWidth="1"/>
    <col min="5127" max="5127" width="10.6640625" style="263" customWidth="1"/>
    <col min="5128" max="5128" width="7.6640625" style="263" customWidth="1"/>
    <col min="5129" max="5129" width="10.6640625" style="263" customWidth="1"/>
    <col min="5130" max="5130" width="7.6640625" style="263" customWidth="1"/>
    <col min="5131" max="5131" width="10.44140625" style="263" customWidth="1"/>
    <col min="5132" max="5132" width="7.6640625" style="263" customWidth="1"/>
    <col min="5133" max="5133" width="10.6640625" style="263" customWidth="1"/>
    <col min="5134" max="5134" width="7.6640625" style="263" customWidth="1"/>
    <col min="5135" max="5135" width="10.6640625" style="263" customWidth="1"/>
    <col min="5136" max="5136" width="7.6640625" style="263" customWidth="1"/>
    <col min="5137" max="5137" width="10.6640625" style="263" customWidth="1"/>
    <col min="5138" max="5377" width="9" style="263"/>
    <col min="5378" max="5378" width="7.6640625" style="263" customWidth="1"/>
    <col min="5379" max="5379" width="10.6640625" style="263" customWidth="1"/>
    <col min="5380" max="5380" width="7.6640625" style="263" customWidth="1"/>
    <col min="5381" max="5381" width="10.6640625" style="263" customWidth="1"/>
    <col min="5382" max="5382" width="7.6640625" style="263" customWidth="1"/>
    <col min="5383" max="5383" width="10.6640625" style="263" customWidth="1"/>
    <col min="5384" max="5384" width="7.6640625" style="263" customWidth="1"/>
    <col min="5385" max="5385" width="10.6640625" style="263" customWidth="1"/>
    <col min="5386" max="5386" width="7.6640625" style="263" customWidth="1"/>
    <col min="5387" max="5387" width="10.44140625" style="263" customWidth="1"/>
    <col min="5388" max="5388" width="7.6640625" style="263" customWidth="1"/>
    <col min="5389" max="5389" width="10.6640625" style="263" customWidth="1"/>
    <col min="5390" max="5390" width="7.6640625" style="263" customWidth="1"/>
    <col min="5391" max="5391" width="10.6640625" style="263" customWidth="1"/>
    <col min="5392" max="5392" width="7.6640625" style="263" customWidth="1"/>
    <col min="5393" max="5393" width="10.6640625" style="263" customWidth="1"/>
    <col min="5394" max="5633" width="9" style="263"/>
    <col min="5634" max="5634" width="7.6640625" style="263" customWidth="1"/>
    <col min="5635" max="5635" width="10.6640625" style="263" customWidth="1"/>
    <col min="5636" max="5636" width="7.6640625" style="263" customWidth="1"/>
    <col min="5637" max="5637" width="10.6640625" style="263" customWidth="1"/>
    <col min="5638" max="5638" width="7.6640625" style="263" customWidth="1"/>
    <col min="5639" max="5639" width="10.6640625" style="263" customWidth="1"/>
    <col min="5640" max="5640" width="7.6640625" style="263" customWidth="1"/>
    <col min="5641" max="5641" width="10.6640625" style="263" customWidth="1"/>
    <col min="5642" max="5642" width="7.6640625" style="263" customWidth="1"/>
    <col min="5643" max="5643" width="10.44140625" style="263" customWidth="1"/>
    <col min="5644" max="5644" width="7.6640625" style="263" customWidth="1"/>
    <col min="5645" max="5645" width="10.6640625" style="263" customWidth="1"/>
    <col min="5646" max="5646" width="7.6640625" style="263" customWidth="1"/>
    <col min="5647" max="5647" width="10.6640625" style="263" customWidth="1"/>
    <col min="5648" max="5648" width="7.6640625" style="263" customWidth="1"/>
    <col min="5649" max="5649" width="10.6640625" style="263" customWidth="1"/>
    <col min="5650" max="5889" width="9" style="263"/>
    <col min="5890" max="5890" width="7.6640625" style="263" customWidth="1"/>
    <col min="5891" max="5891" width="10.6640625" style="263" customWidth="1"/>
    <col min="5892" max="5892" width="7.6640625" style="263" customWidth="1"/>
    <col min="5893" max="5893" width="10.6640625" style="263" customWidth="1"/>
    <col min="5894" max="5894" width="7.6640625" style="263" customWidth="1"/>
    <col min="5895" max="5895" width="10.6640625" style="263" customWidth="1"/>
    <col min="5896" max="5896" width="7.6640625" style="263" customWidth="1"/>
    <col min="5897" max="5897" width="10.6640625" style="263" customWidth="1"/>
    <col min="5898" max="5898" width="7.6640625" style="263" customWidth="1"/>
    <col min="5899" max="5899" width="10.44140625" style="263" customWidth="1"/>
    <col min="5900" max="5900" width="7.6640625" style="263" customWidth="1"/>
    <col min="5901" max="5901" width="10.6640625" style="263" customWidth="1"/>
    <col min="5902" max="5902" width="7.6640625" style="263" customWidth="1"/>
    <col min="5903" max="5903" width="10.6640625" style="263" customWidth="1"/>
    <col min="5904" max="5904" width="7.6640625" style="263" customWidth="1"/>
    <col min="5905" max="5905" width="10.6640625" style="263" customWidth="1"/>
    <col min="5906" max="6145" width="9" style="263"/>
    <col min="6146" max="6146" width="7.6640625" style="263" customWidth="1"/>
    <col min="6147" max="6147" width="10.6640625" style="263" customWidth="1"/>
    <col min="6148" max="6148" width="7.6640625" style="263" customWidth="1"/>
    <col min="6149" max="6149" width="10.6640625" style="263" customWidth="1"/>
    <col min="6150" max="6150" width="7.6640625" style="263" customWidth="1"/>
    <col min="6151" max="6151" width="10.6640625" style="263" customWidth="1"/>
    <col min="6152" max="6152" width="7.6640625" style="263" customWidth="1"/>
    <col min="6153" max="6153" width="10.6640625" style="263" customWidth="1"/>
    <col min="6154" max="6154" width="7.6640625" style="263" customWidth="1"/>
    <col min="6155" max="6155" width="10.44140625" style="263" customWidth="1"/>
    <col min="6156" max="6156" width="7.6640625" style="263" customWidth="1"/>
    <col min="6157" max="6157" width="10.6640625" style="263" customWidth="1"/>
    <col min="6158" max="6158" width="7.6640625" style="263" customWidth="1"/>
    <col min="6159" max="6159" width="10.6640625" style="263" customWidth="1"/>
    <col min="6160" max="6160" width="7.6640625" style="263" customWidth="1"/>
    <col min="6161" max="6161" width="10.6640625" style="263" customWidth="1"/>
    <col min="6162" max="6401" width="9" style="263"/>
    <col min="6402" max="6402" width="7.6640625" style="263" customWidth="1"/>
    <col min="6403" max="6403" width="10.6640625" style="263" customWidth="1"/>
    <col min="6404" max="6404" width="7.6640625" style="263" customWidth="1"/>
    <col min="6405" max="6405" width="10.6640625" style="263" customWidth="1"/>
    <col min="6406" max="6406" width="7.6640625" style="263" customWidth="1"/>
    <col min="6407" max="6407" width="10.6640625" style="263" customWidth="1"/>
    <col min="6408" max="6408" width="7.6640625" style="263" customWidth="1"/>
    <col min="6409" max="6409" width="10.6640625" style="263" customWidth="1"/>
    <col min="6410" max="6410" width="7.6640625" style="263" customWidth="1"/>
    <col min="6411" max="6411" width="10.44140625" style="263" customWidth="1"/>
    <col min="6412" max="6412" width="7.6640625" style="263" customWidth="1"/>
    <col min="6413" max="6413" width="10.6640625" style="263" customWidth="1"/>
    <col min="6414" max="6414" width="7.6640625" style="263" customWidth="1"/>
    <col min="6415" max="6415" width="10.6640625" style="263" customWidth="1"/>
    <col min="6416" max="6416" width="7.6640625" style="263" customWidth="1"/>
    <col min="6417" max="6417" width="10.6640625" style="263" customWidth="1"/>
    <col min="6418" max="6657" width="9" style="263"/>
    <col min="6658" max="6658" width="7.6640625" style="263" customWidth="1"/>
    <col min="6659" max="6659" width="10.6640625" style="263" customWidth="1"/>
    <col min="6660" max="6660" width="7.6640625" style="263" customWidth="1"/>
    <col min="6661" max="6661" width="10.6640625" style="263" customWidth="1"/>
    <col min="6662" max="6662" width="7.6640625" style="263" customWidth="1"/>
    <col min="6663" max="6663" width="10.6640625" style="263" customWidth="1"/>
    <col min="6664" max="6664" width="7.6640625" style="263" customWidth="1"/>
    <col min="6665" max="6665" width="10.6640625" style="263" customWidth="1"/>
    <col min="6666" max="6666" width="7.6640625" style="263" customWidth="1"/>
    <col min="6667" max="6667" width="10.44140625" style="263" customWidth="1"/>
    <col min="6668" max="6668" width="7.6640625" style="263" customWidth="1"/>
    <col min="6669" max="6669" width="10.6640625" style="263" customWidth="1"/>
    <col min="6670" max="6670" width="7.6640625" style="263" customWidth="1"/>
    <col min="6671" max="6671" width="10.6640625" style="263" customWidth="1"/>
    <col min="6672" max="6672" width="7.6640625" style="263" customWidth="1"/>
    <col min="6673" max="6673" width="10.6640625" style="263" customWidth="1"/>
    <col min="6674" max="6913" width="9" style="263"/>
    <col min="6914" max="6914" width="7.6640625" style="263" customWidth="1"/>
    <col min="6915" max="6915" width="10.6640625" style="263" customWidth="1"/>
    <col min="6916" max="6916" width="7.6640625" style="263" customWidth="1"/>
    <col min="6917" max="6917" width="10.6640625" style="263" customWidth="1"/>
    <col min="6918" max="6918" width="7.6640625" style="263" customWidth="1"/>
    <col min="6919" max="6919" width="10.6640625" style="263" customWidth="1"/>
    <col min="6920" max="6920" width="7.6640625" style="263" customWidth="1"/>
    <col min="6921" max="6921" width="10.6640625" style="263" customWidth="1"/>
    <col min="6922" max="6922" width="7.6640625" style="263" customWidth="1"/>
    <col min="6923" max="6923" width="10.44140625" style="263" customWidth="1"/>
    <col min="6924" max="6924" width="7.6640625" style="263" customWidth="1"/>
    <col min="6925" max="6925" width="10.6640625" style="263" customWidth="1"/>
    <col min="6926" max="6926" width="7.6640625" style="263" customWidth="1"/>
    <col min="6927" max="6927" width="10.6640625" style="263" customWidth="1"/>
    <col min="6928" max="6928" width="7.6640625" style="263" customWidth="1"/>
    <col min="6929" max="6929" width="10.6640625" style="263" customWidth="1"/>
    <col min="6930" max="7169" width="9" style="263"/>
    <col min="7170" max="7170" width="7.6640625" style="263" customWidth="1"/>
    <col min="7171" max="7171" width="10.6640625" style="263" customWidth="1"/>
    <col min="7172" max="7172" width="7.6640625" style="263" customWidth="1"/>
    <col min="7173" max="7173" width="10.6640625" style="263" customWidth="1"/>
    <col min="7174" max="7174" width="7.6640625" style="263" customWidth="1"/>
    <col min="7175" max="7175" width="10.6640625" style="263" customWidth="1"/>
    <col min="7176" max="7176" width="7.6640625" style="263" customWidth="1"/>
    <col min="7177" max="7177" width="10.6640625" style="263" customWidth="1"/>
    <col min="7178" max="7178" width="7.6640625" style="263" customWidth="1"/>
    <col min="7179" max="7179" width="10.44140625" style="263" customWidth="1"/>
    <col min="7180" max="7180" width="7.6640625" style="263" customWidth="1"/>
    <col min="7181" max="7181" width="10.6640625" style="263" customWidth="1"/>
    <col min="7182" max="7182" width="7.6640625" style="263" customWidth="1"/>
    <col min="7183" max="7183" width="10.6640625" style="263" customWidth="1"/>
    <col min="7184" max="7184" width="7.6640625" style="263" customWidth="1"/>
    <col min="7185" max="7185" width="10.6640625" style="263" customWidth="1"/>
    <col min="7186" max="7425" width="9" style="263"/>
    <col min="7426" max="7426" width="7.6640625" style="263" customWidth="1"/>
    <col min="7427" max="7427" width="10.6640625" style="263" customWidth="1"/>
    <col min="7428" max="7428" width="7.6640625" style="263" customWidth="1"/>
    <col min="7429" max="7429" width="10.6640625" style="263" customWidth="1"/>
    <col min="7430" max="7430" width="7.6640625" style="263" customWidth="1"/>
    <col min="7431" max="7431" width="10.6640625" style="263" customWidth="1"/>
    <col min="7432" max="7432" width="7.6640625" style="263" customWidth="1"/>
    <col min="7433" max="7433" width="10.6640625" style="263" customWidth="1"/>
    <col min="7434" max="7434" width="7.6640625" style="263" customWidth="1"/>
    <col min="7435" max="7435" width="10.44140625" style="263" customWidth="1"/>
    <col min="7436" max="7436" width="7.6640625" style="263" customWidth="1"/>
    <col min="7437" max="7437" width="10.6640625" style="263" customWidth="1"/>
    <col min="7438" max="7438" width="7.6640625" style="263" customWidth="1"/>
    <col min="7439" max="7439" width="10.6640625" style="263" customWidth="1"/>
    <col min="7440" max="7440" width="7.6640625" style="263" customWidth="1"/>
    <col min="7441" max="7441" width="10.6640625" style="263" customWidth="1"/>
    <col min="7442" max="7681" width="9" style="263"/>
    <col min="7682" max="7682" width="7.6640625" style="263" customWidth="1"/>
    <col min="7683" max="7683" width="10.6640625" style="263" customWidth="1"/>
    <col min="7684" max="7684" width="7.6640625" style="263" customWidth="1"/>
    <col min="7685" max="7685" width="10.6640625" style="263" customWidth="1"/>
    <col min="7686" max="7686" width="7.6640625" style="263" customWidth="1"/>
    <col min="7687" max="7687" width="10.6640625" style="263" customWidth="1"/>
    <col min="7688" max="7688" width="7.6640625" style="263" customWidth="1"/>
    <col min="7689" max="7689" width="10.6640625" style="263" customWidth="1"/>
    <col min="7690" max="7690" width="7.6640625" style="263" customWidth="1"/>
    <col min="7691" max="7691" width="10.44140625" style="263" customWidth="1"/>
    <col min="7692" max="7692" width="7.6640625" style="263" customWidth="1"/>
    <col min="7693" max="7693" width="10.6640625" style="263" customWidth="1"/>
    <col min="7694" max="7694" width="7.6640625" style="263" customWidth="1"/>
    <col min="7695" max="7695" width="10.6640625" style="263" customWidth="1"/>
    <col min="7696" max="7696" width="7.6640625" style="263" customWidth="1"/>
    <col min="7697" max="7697" width="10.6640625" style="263" customWidth="1"/>
    <col min="7698" max="7937" width="9" style="263"/>
    <col min="7938" max="7938" width="7.6640625" style="263" customWidth="1"/>
    <col min="7939" max="7939" width="10.6640625" style="263" customWidth="1"/>
    <col min="7940" max="7940" width="7.6640625" style="263" customWidth="1"/>
    <col min="7941" max="7941" width="10.6640625" style="263" customWidth="1"/>
    <col min="7942" max="7942" width="7.6640625" style="263" customWidth="1"/>
    <col min="7943" max="7943" width="10.6640625" style="263" customWidth="1"/>
    <col min="7944" max="7944" width="7.6640625" style="263" customWidth="1"/>
    <col min="7945" max="7945" width="10.6640625" style="263" customWidth="1"/>
    <col min="7946" max="7946" width="7.6640625" style="263" customWidth="1"/>
    <col min="7947" max="7947" width="10.44140625" style="263" customWidth="1"/>
    <col min="7948" max="7948" width="7.6640625" style="263" customWidth="1"/>
    <col min="7949" max="7949" width="10.6640625" style="263" customWidth="1"/>
    <col min="7950" max="7950" width="7.6640625" style="263" customWidth="1"/>
    <col min="7951" max="7951" width="10.6640625" style="263" customWidth="1"/>
    <col min="7952" max="7952" width="7.6640625" style="263" customWidth="1"/>
    <col min="7953" max="7953" width="10.6640625" style="263" customWidth="1"/>
    <col min="7954" max="8193" width="9" style="263"/>
    <col min="8194" max="8194" width="7.6640625" style="263" customWidth="1"/>
    <col min="8195" max="8195" width="10.6640625" style="263" customWidth="1"/>
    <col min="8196" max="8196" width="7.6640625" style="263" customWidth="1"/>
    <col min="8197" max="8197" width="10.6640625" style="263" customWidth="1"/>
    <col min="8198" max="8198" width="7.6640625" style="263" customWidth="1"/>
    <col min="8199" max="8199" width="10.6640625" style="263" customWidth="1"/>
    <col min="8200" max="8200" width="7.6640625" style="263" customWidth="1"/>
    <col min="8201" max="8201" width="10.6640625" style="263" customWidth="1"/>
    <col min="8202" max="8202" width="7.6640625" style="263" customWidth="1"/>
    <col min="8203" max="8203" width="10.44140625" style="263" customWidth="1"/>
    <col min="8204" max="8204" width="7.6640625" style="263" customWidth="1"/>
    <col min="8205" max="8205" width="10.6640625" style="263" customWidth="1"/>
    <col min="8206" max="8206" width="7.6640625" style="263" customWidth="1"/>
    <col min="8207" max="8207" width="10.6640625" style="263" customWidth="1"/>
    <col min="8208" max="8208" width="7.6640625" style="263" customWidth="1"/>
    <col min="8209" max="8209" width="10.6640625" style="263" customWidth="1"/>
    <col min="8210" max="8449" width="9" style="263"/>
    <col min="8450" max="8450" width="7.6640625" style="263" customWidth="1"/>
    <col min="8451" max="8451" width="10.6640625" style="263" customWidth="1"/>
    <col min="8452" max="8452" width="7.6640625" style="263" customWidth="1"/>
    <col min="8453" max="8453" width="10.6640625" style="263" customWidth="1"/>
    <col min="8454" max="8454" width="7.6640625" style="263" customWidth="1"/>
    <col min="8455" max="8455" width="10.6640625" style="263" customWidth="1"/>
    <col min="8456" max="8456" width="7.6640625" style="263" customWidth="1"/>
    <col min="8457" max="8457" width="10.6640625" style="263" customWidth="1"/>
    <col min="8458" max="8458" width="7.6640625" style="263" customWidth="1"/>
    <col min="8459" max="8459" width="10.44140625" style="263" customWidth="1"/>
    <col min="8460" max="8460" width="7.6640625" style="263" customWidth="1"/>
    <col min="8461" max="8461" width="10.6640625" style="263" customWidth="1"/>
    <col min="8462" max="8462" width="7.6640625" style="263" customWidth="1"/>
    <col min="8463" max="8463" width="10.6640625" style="263" customWidth="1"/>
    <col min="8464" max="8464" width="7.6640625" style="263" customWidth="1"/>
    <col min="8465" max="8465" width="10.6640625" style="263" customWidth="1"/>
    <col min="8466" max="8705" width="9" style="263"/>
    <col min="8706" max="8706" width="7.6640625" style="263" customWidth="1"/>
    <col min="8707" max="8707" width="10.6640625" style="263" customWidth="1"/>
    <col min="8708" max="8708" width="7.6640625" style="263" customWidth="1"/>
    <col min="8709" max="8709" width="10.6640625" style="263" customWidth="1"/>
    <col min="8710" max="8710" width="7.6640625" style="263" customWidth="1"/>
    <col min="8711" max="8711" width="10.6640625" style="263" customWidth="1"/>
    <col min="8712" max="8712" width="7.6640625" style="263" customWidth="1"/>
    <col min="8713" max="8713" width="10.6640625" style="263" customWidth="1"/>
    <col min="8714" max="8714" width="7.6640625" style="263" customWidth="1"/>
    <col min="8715" max="8715" width="10.44140625" style="263" customWidth="1"/>
    <col min="8716" max="8716" width="7.6640625" style="263" customWidth="1"/>
    <col min="8717" max="8717" width="10.6640625" style="263" customWidth="1"/>
    <col min="8718" max="8718" width="7.6640625" style="263" customWidth="1"/>
    <col min="8719" max="8719" width="10.6640625" style="263" customWidth="1"/>
    <col min="8720" max="8720" width="7.6640625" style="263" customWidth="1"/>
    <col min="8721" max="8721" width="10.6640625" style="263" customWidth="1"/>
    <col min="8722" max="8961" width="9" style="263"/>
    <col min="8962" max="8962" width="7.6640625" style="263" customWidth="1"/>
    <col min="8963" max="8963" width="10.6640625" style="263" customWidth="1"/>
    <col min="8964" max="8964" width="7.6640625" style="263" customWidth="1"/>
    <col min="8965" max="8965" width="10.6640625" style="263" customWidth="1"/>
    <col min="8966" max="8966" width="7.6640625" style="263" customWidth="1"/>
    <col min="8967" max="8967" width="10.6640625" style="263" customWidth="1"/>
    <col min="8968" max="8968" width="7.6640625" style="263" customWidth="1"/>
    <col min="8969" max="8969" width="10.6640625" style="263" customWidth="1"/>
    <col min="8970" max="8970" width="7.6640625" style="263" customWidth="1"/>
    <col min="8971" max="8971" width="10.44140625" style="263" customWidth="1"/>
    <col min="8972" max="8972" width="7.6640625" style="263" customWidth="1"/>
    <col min="8973" max="8973" width="10.6640625" style="263" customWidth="1"/>
    <col min="8974" max="8974" width="7.6640625" style="263" customWidth="1"/>
    <col min="8975" max="8975" width="10.6640625" style="263" customWidth="1"/>
    <col min="8976" max="8976" width="7.6640625" style="263" customWidth="1"/>
    <col min="8977" max="8977" width="10.6640625" style="263" customWidth="1"/>
    <col min="8978" max="9217" width="9" style="263"/>
    <col min="9218" max="9218" width="7.6640625" style="263" customWidth="1"/>
    <col min="9219" max="9219" width="10.6640625" style="263" customWidth="1"/>
    <col min="9220" max="9220" width="7.6640625" style="263" customWidth="1"/>
    <col min="9221" max="9221" width="10.6640625" style="263" customWidth="1"/>
    <col min="9222" max="9222" width="7.6640625" style="263" customWidth="1"/>
    <col min="9223" max="9223" width="10.6640625" style="263" customWidth="1"/>
    <col min="9224" max="9224" width="7.6640625" style="263" customWidth="1"/>
    <col min="9225" max="9225" width="10.6640625" style="263" customWidth="1"/>
    <col min="9226" max="9226" width="7.6640625" style="263" customWidth="1"/>
    <col min="9227" max="9227" width="10.44140625" style="263" customWidth="1"/>
    <col min="9228" max="9228" width="7.6640625" style="263" customWidth="1"/>
    <col min="9229" max="9229" width="10.6640625" style="263" customWidth="1"/>
    <col min="9230" max="9230" width="7.6640625" style="263" customWidth="1"/>
    <col min="9231" max="9231" width="10.6640625" style="263" customWidth="1"/>
    <col min="9232" max="9232" width="7.6640625" style="263" customWidth="1"/>
    <col min="9233" max="9233" width="10.6640625" style="263" customWidth="1"/>
    <col min="9234" max="9473" width="9" style="263"/>
    <col min="9474" max="9474" width="7.6640625" style="263" customWidth="1"/>
    <col min="9475" max="9475" width="10.6640625" style="263" customWidth="1"/>
    <col min="9476" max="9476" width="7.6640625" style="263" customWidth="1"/>
    <col min="9477" max="9477" width="10.6640625" style="263" customWidth="1"/>
    <col min="9478" max="9478" width="7.6640625" style="263" customWidth="1"/>
    <col min="9479" max="9479" width="10.6640625" style="263" customWidth="1"/>
    <col min="9480" max="9480" width="7.6640625" style="263" customWidth="1"/>
    <col min="9481" max="9481" width="10.6640625" style="263" customWidth="1"/>
    <col min="9482" max="9482" width="7.6640625" style="263" customWidth="1"/>
    <col min="9483" max="9483" width="10.44140625" style="263" customWidth="1"/>
    <col min="9484" max="9484" width="7.6640625" style="263" customWidth="1"/>
    <col min="9485" max="9485" width="10.6640625" style="263" customWidth="1"/>
    <col min="9486" max="9486" width="7.6640625" style="263" customWidth="1"/>
    <col min="9487" max="9487" width="10.6640625" style="263" customWidth="1"/>
    <col min="9488" max="9488" width="7.6640625" style="263" customWidth="1"/>
    <col min="9489" max="9489" width="10.6640625" style="263" customWidth="1"/>
    <col min="9490" max="9729" width="9" style="263"/>
    <col min="9730" max="9730" width="7.6640625" style="263" customWidth="1"/>
    <col min="9731" max="9731" width="10.6640625" style="263" customWidth="1"/>
    <col min="9732" max="9732" width="7.6640625" style="263" customWidth="1"/>
    <col min="9733" max="9733" width="10.6640625" style="263" customWidth="1"/>
    <col min="9734" max="9734" width="7.6640625" style="263" customWidth="1"/>
    <col min="9735" max="9735" width="10.6640625" style="263" customWidth="1"/>
    <col min="9736" max="9736" width="7.6640625" style="263" customWidth="1"/>
    <col min="9737" max="9737" width="10.6640625" style="263" customWidth="1"/>
    <col min="9738" max="9738" width="7.6640625" style="263" customWidth="1"/>
    <col min="9739" max="9739" width="10.44140625" style="263" customWidth="1"/>
    <col min="9740" max="9740" width="7.6640625" style="263" customWidth="1"/>
    <col min="9741" max="9741" width="10.6640625" style="263" customWidth="1"/>
    <col min="9742" max="9742" width="7.6640625" style="263" customWidth="1"/>
    <col min="9743" max="9743" width="10.6640625" style="263" customWidth="1"/>
    <col min="9744" max="9744" width="7.6640625" style="263" customWidth="1"/>
    <col min="9745" max="9745" width="10.6640625" style="263" customWidth="1"/>
    <col min="9746" max="9985" width="9" style="263"/>
    <col min="9986" max="9986" width="7.6640625" style="263" customWidth="1"/>
    <col min="9987" max="9987" width="10.6640625" style="263" customWidth="1"/>
    <col min="9988" max="9988" width="7.6640625" style="263" customWidth="1"/>
    <col min="9989" max="9989" width="10.6640625" style="263" customWidth="1"/>
    <col min="9990" max="9990" width="7.6640625" style="263" customWidth="1"/>
    <col min="9991" max="9991" width="10.6640625" style="263" customWidth="1"/>
    <col min="9992" max="9992" width="7.6640625" style="263" customWidth="1"/>
    <col min="9993" max="9993" width="10.6640625" style="263" customWidth="1"/>
    <col min="9994" max="9994" width="7.6640625" style="263" customWidth="1"/>
    <col min="9995" max="9995" width="10.44140625" style="263" customWidth="1"/>
    <col min="9996" max="9996" width="7.6640625" style="263" customWidth="1"/>
    <col min="9997" max="9997" width="10.6640625" style="263" customWidth="1"/>
    <col min="9998" max="9998" width="7.6640625" style="263" customWidth="1"/>
    <col min="9999" max="9999" width="10.6640625" style="263" customWidth="1"/>
    <col min="10000" max="10000" width="7.6640625" style="263" customWidth="1"/>
    <col min="10001" max="10001" width="10.6640625" style="263" customWidth="1"/>
    <col min="10002" max="10241" width="9" style="263"/>
    <col min="10242" max="10242" width="7.6640625" style="263" customWidth="1"/>
    <col min="10243" max="10243" width="10.6640625" style="263" customWidth="1"/>
    <col min="10244" max="10244" width="7.6640625" style="263" customWidth="1"/>
    <col min="10245" max="10245" width="10.6640625" style="263" customWidth="1"/>
    <col min="10246" max="10246" width="7.6640625" style="263" customWidth="1"/>
    <col min="10247" max="10247" width="10.6640625" style="263" customWidth="1"/>
    <col min="10248" max="10248" width="7.6640625" style="263" customWidth="1"/>
    <col min="10249" max="10249" width="10.6640625" style="263" customWidth="1"/>
    <col min="10250" max="10250" width="7.6640625" style="263" customWidth="1"/>
    <col min="10251" max="10251" width="10.44140625" style="263" customWidth="1"/>
    <col min="10252" max="10252" width="7.6640625" style="263" customWidth="1"/>
    <col min="10253" max="10253" width="10.6640625" style="263" customWidth="1"/>
    <col min="10254" max="10254" width="7.6640625" style="263" customWidth="1"/>
    <col min="10255" max="10255" width="10.6640625" style="263" customWidth="1"/>
    <col min="10256" max="10256" width="7.6640625" style="263" customWidth="1"/>
    <col min="10257" max="10257" width="10.6640625" style="263" customWidth="1"/>
    <col min="10258" max="10497" width="9" style="263"/>
    <col min="10498" max="10498" width="7.6640625" style="263" customWidth="1"/>
    <col min="10499" max="10499" width="10.6640625" style="263" customWidth="1"/>
    <col min="10500" max="10500" width="7.6640625" style="263" customWidth="1"/>
    <col min="10501" max="10501" width="10.6640625" style="263" customWidth="1"/>
    <col min="10502" max="10502" width="7.6640625" style="263" customWidth="1"/>
    <col min="10503" max="10503" width="10.6640625" style="263" customWidth="1"/>
    <col min="10504" max="10504" width="7.6640625" style="263" customWidth="1"/>
    <col min="10505" max="10505" width="10.6640625" style="263" customWidth="1"/>
    <col min="10506" max="10506" width="7.6640625" style="263" customWidth="1"/>
    <col min="10507" max="10507" width="10.44140625" style="263" customWidth="1"/>
    <col min="10508" max="10508" width="7.6640625" style="263" customWidth="1"/>
    <col min="10509" max="10509" width="10.6640625" style="263" customWidth="1"/>
    <col min="10510" max="10510" width="7.6640625" style="263" customWidth="1"/>
    <col min="10511" max="10511" width="10.6640625" style="263" customWidth="1"/>
    <col min="10512" max="10512" width="7.6640625" style="263" customWidth="1"/>
    <col min="10513" max="10513" width="10.6640625" style="263" customWidth="1"/>
    <col min="10514" max="10753" width="9" style="263"/>
    <col min="10754" max="10754" width="7.6640625" style="263" customWidth="1"/>
    <col min="10755" max="10755" width="10.6640625" style="263" customWidth="1"/>
    <col min="10756" max="10756" width="7.6640625" style="263" customWidth="1"/>
    <col min="10757" max="10757" width="10.6640625" style="263" customWidth="1"/>
    <col min="10758" max="10758" width="7.6640625" style="263" customWidth="1"/>
    <col min="10759" max="10759" width="10.6640625" style="263" customWidth="1"/>
    <col min="10760" max="10760" width="7.6640625" style="263" customWidth="1"/>
    <col min="10761" max="10761" width="10.6640625" style="263" customWidth="1"/>
    <col min="10762" max="10762" width="7.6640625" style="263" customWidth="1"/>
    <col min="10763" max="10763" width="10.44140625" style="263" customWidth="1"/>
    <col min="10764" max="10764" width="7.6640625" style="263" customWidth="1"/>
    <col min="10765" max="10765" width="10.6640625" style="263" customWidth="1"/>
    <col min="10766" max="10766" width="7.6640625" style="263" customWidth="1"/>
    <col min="10767" max="10767" width="10.6640625" style="263" customWidth="1"/>
    <col min="10768" max="10768" width="7.6640625" style="263" customWidth="1"/>
    <col min="10769" max="10769" width="10.6640625" style="263" customWidth="1"/>
    <col min="10770" max="11009" width="9" style="263"/>
    <col min="11010" max="11010" width="7.6640625" style="263" customWidth="1"/>
    <col min="11011" max="11011" width="10.6640625" style="263" customWidth="1"/>
    <col min="11012" max="11012" width="7.6640625" style="263" customWidth="1"/>
    <col min="11013" max="11013" width="10.6640625" style="263" customWidth="1"/>
    <col min="11014" max="11014" width="7.6640625" style="263" customWidth="1"/>
    <col min="11015" max="11015" width="10.6640625" style="263" customWidth="1"/>
    <col min="11016" max="11016" width="7.6640625" style="263" customWidth="1"/>
    <col min="11017" max="11017" width="10.6640625" style="263" customWidth="1"/>
    <col min="11018" max="11018" width="7.6640625" style="263" customWidth="1"/>
    <col min="11019" max="11019" width="10.44140625" style="263" customWidth="1"/>
    <col min="11020" max="11020" width="7.6640625" style="263" customWidth="1"/>
    <col min="11021" max="11021" width="10.6640625" style="263" customWidth="1"/>
    <col min="11022" max="11022" width="7.6640625" style="263" customWidth="1"/>
    <col min="11023" max="11023" width="10.6640625" style="263" customWidth="1"/>
    <col min="11024" max="11024" width="7.6640625" style="263" customWidth="1"/>
    <col min="11025" max="11025" width="10.6640625" style="263" customWidth="1"/>
    <col min="11026" max="11265" width="9" style="263"/>
    <col min="11266" max="11266" width="7.6640625" style="263" customWidth="1"/>
    <col min="11267" max="11267" width="10.6640625" style="263" customWidth="1"/>
    <col min="11268" max="11268" width="7.6640625" style="263" customWidth="1"/>
    <col min="11269" max="11269" width="10.6640625" style="263" customWidth="1"/>
    <col min="11270" max="11270" width="7.6640625" style="263" customWidth="1"/>
    <col min="11271" max="11271" width="10.6640625" style="263" customWidth="1"/>
    <col min="11272" max="11272" width="7.6640625" style="263" customWidth="1"/>
    <col min="11273" max="11273" width="10.6640625" style="263" customWidth="1"/>
    <col min="11274" max="11274" width="7.6640625" style="263" customWidth="1"/>
    <col min="11275" max="11275" width="10.44140625" style="263" customWidth="1"/>
    <col min="11276" max="11276" width="7.6640625" style="263" customWidth="1"/>
    <col min="11277" max="11277" width="10.6640625" style="263" customWidth="1"/>
    <col min="11278" max="11278" width="7.6640625" style="263" customWidth="1"/>
    <col min="11279" max="11279" width="10.6640625" style="263" customWidth="1"/>
    <col min="11280" max="11280" width="7.6640625" style="263" customWidth="1"/>
    <col min="11281" max="11281" width="10.6640625" style="263" customWidth="1"/>
    <col min="11282" max="11521" width="9" style="263"/>
    <col min="11522" max="11522" width="7.6640625" style="263" customWidth="1"/>
    <col min="11523" max="11523" width="10.6640625" style="263" customWidth="1"/>
    <col min="11524" max="11524" width="7.6640625" style="263" customWidth="1"/>
    <col min="11525" max="11525" width="10.6640625" style="263" customWidth="1"/>
    <col min="11526" max="11526" width="7.6640625" style="263" customWidth="1"/>
    <col min="11527" max="11527" width="10.6640625" style="263" customWidth="1"/>
    <col min="11528" max="11528" width="7.6640625" style="263" customWidth="1"/>
    <col min="11529" max="11529" width="10.6640625" style="263" customWidth="1"/>
    <col min="11530" max="11530" width="7.6640625" style="263" customWidth="1"/>
    <col min="11531" max="11531" width="10.44140625" style="263" customWidth="1"/>
    <col min="11532" max="11532" width="7.6640625" style="263" customWidth="1"/>
    <col min="11533" max="11533" width="10.6640625" style="263" customWidth="1"/>
    <col min="11534" max="11534" width="7.6640625" style="263" customWidth="1"/>
    <col min="11535" max="11535" width="10.6640625" style="263" customWidth="1"/>
    <col min="11536" max="11536" width="7.6640625" style="263" customWidth="1"/>
    <col min="11537" max="11537" width="10.6640625" style="263" customWidth="1"/>
    <col min="11538" max="11777" width="9" style="263"/>
    <col min="11778" max="11778" width="7.6640625" style="263" customWidth="1"/>
    <col min="11779" max="11779" width="10.6640625" style="263" customWidth="1"/>
    <col min="11780" max="11780" width="7.6640625" style="263" customWidth="1"/>
    <col min="11781" max="11781" width="10.6640625" style="263" customWidth="1"/>
    <col min="11782" max="11782" width="7.6640625" style="263" customWidth="1"/>
    <col min="11783" max="11783" width="10.6640625" style="263" customWidth="1"/>
    <col min="11784" max="11784" width="7.6640625" style="263" customWidth="1"/>
    <col min="11785" max="11785" width="10.6640625" style="263" customWidth="1"/>
    <col min="11786" max="11786" width="7.6640625" style="263" customWidth="1"/>
    <col min="11787" max="11787" width="10.44140625" style="263" customWidth="1"/>
    <col min="11788" max="11788" width="7.6640625" style="263" customWidth="1"/>
    <col min="11789" max="11789" width="10.6640625" style="263" customWidth="1"/>
    <col min="11790" max="11790" width="7.6640625" style="263" customWidth="1"/>
    <col min="11791" max="11791" width="10.6640625" style="263" customWidth="1"/>
    <col min="11792" max="11792" width="7.6640625" style="263" customWidth="1"/>
    <col min="11793" max="11793" width="10.6640625" style="263" customWidth="1"/>
    <col min="11794" max="12033" width="9" style="263"/>
    <col min="12034" max="12034" width="7.6640625" style="263" customWidth="1"/>
    <col min="12035" max="12035" width="10.6640625" style="263" customWidth="1"/>
    <col min="12036" max="12036" width="7.6640625" style="263" customWidth="1"/>
    <col min="12037" max="12037" width="10.6640625" style="263" customWidth="1"/>
    <col min="12038" max="12038" width="7.6640625" style="263" customWidth="1"/>
    <col min="12039" max="12039" width="10.6640625" style="263" customWidth="1"/>
    <col min="12040" max="12040" width="7.6640625" style="263" customWidth="1"/>
    <col min="12041" max="12041" width="10.6640625" style="263" customWidth="1"/>
    <col min="12042" max="12042" width="7.6640625" style="263" customWidth="1"/>
    <col min="12043" max="12043" width="10.44140625" style="263" customWidth="1"/>
    <col min="12044" max="12044" width="7.6640625" style="263" customWidth="1"/>
    <col min="12045" max="12045" width="10.6640625" style="263" customWidth="1"/>
    <col min="12046" max="12046" width="7.6640625" style="263" customWidth="1"/>
    <col min="12047" max="12047" width="10.6640625" style="263" customWidth="1"/>
    <col min="12048" max="12048" width="7.6640625" style="263" customWidth="1"/>
    <col min="12049" max="12049" width="10.6640625" style="263" customWidth="1"/>
    <col min="12050" max="12289" width="9" style="263"/>
    <col min="12290" max="12290" width="7.6640625" style="263" customWidth="1"/>
    <col min="12291" max="12291" width="10.6640625" style="263" customWidth="1"/>
    <col min="12292" max="12292" width="7.6640625" style="263" customWidth="1"/>
    <col min="12293" max="12293" width="10.6640625" style="263" customWidth="1"/>
    <col min="12294" max="12294" width="7.6640625" style="263" customWidth="1"/>
    <col min="12295" max="12295" width="10.6640625" style="263" customWidth="1"/>
    <col min="12296" max="12296" width="7.6640625" style="263" customWidth="1"/>
    <col min="12297" max="12297" width="10.6640625" style="263" customWidth="1"/>
    <col min="12298" max="12298" width="7.6640625" style="263" customWidth="1"/>
    <col min="12299" max="12299" width="10.44140625" style="263" customWidth="1"/>
    <col min="12300" max="12300" width="7.6640625" style="263" customWidth="1"/>
    <col min="12301" max="12301" width="10.6640625" style="263" customWidth="1"/>
    <col min="12302" max="12302" width="7.6640625" style="263" customWidth="1"/>
    <col min="12303" max="12303" width="10.6640625" style="263" customWidth="1"/>
    <col min="12304" max="12304" width="7.6640625" style="263" customWidth="1"/>
    <col min="12305" max="12305" width="10.6640625" style="263" customWidth="1"/>
    <col min="12306" max="12545" width="9" style="263"/>
    <col min="12546" max="12546" width="7.6640625" style="263" customWidth="1"/>
    <col min="12547" max="12547" width="10.6640625" style="263" customWidth="1"/>
    <col min="12548" max="12548" width="7.6640625" style="263" customWidth="1"/>
    <col min="12549" max="12549" width="10.6640625" style="263" customWidth="1"/>
    <col min="12550" max="12550" width="7.6640625" style="263" customWidth="1"/>
    <col min="12551" max="12551" width="10.6640625" style="263" customWidth="1"/>
    <col min="12552" max="12552" width="7.6640625" style="263" customWidth="1"/>
    <col min="12553" max="12553" width="10.6640625" style="263" customWidth="1"/>
    <col min="12554" max="12554" width="7.6640625" style="263" customWidth="1"/>
    <col min="12555" max="12555" width="10.44140625" style="263" customWidth="1"/>
    <col min="12556" max="12556" width="7.6640625" style="263" customWidth="1"/>
    <col min="12557" max="12557" width="10.6640625" style="263" customWidth="1"/>
    <col min="12558" max="12558" width="7.6640625" style="263" customWidth="1"/>
    <col min="12559" max="12559" width="10.6640625" style="263" customWidth="1"/>
    <col min="12560" max="12560" width="7.6640625" style="263" customWidth="1"/>
    <col min="12561" max="12561" width="10.6640625" style="263" customWidth="1"/>
    <col min="12562" max="12801" width="9" style="263"/>
    <col min="12802" max="12802" width="7.6640625" style="263" customWidth="1"/>
    <col min="12803" max="12803" width="10.6640625" style="263" customWidth="1"/>
    <col min="12804" max="12804" width="7.6640625" style="263" customWidth="1"/>
    <col min="12805" max="12805" width="10.6640625" style="263" customWidth="1"/>
    <col min="12806" max="12806" width="7.6640625" style="263" customWidth="1"/>
    <col min="12807" max="12807" width="10.6640625" style="263" customWidth="1"/>
    <col min="12808" max="12808" width="7.6640625" style="263" customWidth="1"/>
    <col min="12809" max="12809" width="10.6640625" style="263" customWidth="1"/>
    <col min="12810" max="12810" width="7.6640625" style="263" customWidth="1"/>
    <col min="12811" max="12811" width="10.44140625" style="263" customWidth="1"/>
    <col min="12812" max="12812" width="7.6640625" style="263" customWidth="1"/>
    <col min="12813" max="12813" width="10.6640625" style="263" customWidth="1"/>
    <col min="12814" max="12814" width="7.6640625" style="263" customWidth="1"/>
    <col min="12815" max="12815" width="10.6640625" style="263" customWidth="1"/>
    <col min="12816" max="12816" width="7.6640625" style="263" customWidth="1"/>
    <col min="12817" max="12817" width="10.6640625" style="263" customWidth="1"/>
    <col min="12818" max="13057" width="9" style="263"/>
    <col min="13058" max="13058" width="7.6640625" style="263" customWidth="1"/>
    <col min="13059" max="13059" width="10.6640625" style="263" customWidth="1"/>
    <col min="13060" max="13060" width="7.6640625" style="263" customWidth="1"/>
    <col min="13061" max="13061" width="10.6640625" style="263" customWidth="1"/>
    <col min="13062" max="13062" width="7.6640625" style="263" customWidth="1"/>
    <col min="13063" max="13063" width="10.6640625" style="263" customWidth="1"/>
    <col min="13064" max="13064" width="7.6640625" style="263" customWidth="1"/>
    <col min="13065" max="13065" width="10.6640625" style="263" customWidth="1"/>
    <col min="13066" max="13066" width="7.6640625" style="263" customWidth="1"/>
    <col min="13067" max="13067" width="10.44140625" style="263" customWidth="1"/>
    <col min="13068" max="13068" width="7.6640625" style="263" customWidth="1"/>
    <col min="13069" max="13069" width="10.6640625" style="263" customWidth="1"/>
    <col min="13070" max="13070" width="7.6640625" style="263" customWidth="1"/>
    <col min="13071" max="13071" width="10.6640625" style="263" customWidth="1"/>
    <col min="13072" max="13072" width="7.6640625" style="263" customWidth="1"/>
    <col min="13073" max="13073" width="10.6640625" style="263" customWidth="1"/>
    <col min="13074" max="13313" width="9" style="263"/>
    <col min="13314" max="13314" width="7.6640625" style="263" customWidth="1"/>
    <col min="13315" max="13315" width="10.6640625" style="263" customWidth="1"/>
    <col min="13316" max="13316" width="7.6640625" style="263" customWidth="1"/>
    <col min="13317" max="13317" width="10.6640625" style="263" customWidth="1"/>
    <col min="13318" max="13318" width="7.6640625" style="263" customWidth="1"/>
    <col min="13319" max="13319" width="10.6640625" style="263" customWidth="1"/>
    <col min="13320" max="13320" width="7.6640625" style="263" customWidth="1"/>
    <col min="13321" max="13321" width="10.6640625" style="263" customWidth="1"/>
    <col min="13322" max="13322" width="7.6640625" style="263" customWidth="1"/>
    <col min="13323" max="13323" width="10.44140625" style="263" customWidth="1"/>
    <col min="13324" max="13324" width="7.6640625" style="263" customWidth="1"/>
    <col min="13325" max="13325" width="10.6640625" style="263" customWidth="1"/>
    <col min="13326" max="13326" width="7.6640625" style="263" customWidth="1"/>
    <col min="13327" max="13327" width="10.6640625" style="263" customWidth="1"/>
    <col min="13328" max="13328" width="7.6640625" style="263" customWidth="1"/>
    <col min="13329" max="13329" width="10.6640625" style="263" customWidth="1"/>
    <col min="13330" max="13569" width="9" style="263"/>
    <col min="13570" max="13570" width="7.6640625" style="263" customWidth="1"/>
    <col min="13571" max="13571" width="10.6640625" style="263" customWidth="1"/>
    <col min="13572" max="13572" width="7.6640625" style="263" customWidth="1"/>
    <col min="13573" max="13573" width="10.6640625" style="263" customWidth="1"/>
    <col min="13574" max="13574" width="7.6640625" style="263" customWidth="1"/>
    <col min="13575" max="13575" width="10.6640625" style="263" customWidth="1"/>
    <col min="13576" max="13576" width="7.6640625" style="263" customWidth="1"/>
    <col min="13577" max="13577" width="10.6640625" style="263" customWidth="1"/>
    <col min="13578" max="13578" width="7.6640625" style="263" customWidth="1"/>
    <col min="13579" max="13579" width="10.44140625" style="263" customWidth="1"/>
    <col min="13580" max="13580" width="7.6640625" style="263" customWidth="1"/>
    <col min="13581" max="13581" width="10.6640625" style="263" customWidth="1"/>
    <col min="13582" max="13582" width="7.6640625" style="263" customWidth="1"/>
    <col min="13583" max="13583" width="10.6640625" style="263" customWidth="1"/>
    <col min="13584" max="13584" width="7.6640625" style="263" customWidth="1"/>
    <col min="13585" max="13585" width="10.6640625" style="263" customWidth="1"/>
    <col min="13586" max="13825" width="9" style="263"/>
    <col min="13826" max="13826" width="7.6640625" style="263" customWidth="1"/>
    <col min="13827" max="13827" width="10.6640625" style="263" customWidth="1"/>
    <col min="13828" max="13828" width="7.6640625" style="263" customWidth="1"/>
    <col min="13829" max="13829" width="10.6640625" style="263" customWidth="1"/>
    <col min="13830" max="13830" width="7.6640625" style="263" customWidth="1"/>
    <col min="13831" max="13831" width="10.6640625" style="263" customWidth="1"/>
    <col min="13832" max="13832" width="7.6640625" style="263" customWidth="1"/>
    <col min="13833" max="13833" width="10.6640625" style="263" customWidth="1"/>
    <col min="13834" max="13834" width="7.6640625" style="263" customWidth="1"/>
    <col min="13835" max="13835" width="10.44140625" style="263" customWidth="1"/>
    <col min="13836" max="13836" width="7.6640625" style="263" customWidth="1"/>
    <col min="13837" max="13837" width="10.6640625" style="263" customWidth="1"/>
    <col min="13838" max="13838" width="7.6640625" style="263" customWidth="1"/>
    <col min="13839" max="13839" width="10.6640625" style="263" customWidth="1"/>
    <col min="13840" max="13840" width="7.6640625" style="263" customWidth="1"/>
    <col min="13841" max="13841" width="10.6640625" style="263" customWidth="1"/>
    <col min="13842" max="14081" width="9" style="263"/>
    <col min="14082" max="14082" width="7.6640625" style="263" customWidth="1"/>
    <col min="14083" max="14083" width="10.6640625" style="263" customWidth="1"/>
    <col min="14084" max="14084" width="7.6640625" style="263" customWidth="1"/>
    <col min="14085" max="14085" width="10.6640625" style="263" customWidth="1"/>
    <col min="14086" max="14086" width="7.6640625" style="263" customWidth="1"/>
    <col min="14087" max="14087" width="10.6640625" style="263" customWidth="1"/>
    <col min="14088" max="14088" width="7.6640625" style="263" customWidth="1"/>
    <col min="14089" max="14089" width="10.6640625" style="263" customWidth="1"/>
    <col min="14090" max="14090" width="7.6640625" style="263" customWidth="1"/>
    <col min="14091" max="14091" width="10.44140625" style="263" customWidth="1"/>
    <col min="14092" max="14092" width="7.6640625" style="263" customWidth="1"/>
    <col min="14093" max="14093" width="10.6640625" style="263" customWidth="1"/>
    <col min="14094" max="14094" width="7.6640625" style="263" customWidth="1"/>
    <col min="14095" max="14095" width="10.6640625" style="263" customWidth="1"/>
    <col min="14096" max="14096" width="7.6640625" style="263" customWidth="1"/>
    <col min="14097" max="14097" width="10.6640625" style="263" customWidth="1"/>
    <col min="14098" max="14337" width="9" style="263"/>
    <col min="14338" max="14338" width="7.6640625" style="263" customWidth="1"/>
    <col min="14339" max="14339" width="10.6640625" style="263" customWidth="1"/>
    <col min="14340" max="14340" width="7.6640625" style="263" customWidth="1"/>
    <col min="14341" max="14341" width="10.6640625" style="263" customWidth="1"/>
    <col min="14342" max="14342" width="7.6640625" style="263" customWidth="1"/>
    <col min="14343" max="14343" width="10.6640625" style="263" customWidth="1"/>
    <col min="14344" max="14344" width="7.6640625" style="263" customWidth="1"/>
    <col min="14345" max="14345" width="10.6640625" style="263" customWidth="1"/>
    <col min="14346" max="14346" width="7.6640625" style="263" customWidth="1"/>
    <col min="14347" max="14347" width="10.44140625" style="263" customWidth="1"/>
    <col min="14348" max="14348" width="7.6640625" style="263" customWidth="1"/>
    <col min="14349" max="14349" width="10.6640625" style="263" customWidth="1"/>
    <col min="14350" max="14350" width="7.6640625" style="263" customWidth="1"/>
    <col min="14351" max="14351" width="10.6640625" style="263" customWidth="1"/>
    <col min="14352" max="14352" width="7.6640625" style="263" customWidth="1"/>
    <col min="14353" max="14353" width="10.6640625" style="263" customWidth="1"/>
    <col min="14354" max="14593" width="9" style="263"/>
    <col min="14594" max="14594" width="7.6640625" style="263" customWidth="1"/>
    <col min="14595" max="14595" width="10.6640625" style="263" customWidth="1"/>
    <col min="14596" max="14596" width="7.6640625" style="263" customWidth="1"/>
    <col min="14597" max="14597" width="10.6640625" style="263" customWidth="1"/>
    <col min="14598" max="14598" width="7.6640625" style="263" customWidth="1"/>
    <col min="14599" max="14599" width="10.6640625" style="263" customWidth="1"/>
    <col min="14600" max="14600" width="7.6640625" style="263" customWidth="1"/>
    <col min="14601" max="14601" width="10.6640625" style="263" customWidth="1"/>
    <col min="14602" max="14602" width="7.6640625" style="263" customWidth="1"/>
    <col min="14603" max="14603" width="10.44140625" style="263" customWidth="1"/>
    <col min="14604" max="14604" width="7.6640625" style="263" customWidth="1"/>
    <col min="14605" max="14605" width="10.6640625" style="263" customWidth="1"/>
    <col min="14606" max="14606" width="7.6640625" style="263" customWidth="1"/>
    <col min="14607" max="14607" width="10.6640625" style="263" customWidth="1"/>
    <col min="14608" max="14608" width="7.6640625" style="263" customWidth="1"/>
    <col min="14609" max="14609" width="10.6640625" style="263" customWidth="1"/>
    <col min="14610" max="14849" width="9" style="263"/>
    <col min="14850" max="14850" width="7.6640625" style="263" customWidth="1"/>
    <col min="14851" max="14851" width="10.6640625" style="263" customWidth="1"/>
    <col min="14852" max="14852" width="7.6640625" style="263" customWidth="1"/>
    <col min="14853" max="14853" width="10.6640625" style="263" customWidth="1"/>
    <col min="14854" max="14854" width="7.6640625" style="263" customWidth="1"/>
    <col min="14855" max="14855" width="10.6640625" style="263" customWidth="1"/>
    <col min="14856" max="14856" width="7.6640625" style="263" customWidth="1"/>
    <col min="14857" max="14857" width="10.6640625" style="263" customWidth="1"/>
    <col min="14858" max="14858" width="7.6640625" style="263" customWidth="1"/>
    <col min="14859" max="14859" width="10.44140625" style="263" customWidth="1"/>
    <col min="14860" max="14860" width="7.6640625" style="263" customWidth="1"/>
    <col min="14861" max="14861" width="10.6640625" style="263" customWidth="1"/>
    <col min="14862" max="14862" width="7.6640625" style="263" customWidth="1"/>
    <col min="14863" max="14863" width="10.6640625" style="263" customWidth="1"/>
    <col min="14864" max="14864" width="7.6640625" style="263" customWidth="1"/>
    <col min="14865" max="14865" width="10.6640625" style="263" customWidth="1"/>
    <col min="14866" max="15105" width="9" style="263"/>
    <col min="15106" max="15106" width="7.6640625" style="263" customWidth="1"/>
    <col min="15107" max="15107" width="10.6640625" style="263" customWidth="1"/>
    <col min="15108" max="15108" width="7.6640625" style="263" customWidth="1"/>
    <col min="15109" max="15109" width="10.6640625" style="263" customWidth="1"/>
    <col min="15110" max="15110" width="7.6640625" style="263" customWidth="1"/>
    <col min="15111" max="15111" width="10.6640625" style="263" customWidth="1"/>
    <col min="15112" max="15112" width="7.6640625" style="263" customWidth="1"/>
    <col min="15113" max="15113" width="10.6640625" style="263" customWidth="1"/>
    <col min="15114" max="15114" width="7.6640625" style="263" customWidth="1"/>
    <col min="15115" max="15115" width="10.44140625" style="263" customWidth="1"/>
    <col min="15116" max="15116" width="7.6640625" style="263" customWidth="1"/>
    <col min="15117" max="15117" width="10.6640625" style="263" customWidth="1"/>
    <col min="15118" max="15118" width="7.6640625" style="263" customWidth="1"/>
    <col min="15119" max="15119" width="10.6640625" style="263" customWidth="1"/>
    <col min="15120" max="15120" width="7.6640625" style="263" customWidth="1"/>
    <col min="15121" max="15121" width="10.6640625" style="263" customWidth="1"/>
    <col min="15122" max="15361" width="9" style="263"/>
    <col min="15362" max="15362" width="7.6640625" style="263" customWidth="1"/>
    <col min="15363" max="15363" width="10.6640625" style="263" customWidth="1"/>
    <col min="15364" max="15364" width="7.6640625" style="263" customWidth="1"/>
    <col min="15365" max="15365" width="10.6640625" style="263" customWidth="1"/>
    <col min="15366" max="15366" width="7.6640625" style="263" customWidth="1"/>
    <col min="15367" max="15367" width="10.6640625" style="263" customWidth="1"/>
    <col min="15368" max="15368" width="7.6640625" style="263" customWidth="1"/>
    <col min="15369" max="15369" width="10.6640625" style="263" customWidth="1"/>
    <col min="15370" max="15370" width="7.6640625" style="263" customWidth="1"/>
    <col min="15371" max="15371" width="10.44140625" style="263" customWidth="1"/>
    <col min="15372" max="15372" width="7.6640625" style="263" customWidth="1"/>
    <col min="15373" max="15373" width="10.6640625" style="263" customWidth="1"/>
    <col min="15374" max="15374" width="7.6640625" style="263" customWidth="1"/>
    <col min="15375" max="15375" width="10.6640625" style="263" customWidth="1"/>
    <col min="15376" max="15376" width="7.6640625" style="263" customWidth="1"/>
    <col min="15377" max="15377" width="10.6640625" style="263" customWidth="1"/>
    <col min="15378" max="15617" width="9" style="263"/>
    <col min="15618" max="15618" width="7.6640625" style="263" customWidth="1"/>
    <col min="15619" max="15619" width="10.6640625" style="263" customWidth="1"/>
    <col min="15620" max="15620" width="7.6640625" style="263" customWidth="1"/>
    <col min="15621" max="15621" width="10.6640625" style="263" customWidth="1"/>
    <col min="15622" max="15622" width="7.6640625" style="263" customWidth="1"/>
    <col min="15623" max="15623" width="10.6640625" style="263" customWidth="1"/>
    <col min="15624" max="15624" width="7.6640625" style="263" customWidth="1"/>
    <col min="15625" max="15625" width="10.6640625" style="263" customWidth="1"/>
    <col min="15626" max="15626" width="7.6640625" style="263" customWidth="1"/>
    <col min="15627" max="15627" width="10.44140625" style="263" customWidth="1"/>
    <col min="15628" max="15628" width="7.6640625" style="263" customWidth="1"/>
    <col min="15629" max="15629" width="10.6640625" style="263" customWidth="1"/>
    <col min="15630" max="15630" width="7.6640625" style="263" customWidth="1"/>
    <col min="15631" max="15631" width="10.6640625" style="263" customWidth="1"/>
    <col min="15632" max="15632" width="7.6640625" style="263" customWidth="1"/>
    <col min="15633" max="15633" width="10.6640625" style="263" customWidth="1"/>
    <col min="15634" max="15873" width="9" style="263"/>
    <col min="15874" max="15874" width="7.6640625" style="263" customWidth="1"/>
    <col min="15875" max="15875" width="10.6640625" style="263" customWidth="1"/>
    <col min="15876" max="15876" width="7.6640625" style="263" customWidth="1"/>
    <col min="15877" max="15877" width="10.6640625" style="263" customWidth="1"/>
    <col min="15878" max="15878" width="7.6640625" style="263" customWidth="1"/>
    <col min="15879" max="15879" width="10.6640625" style="263" customWidth="1"/>
    <col min="15880" max="15880" width="7.6640625" style="263" customWidth="1"/>
    <col min="15881" max="15881" width="10.6640625" style="263" customWidth="1"/>
    <col min="15882" max="15882" width="7.6640625" style="263" customWidth="1"/>
    <col min="15883" max="15883" width="10.44140625" style="263" customWidth="1"/>
    <col min="15884" max="15884" width="7.6640625" style="263" customWidth="1"/>
    <col min="15885" max="15885" width="10.6640625" style="263" customWidth="1"/>
    <col min="15886" max="15886" width="7.6640625" style="263" customWidth="1"/>
    <col min="15887" max="15887" width="10.6640625" style="263" customWidth="1"/>
    <col min="15888" max="15888" width="7.6640625" style="263" customWidth="1"/>
    <col min="15889" max="15889" width="10.6640625" style="263" customWidth="1"/>
    <col min="15890" max="16129" width="9" style="263"/>
    <col min="16130" max="16130" width="7.6640625" style="263" customWidth="1"/>
    <col min="16131" max="16131" width="10.6640625" style="263" customWidth="1"/>
    <col min="16132" max="16132" width="7.6640625" style="263" customWidth="1"/>
    <col min="16133" max="16133" width="10.6640625" style="263" customWidth="1"/>
    <col min="16134" max="16134" width="7.6640625" style="263" customWidth="1"/>
    <col min="16135" max="16135" width="10.6640625" style="263" customWidth="1"/>
    <col min="16136" max="16136" width="7.6640625" style="263" customWidth="1"/>
    <col min="16137" max="16137" width="10.6640625" style="263" customWidth="1"/>
    <col min="16138" max="16138" width="7.6640625" style="263" customWidth="1"/>
    <col min="16139" max="16139" width="10.44140625" style="263" customWidth="1"/>
    <col min="16140" max="16140" width="7.6640625" style="263" customWidth="1"/>
    <col min="16141" max="16141" width="10.6640625" style="263" customWidth="1"/>
    <col min="16142" max="16142" width="7.6640625" style="263" customWidth="1"/>
    <col min="16143" max="16143" width="10.6640625" style="263" customWidth="1"/>
    <col min="16144" max="16144" width="7.6640625" style="263" customWidth="1"/>
    <col min="16145" max="16145" width="10.6640625" style="263" customWidth="1"/>
    <col min="16146" max="16384" width="9" style="263"/>
  </cols>
  <sheetData>
    <row r="1" spans="1:18" s="260" customFormat="1" ht="31.75" customHeight="1">
      <c r="A1" s="1003" t="s">
        <v>1814</v>
      </c>
      <c r="B1" s="1003"/>
      <c r="C1" s="1003"/>
      <c r="D1" s="1003"/>
      <c r="E1" s="1003"/>
      <c r="F1" s="1003"/>
      <c r="G1" s="1003"/>
      <c r="H1" s="1003"/>
      <c r="I1" s="256"/>
      <c r="J1" s="256"/>
      <c r="K1" s="256"/>
      <c r="L1" s="256"/>
      <c r="M1" s="256"/>
      <c r="N1" s="256"/>
      <c r="O1" s="256"/>
      <c r="P1" s="256"/>
      <c r="Q1" s="256"/>
      <c r="R1" s="256"/>
    </row>
    <row r="2" spans="1:18" ht="31.75" customHeight="1">
      <c r="A2" s="1003" t="s">
        <v>1006</v>
      </c>
      <c r="B2" s="1003"/>
      <c r="C2" s="1003"/>
      <c r="D2" s="224"/>
      <c r="E2" s="224"/>
      <c r="F2" s="224"/>
      <c r="G2" s="224"/>
      <c r="H2" s="224"/>
      <c r="I2" s="224"/>
      <c r="J2" s="224"/>
      <c r="K2" s="224"/>
      <c r="L2" s="224"/>
      <c r="M2" s="224"/>
      <c r="N2" s="224"/>
      <c r="O2" s="224"/>
      <c r="P2" s="1204" t="s">
        <v>704</v>
      </c>
      <c r="Q2" s="1204"/>
      <c r="R2" s="224"/>
    </row>
    <row r="3" spans="1:18" ht="21.8" customHeight="1">
      <c r="A3" s="270" t="s">
        <v>660</v>
      </c>
      <c r="B3" s="1004" t="s">
        <v>705</v>
      </c>
      <c r="C3" s="1004"/>
      <c r="D3" s="1004"/>
      <c r="E3" s="1004"/>
      <c r="F3" s="1004"/>
      <c r="G3" s="1004"/>
      <c r="H3" s="1004"/>
      <c r="I3" s="1004"/>
      <c r="J3" s="1004"/>
      <c r="K3" s="1004"/>
      <c r="L3" s="1004"/>
      <c r="M3" s="1004"/>
      <c r="N3" s="1004" t="s">
        <v>1209</v>
      </c>
      <c r="O3" s="1004"/>
      <c r="P3" s="985" t="s">
        <v>123</v>
      </c>
      <c r="Q3" s="985"/>
      <c r="R3" s="224"/>
    </row>
    <row r="4" spans="1:18" ht="21.8" customHeight="1">
      <c r="A4" s="271"/>
      <c r="B4" s="986" t="s">
        <v>706</v>
      </c>
      <c r="C4" s="986"/>
      <c r="D4" s="986"/>
      <c r="E4" s="986"/>
      <c r="F4" s="1318" t="s">
        <v>1210</v>
      </c>
      <c r="G4" s="1319"/>
      <c r="H4" s="986" t="s">
        <v>707</v>
      </c>
      <c r="I4" s="986"/>
      <c r="J4" s="1318" t="s">
        <v>1211</v>
      </c>
      <c r="K4" s="1319"/>
      <c r="L4" s="986" t="s">
        <v>708</v>
      </c>
      <c r="M4" s="986"/>
      <c r="N4" s="1004"/>
      <c r="O4" s="1004"/>
      <c r="P4" s="985"/>
      <c r="Q4" s="985"/>
      <c r="R4" s="224"/>
    </row>
    <row r="5" spans="1:18" ht="21.8" customHeight="1">
      <c r="A5" s="271"/>
      <c r="B5" s="986" t="s">
        <v>1007</v>
      </c>
      <c r="C5" s="986"/>
      <c r="D5" s="986" t="s">
        <v>1008</v>
      </c>
      <c r="E5" s="986"/>
      <c r="F5" s="1320" t="s">
        <v>1212</v>
      </c>
      <c r="G5" s="1321"/>
      <c r="H5" s="986"/>
      <c r="I5" s="986"/>
      <c r="J5" s="1320" t="s">
        <v>1213</v>
      </c>
      <c r="K5" s="1321"/>
      <c r="L5" s="986"/>
      <c r="M5" s="986"/>
      <c r="N5" s="1004"/>
      <c r="O5" s="1004"/>
      <c r="P5" s="985"/>
      <c r="Q5" s="985"/>
      <c r="R5" s="224"/>
    </row>
    <row r="6" spans="1:18" ht="31.75" customHeight="1">
      <c r="A6" s="272" t="s">
        <v>481</v>
      </c>
      <c r="B6" s="226" t="s">
        <v>668</v>
      </c>
      <c r="C6" s="226" t="s">
        <v>709</v>
      </c>
      <c r="D6" s="226" t="s">
        <v>668</v>
      </c>
      <c r="E6" s="226" t="s">
        <v>709</v>
      </c>
      <c r="F6" s="226" t="s">
        <v>668</v>
      </c>
      <c r="G6" s="226" t="s">
        <v>709</v>
      </c>
      <c r="H6" s="226" t="s">
        <v>668</v>
      </c>
      <c r="I6" s="226" t="s">
        <v>709</v>
      </c>
      <c r="J6" s="226" t="s">
        <v>668</v>
      </c>
      <c r="K6" s="226" t="s">
        <v>709</v>
      </c>
      <c r="L6" s="226" t="s">
        <v>668</v>
      </c>
      <c r="M6" s="226" t="s">
        <v>709</v>
      </c>
      <c r="N6" s="226" t="s">
        <v>668</v>
      </c>
      <c r="O6" s="226" t="s">
        <v>709</v>
      </c>
      <c r="P6" s="226" t="s">
        <v>668</v>
      </c>
      <c r="Q6" s="227" t="s">
        <v>709</v>
      </c>
      <c r="R6" s="224"/>
    </row>
    <row r="7" spans="1:18" ht="31.75" customHeight="1">
      <c r="A7" s="259">
        <v>23</v>
      </c>
      <c r="B7" s="252">
        <v>2</v>
      </c>
      <c r="C7" s="250">
        <v>10250</v>
      </c>
      <c r="D7" s="252" t="s">
        <v>78</v>
      </c>
      <c r="E7" s="252" t="s">
        <v>78</v>
      </c>
      <c r="F7" s="252" t="s">
        <v>78</v>
      </c>
      <c r="G7" s="252" t="s">
        <v>78</v>
      </c>
      <c r="H7" s="252">
        <v>1</v>
      </c>
      <c r="I7" s="252">
        <v>4500</v>
      </c>
      <c r="J7" s="252" t="s">
        <v>78</v>
      </c>
      <c r="K7" s="252" t="s">
        <v>78</v>
      </c>
      <c r="L7" s="252" t="s">
        <v>78</v>
      </c>
      <c r="M7" s="252" t="s">
        <v>78</v>
      </c>
      <c r="N7" s="252" t="s">
        <v>78</v>
      </c>
      <c r="O7" s="252" t="s">
        <v>78</v>
      </c>
      <c r="P7" s="249">
        <f>B7+D7+F7+H7+J7+L7+N7</f>
        <v>3</v>
      </c>
      <c r="Q7" s="273">
        <f>C7+E7+G7+I7+K7+M7+O7</f>
        <v>14750</v>
      </c>
      <c r="R7" s="224"/>
    </row>
    <row r="8" spans="1:18" ht="31.75" customHeight="1">
      <c r="A8" s="224"/>
      <c r="B8" s="224"/>
      <c r="C8" s="224"/>
      <c r="D8" s="224"/>
      <c r="E8" s="224"/>
      <c r="F8" s="224"/>
      <c r="G8" s="224"/>
      <c r="H8" s="224"/>
      <c r="I8" s="224"/>
      <c r="J8" s="224"/>
      <c r="K8" s="224"/>
      <c r="L8" s="224"/>
      <c r="M8" s="224"/>
      <c r="N8" s="224"/>
      <c r="O8" s="224"/>
      <c r="P8" s="224"/>
      <c r="Q8" s="225"/>
      <c r="R8" s="224"/>
    </row>
    <row r="9" spans="1:18" ht="31.75" customHeight="1">
      <c r="A9" s="1229" t="s">
        <v>710</v>
      </c>
      <c r="B9" s="1229"/>
      <c r="C9" s="1229"/>
      <c r="D9" s="224"/>
      <c r="E9" s="224"/>
      <c r="F9" s="224"/>
      <c r="G9" s="224"/>
      <c r="J9" s="224"/>
      <c r="K9" s="224"/>
      <c r="L9" s="224"/>
      <c r="M9" s="224"/>
      <c r="N9" s="224"/>
      <c r="O9" s="224"/>
      <c r="P9" s="224"/>
      <c r="Q9" s="224"/>
      <c r="R9" s="224"/>
    </row>
    <row r="10" spans="1:18" ht="31.75" customHeight="1">
      <c r="A10" s="256"/>
      <c r="B10" s="256"/>
      <c r="C10" s="256"/>
      <c r="D10" s="224"/>
      <c r="E10" s="224"/>
      <c r="F10" s="224"/>
      <c r="G10" s="224"/>
      <c r="H10" s="1204" t="s">
        <v>704</v>
      </c>
      <c r="I10" s="1204"/>
      <c r="J10" s="224"/>
      <c r="K10" s="224"/>
      <c r="L10" s="224"/>
      <c r="M10" s="224"/>
      <c r="N10" s="224"/>
      <c r="O10" s="224"/>
      <c r="P10" s="224"/>
      <c r="Q10" s="224"/>
      <c r="R10" s="224"/>
    </row>
    <row r="11" spans="1:18" ht="31.45" customHeight="1">
      <c r="A11" s="270" t="s">
        <v>660</v>
      </c>
      <c r="B11" s="1315" t="s">
        <v>1816</v>
      </c>
      <c r="C11" s="1041"/>
      <c r="D11" s="1316" t="s">
        <v>1817</v>
      </c>
      <c r="E11" s="1022"/>
      <c r="F11" s="1317" t="s">
        <v>1818</v>
      </c>
      <c r="G11" s="1022"/>
      <c r="H11" s="985" t="s">
        <v>123</v>
      </c>
      <c r="I11" s="985"/>
      <c r="J11" s="224"/>
      <c r="K11" s="224"/>
      <c r="L11" s="224"/>
      <c r="M11" s="224"/>
      <c r="N11" s="224"/>
      <c r="O11" s="224"/>
      <c r="P11" s="224"/>
      <c r="Q11" s="224"/>
      <c r="R11" s="224"/>
    </row>
    <row r="12" spans="1:18" ht="31.75" customHeight="1">
      <c r="A12" s="272" t="s">
        <v>481</v>
      </c>
      <c r="B12" s="226" t="s">
        <v>668</v>
      </c>
      <c r="C12" s="226" t="s">
        <v>709</v>
      </c>
      <c r="D12" s="226" t="s">
        <v>668</v>
      </c>
      <c r="E12" s="226" t="s">
        <v>709</v>
      </c>
      <c r="F12" s="226" t="s">
        <v>668</v>
      </c>
      <c r="G12" s="226" t="s">
        <v>709</v>
      </c>
      <c r="H12" s="226" t="s">
        <v>668</v>
      </c>
      <c r="I12" s="227" t="s">
        <v>709</v>
      </c>
      <c r="J12" s="224"/>
      <c r="K12" s="224"/>
      <c r="L12" s="224"/>
      <c r="M12" s="224"/>
      <c r="N12" s="224"/>
      <c r="O12" s="224"/>
      <c r="P12" s="224"/>
      <c r="Q12" s="224"/>
      <c r="R12" s="224"/>
    </row>
    <row r="13" spans="1:18" ht="31.75" customHeight="1">
      <c r="A13" s="259">
        <f>A7</f>
        <v>23</v>
      </c>
      <c r="B13" s="252" t="s">
        <v>78</v>
      </c>
      <c r="C13" s="252" t="s">
        <v>78</v>
      </c>
      <c r="D13" s="252" t="s">
        <v>78</v>
      </c>
      <c r="E13" s="252" t="s">
        <v>78</v>
      </c>
      <c r="F13" s="252" t="s">
        <v>78</v>
      </c>
      <c r="G13" s="252" t="s">
        <v>78</v>
      </c>
      <c r="H13" s="252" t="s">
        <v>78</v>
      </c>
      <c r="I13" s="274" t="s">
        <v>78</v>
      </c>
      <c r="J13" s="224"/>
      <c r="K13" s="224"/>
      <c r="L13" s="224"/>
      <c r="M13" s="224"/>
      <c r="N13" s="224"/>
      <c r="O13" s="224"/>
      <c r="P13" s="224"/>
      <c r="Q13" s="224"/>
      <c r="R13" s="224"/>
    </row>
    <row r="14" spans="1:18" ht="31.75" customHeight="1">
      <c r="A14" s="224"/>
      <c r="B14" s="224"/>
      <c r="C14" s="224"/>
      <c r="D14" s="224"/>
      <c r="E14" s="224"/>
      <c r="F14" s="224"/>
      <c r="G14" s="224"/>
      <c r="H14" s="224"/>
      <c r="I14" s="224"/>
      <c r="J14" s="224"/>
      <c r="K14" s="224"/>
      <c r="L14" s="224"/>
      <c r="M14" s="224"/>
      <c r="N14" s="224"/>
      <c r="O14" s="224"/>
      <c r="P14" s="224"/>
      <c r="Q14" s="224"/>
      <c r="R14" s="224"/>
    </row>
    <row r="15" spans="1:18" ht="31.75" customHeight="1">
      <c r="A15" s="1003" t="s">
        <v>1815</v>
      </c>
      <c r="B15" s="1003"/>
      <c r="C15" s="1003"/>
      <c r="D15" s="1003"/>
      <c r="E15" s="1003"/>
      <c r="F15" s="1003"/>
      <c r="G15" s="1003"/>
      <c r="H15" s="1003"/>
      <c r="I15" s="224"/>
      <c r="J15" s="224"/>
      <c r="K15" s="224"/>
      <c r="L15" s="224"/>
      <c r="M15" s="224"/>
      <c r="N15" s="224"/>
      <c r="O15" s="224"/>
      <c r="P15" s="224"/>
      <c r="Q15" s="224"/>
      <c r="R15" s="224"/>
    </row>
    <row r="16" spans="1:18" ht="31.75" customHeight="1">
      <c r="A16" s="224"/>
      <c r="B16" s="224"/>
      <c r="C16" s="224"/>
      <c r="D16" s="224"/>
      <c r="E16" s="224"/>
      <c r="F16" s="224"/>
      <c r="G16" s="224"/>
      <c r="H16" s="1204" t="s">
        <v>704</v>
      </c>
      <c r="I16" s="1204"/>
      <c r="J16" s="224"/>
      <c r="K16" s="224"/>
      <c r="L16" s="224"/>
      <c r="M16" s="224"/>
      <c r="N16" s="224"/>
      <c r="O16" s="224"/>
      <c r="P16" s="224"/>
      <c r="Q16" s="224"/>
      <c r="R16" s="224"/>
    </row>
    <row r="17" spans="1:18" ht="31.75" customHeight="1">
      <c r="A17" s="270" t="s">
        <v>660</v>
      </c>
      <c r="B17" s="1004" t="s">
        <v>711</v>
      </c>
      <c r="C17" s="1004"/>
      <c r="D17" s="1022" t="s">
        <v>712</v>
      </c>
      <c r="E17" s="1022"/>
      <c r="F17" s="1022" t="s">
        <v>713</v>
      </c>
      <c r="G17" s="1022"/>
      <c r="H17" s="985" t="s">
        <v>123</v>
      </c>
      <c r="I17" s="985"/>
      <c r="J17" s="224"/>
      <c r="K17" s="224"/>
      <c r="L17" s="224"/>
      <c r="M17" s="224"/>
      <c r="N17" s="224"/>
      <c r="O17" s="224"/>
      <c r="P17" s="224"/>
      <c r="Q17" s="224"/>
      <c r="R17" s="224"/>
    </row>
    <row r="18" spans="1:18" ht="31.75" customHeight="1">
      <c r="A18" s="272" t="s">
        <v>481</v>
      </c>
      <c r="B18" s="226" t="s">
        <v>668</v>
      </c>
      <c r="C18" s="226" t="s">
        <v>709</v>
      </c>
      <c r="D18" s="226" t="s">
        <v>668</v>
      </c>
      <c r="E18" s="226" t="s">
        <v>709</v>
      </c>
      <c r="F18" s="226" t="s">
        <v>668</v>
      </c>
      <c r="G18" s="226" t="s">
        <v>709</v>
      </c>
      <c r="H18" s="226" t="s">
        <v>668</v>
      </c>
      <c r="I18" s="227" t="s">
        <v>709</v>
      </c>
      <c r="J18" s="224"/>
      <c r="K18" s="224"/>
      <c r="L18" s="224"/>
      <c r="M18" s="224"/>
      <c r="N18" s="224"/>
      <c r="O18" s="224"/>
      <c r="P18" s="224"/>
      <c r="Q18" s="224"/>
      <c r="R18" s="224"/>
    </row>
    <row r="19" spans="1:18" ht="31.75" customHeight="1">
      <c r="A19" s="259">
        <f>A7</f>
        <v>23</v>
      </c>
      <c r="B19" s="252">
        <v>1</v>
      </c>
      <c r="C19" s="275">
        <v>450</v>
      </c>
      <c r="D19" s="252" t="s">
        <v>78</v>
      </c>
      <c r="E19" s="252" t="s">
        <v>78</v>
      </c>
      <c r="F19" s="252">
        <v>1</v>
      </c>
      <c r="G19" s="276">
        <v>5985</v>
      </c>
      <c r="H19" s="252">
        <f>B19+D19+F19</f>
        <v>2</v>
      </c>
      <c r="I19" s="277">
        <f>C19+E19+G19</f>
        <v>6435</v>
      </c>
      <c r="J19" s="224"/>
      <c r="K19" s="224"/>
      <c r="L19" s="224"/>
      <c r="M19" s="224"/>
      <c r="N19" s="224"/>
      <c r="O19" s="224"/>
      <c r="P19" s="224"/>
      <c r="Q19" s="224"/>
      <c r="R19" s="224"/>
    </row>
    <row r="20" spans="1:18" ht="31.75" customHeight="1">
      <c r="A20" s="224"/>
      <c r="B20" s="224"/>
      <c r="C20" s="224"/>
      <c r="D20" s="224"/>
      <c r="E20" s="224"/>
      <c r="F20" s="224"/>
      <c r="G20" s="224"/>
      <c r="H20" s="224"/>
      <c r="I20" s="224"/>
      <c r="J20" s="224"/>
      <c r="K20" s="224"/>
      <c r="L20" s="224"/>
      <c r="M20" s="224"/>
      <c r="N20" s="224"/>
      <c r="O20" s="224"/>
      <c r="P20" s="224"/>
      <c r="Q20" s="224"/>
      <c r="R20" s="224"/>
    </row>
    <row r="21" spans="1:18">
      <c r="A21" s="224"/>
      <c r="B21" s="224"/>
      <c r="C21" s="224"/>
      <c r="D21" s="224"/>
      <c r="E21" s="224"/>
      <c r="F21" s="224"/>
      <c r="G21" s="224"/>
      <c r="H21" s="224"/>
      <c r="I21" s="224"/>
      <c r="J21" s="224"/>
      <c r="K21" s="224"/>
      <c r="L21" s="224"/>
      <c r="M21" s="224"/>
      <c r="N21" s="224"/>
      <c r="O21" s="224"/>
      <c r="P21" s="224"/>
      <c r="Q21" s="224"/>
      <c r="R21" s="224"/>
    </row>
    <row r="22" spans="1:18">
      <c r="A22" s="224"/>
      <c r="B22" s="224"/>
      <c r="C22" s="224"/>
      <c r="D22" s="224"/>
      <c r="E22" s="224"/>
      <c r="F22" s="224"/>
      <c r="G22" s="224"/>
      <c r="H22" s="224"/>
      <c r="I22" s="224"/>
      <c r="J22" s="224"/>
      <c r="K22" s="224"/>
      <c r="L22" s="224"/>
      <c r="M22" s="224"/>
      <c r="N22" s="224"/>
      <c r="O22" s="224"/>
      <c r="P22" s="224"/>
      <c r="Q22" s="224"/>
      <c r="R22" s="224"/>
    </row>
    <row r="23" spans="1:18">
      <c r="A23" s="224"/>
      <c r="B23" s="224"/>
      <c r="C23" s="224"/>
      <c r="D23" s="224"/>
      <c r="E23" s="224"/>
      <c r="F23" s="224"/>
      <c r="G23" s="224"/>
      <c r="H23" s="224"/>
      <c r="I23" s="224"/>
      <c r="J23" s="224"/>
      <c r="K23" s="224"/>
      <c r="L23" s="224"/>
      <c r="M23" s="224"/>
      <c r="N23" s="224"/>
      <c r="O23" s="224"/>
      <c r="P23" s="224"/>
      <c r="Q23" s="224"/>
      <c r="R23" s="224"/>
    </row>
    <row r="24" spans="1:18">
      <c r="A24" s="224"/>
      <c r="B24" s="224"/>
      <c r="C24" s="224"/>
      <c r="D24" s="224"/>
      <c r="E24" s="224"/>
      <c r="F24" s="224"/>
      <c r="G24" s="224"/>
      <c r="H24" s="224"/>
      <c r="I24" s="224"/>
      <c r="J24" s="224"/>
      <c r="K24" s="224"/>
      <c r="L24" s="224"/>
      <c r="M24" s="224"/>
      <c r="N24" s="224"/>
      <c r="O24" s="224"/>
      <c r="P24" s="224"/>
      <c r="Q24" s="224"/>
      <c r="R24" s="224"/>
    </row>
  </sheetData>
  <sheetProtection selectLockedCells="1" selectUnlockedCells="1"/>
  <mergeCells count="27">
    <mergeCell ref="A1:H1"/>
    <mergeCell ref="A2:C2"/>
    <mergeCell ref="P2:Q2"/>
    <mergeCell ref="B3:M3"/>
    <mergeCell ref="N3:O5"/>
    <mergeCell ref="P3:Q5"/>
    <mergeCell ref="B4:E4"/>
    <mergeCell ref="F4:G4"/>
    <mergeCell ref="H4:I5"/>
    <mergeCell ref="J4:K4"/>
    <mergeCell ref="L4:M5"/>
    <mergeCell ref="B5:C5"/>
    <mergeCell ref="D5:E5"/>
    <mergeCell ref="F5:G5"/>
    <mergeCell ref="J5:K5"/>
    <mergeCell ref="A9:C9"/>
    <mergeCell ref="H10:I10"/>
    <mergeCell ref="B17:C17"/>
    <mergeCell ref="D17:E17"/>
    <mergeCell ref="F17:G17"/>
    <mergeCell ref="H17:I17"/>
    <mergeCell ref="B11:C11"/>
    <mergeCell ref="D11:E11"/>
    <mergeCell ref="F11:G11"/>
    <mergeCell ref="H11:I11"/>
    <mergeCell ref="A15:H15"/>
    <mergeCell ref="H16:I16"/>
  </mergeCells>
  <phoneticPr fontId="4"/>
  <pageMargins left="0.78740157480314965" right="0.39370078740157483" top="0.39370078740157483" bottom="0.39370078740157483" header="0" footer="0"/>
  <pageSetup paperSize="9" scale="98"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pageSetUpPr fitToPage="1"/>
  </sheetPr>
  <dimension ref="A1:P27"/>
  <sheetViews>
    <sheetView view="pageLayout" zoomScaleNormal="100" workbookViewId="0">
      <selection activeCell="A3" sqref="A3:A4"/>
    </sheetView>
  </sheetViews>
  <sheetFormatPr defaultColWidth="9" defaultRowHeight="14.4"/>
  <cols>
    <col min="1" max="1" width="3.6640625" style="263" customWidth="1"/>
    <col min="2" max="2" width="8.6640625" style="263" customWidth="1"/>
    <col min="3" max="3" width="14.44140625" style="263" customWidth="1"/>
    <col min="4" max="4" width="5.77734375" style="263" customWidth="1"/>
    <col min="5" max="5" width="8.109375" style="263" customWidth="1"/>
    <col min="6" max="6" width="11.6640625" style="263" customWidth="1"/>
    <col min="7" max="8" width="11.109375" style="263" customWidth="1"/>
    <col min="9" max="9" width="11.21875" style="263" customWidth="1"/>
    <col min="10" max="16" width="11.109375" style="263" customWidth="1"/>
    <col min="17" max="255" width="9" style="263"/>
    <col min="256" max="256" width="3.6640625" style="263" customWidth="1"/>
    <col min="257" max="257" width="8.6640625" style="263" customWidth="1"/>
    <col min="258" max="258" width="13.6640625" style="263" customWidth="1"/>
    <col min="259" max="259" width="5.77734375" style="263" customWidth="1"/>
    <col min="260" max="260" width="8.109375" style="263" customWidth="1"/>
    <col min="261" max="261" width="11.6640625" style="263" customWidth="1"/>
    <col min="262" max="263" width="11.109375" style="263" customWidth="1"/>
    <col min="264" max="264" width="11.21875" style="263" customWidth="1"/>
    <col min="265" max="272" width="11.109375" style="263" customWidth="1"/>
    <col min="273" max="511" width="9" style="263"/>
    <col min="512" max="512" width="3.6640625" style="263" customWidth="1"/>
    <col min="513" max="513" width="8.6640625" style="263" customWidth="1"/>
    <col min="514" max="514" width="13.6640625" style="263" customWidth="1"/>
    <col min="515" max="515" width="5.77734375" style="263" customWidth="1"/>
    <col min="516" max="516" width="8.109375" style="263" customWidth="1"/>
    <col min="517" max="517" width="11.6640625" style="263" customWidth="1"/>
    <col min="518" max="519" width="11.109375" style="263" customWidth="1"/>
    <col min="520" max="520" width="11.21875" style="263" customWidth="1"/>
    <col min="521" max="528" width="11.109375" style="263" customWidth="1"/>
    <col min="529" max="767" width="9" style="263"/>
    <col min="768" max="768" width="3.6640625" style="263" customWidth="1"/>
    <col min="769" max="769" width="8.6640625" style="263" customWidth="1"/>
    <col min="770" max="770" width="13.6640625" style="263" customWidth="1"/>
    <col min="771" max="771" width="5.77734375" style="263" customWidth="1"/>
    <col min="772" max="772" width="8.109375" style="263" customWidth="1"/>
    <col min="773" max="773" width="11.6640625" style="263" customWidth="1"/>
    <col min="774" max="775" width="11.109375" style="263" customWidth="1"/>
    <col min="776" max="776" width="11.21875" style="263" customWidth="1"/>
    <col min="777" max="784" width="11.109375" style="263" customWidth="1"/>
    <col min="785" max="1023" width="9" style="263"/>
    <col min="1024" max="1024" width="3.6640625" style="263" customWidth="1"/>
    <col min="1025" max="1025" width="8.6640625" style="263" customWidth="1"/>
    <col min="1026" max="1026" width="13.6640625" style="263" customWidth="1"/>
    <col min="1027" max="1027" width="5.77734375" style="263" customWidth="1"/>
    <col min="1028" max="1028" width="8.109375" style="263" customWidth="1"/>
    <col min="1029" max="1029" width="11.6640625" style="263" customWidth="1"/>
    <col min="1030" max="1031" width="11.109375" style="263" customWidth="1"/>
    <col min="1032" max="1032" width="11.21875" style="263" customWidth="1"/>
    <col min="1033" max="1040" width="11.109375" style="263" customWidth="1"/>
    <col min="1041" max="1279" width="9" style="263"/>
    <col min="1280" max="1280" width="3.6640625" style="263" customWidth="1"/>
    <col min="1281" max="1281" width="8.6640625" style="263" customWidth="1"/>
    <col min="1282" max="1282" width="13.6640625" style="263" customWidth="1"/>
    <col min="1283" max="1283" width="5.77734375" style="263" customWidth="1"/>
    <col min="1284" max="1284" width="8.109375" style="263" customWidth="1"/>
    <col min="1285" max="1285" width="11.6640625" style="263" customWidth="1"/>
    <col min="1286" max="1287" width="11.109375" style="263" customWidth="1"/>
    <col min="1288" max="1288" width="11.21875" style="263" customWidth="1"/>
    <col min="1289" max="1296" width="11.109375" style="263" customWidth="1"/>
    <col min="1297" max="1535" width="9" style="263"/>
    <col min="1536" max="1536" width="3.6640625" style="263" customWidth="1"/>
    <col min="1537" max="1537" width="8.6640625" style="263" customWidth="1"/>
    <col min="1538" max="1538" width="13.6640625" style="263" customWidth="1"/>
    <col min="1539" max="1539" width="5.77734375" style="263" customWidth="1"/>
    <col min="1540" max="1540" width="8.109375" style="263" customWidth="1"/>
    <col min="1541" max="1541" width="11.6640625" style="263" customWidth="1"/>
    <col min="1542" max="1543" width="11.109375" style="263" customWidth="1"/>
    <col min="1544" max="1544" width="11.21875" style="263" customWidth="1"/>
    <col min="1545" max="1552" width="11.109375" style="263" customWidth="1"/>
    <col min="1553" max="1791" width="9" style="263"/>
    <col min="1792" max="1792" width="3.6640625" style="263" customWidth="1"/>
    <col min="1793" max="1793" width="8.6640625" style="263" customWidth="1"/>
    <col min="1794" max="1794" width="13.6640625" style="263" customWidth="1"/>
    <col min="1795" max="1795" width="5.77734375" style="263" customWidth="1"/>
    <col min="1796" max="1796" width="8.109375" style="263" customWidth="1"/>
    <col min="1797" max="1797" width="11.6640625" style="263" customWidth="1"/>
    <col min="1798" max="1799" width="11.109375" style="263" customWidth="1"/>
    <col min="1800" max="1800" width="11.21875" style="263" customWidth="1"/>
    <col min="1801" max="1808" width="11.109375" style="263" customWidth="1"/>
    <col min="1809" max="2047" width="9" style="263"/>
    <col min="2048" max="2048" width="3.6640625" style="263" customWidth="1"/>
    <col min="2049" max="2049" width="8.6640625" style="263" customWidth="1"/>
    <col min="2050" max="2050" width="13.6640625" style="263" customWidth="1"/>
    <col min="2051" max="2051" width="5.77734375" style="263" customWidth="1"/>
    <col min="2052" max="2052" width="8.109375" style="263" customWidth="1"/>
    <col min="2053" max="2053" width="11.6640625" style="263" customWidth="1"/>
    <col min="2054" max="2055" width="11.109375" style="263" customWidth="1"/>
    <col min="2056" max="2056" width="11.21875" style="263" customWidth="1"/>
    <col min="2057" max="2064" width="11.109375" style="263" customWidth="1"/>
    <col min="2065" max="2303" width="9" style="263"/>
    <col min="2304" max="2304" width="3.6640625" style="263" customWidth="1"/>
    <col min="2305" max="2305" width="8.6640625" style="263" customWidth="1"/>
    <col min="2306" max="2306" width="13.6640625" style="263" customWidth="1"/>
    <col min="2307" max="2307" width="5.77734375" style="263" customWidth="1"/>
    <col min="2308" max="2308" width="8.109375" style="263" customWidth="1"/>
    <col min="2309" max="2309" width="11.6640625" style="263" customWidth="1"/>
    <col min="2310" max="2311" width="11.109375" style="263" customWidth="1"/>
    <col min="2312" max="2312" width="11.21875" style="263" customWidth="1"/>
    <col min="2313" max="2320" width="11.109375" style="263" customWidth="1"/>
    <col min="2321" max="2559" width="9" style="263"/>
    <col min="2560" max="2560" width="3.6640625" style="263" customWidth="1"/>
    <col min="2561" max="2561" width="8.6640625" style="263" customWidth="1"/>
    <col min="2562" max="2562" width="13.6640625" style="263" customWidth="1"/>
    <col min="2563" max="2563" width="5.77734375" style="263" customWidth="1"/>
    <col min="2564" max="2564" width="8.109375" style="263" customWidth="1"/>
    <col min="2565" max="2565" width="11.6640625" style="263" customWidth="1"/>
    <col min="2566" max="2567" width="11.109375" style="263" customWidth="1"/>
    <col min="2568" max="2568" width="11.21875" style="263" customWidth="1"/>
    <col min="2569" max="2576" width="11.109375" style="263" customWidth="1"/>
    <col min="2577" max="2815" width="9" style="263"/>
    <col min="2816" max="2816" width="3.6640625" style="263" customWidth="1"/>
    <col min="2817" max="2817" width="8.6640625" style="263" customWidth="1"/>
    <col min="2818" max="2818" width="13.6640625" style="263" customWidth="1"/>
    <col min="2819" max="2819" width="5.77734375" style="263" customWidth="1"/>
    <col min="2820" max="2820" width="8.109375" style="263" customWidth="1"/>
    <col min="2821" max="2821" width="11.6640625" style="263" customWidth="1"/>
    <col min="2822" max="2823" width="11.109375" style="263" customWidth="1"/>
    <col min="2824" max="2824" width="11.21875" style="263" customWidth="1"/>
    <col min="2825" max="2832" width="11.109375" style="263" customWidth="1"/>
    <col min="2833" max="3071" width="9" style="263"/>
    <col min="3072" max="3072" width="3.6640625" style="263" customWidth="1"/>
    <col min="3073" max="3073" width="8.6640625" style="263" customWidth="1"/>
    <col min="3074" max="3074" width="13.6640625" style="263" customWidth="1"/>
    <col min="3075" max="3075" width="5.77734375" style="263" customWidth="1"/>
    <col min="3076" max="3076" width="8.109375" style="263" customWidth="1"/>
    <col min="3077" max="3077" width="11.6640625" style="263" customWidth="1"/>
    <col min="3078" max="3079" width="11.109375" style="263" customWidth="1"/>
    <col min="3080" max="3080" width="11.21875" style="263" customWidth="1"/>
    <col min="3081" max="3088" width="11.109375" style="263" customWidth="1"/>
    <col min="3089" max="3327" width="9" style="263"/>
    <col min="3328" max="3328" width="3.6640625" style="263" customWidth="1"/>
    <col min="3329" max="3329" width="8.6640625" style="263" customWidth="1"/>
    <col min="3330" max="3330" width="13.6640625" style="263" customWidth="1"/>
    <col min="3331" max="3331" width="5.77734375" style="263" customWidth="1"/>
    <col min="3332" max="3332" width="8.109375" style="263" customWidth="1"/>
    <col min="3333" max="3333" width="11.6640625" style="263" customWidth="1"/>
    <col min="3334" max="3335" width="11.109375" style="263" customWidth="1"/>
    <col min="3336" max="3336" width="11.21875" style="263" customWidth="1"/>
    <col min="3337" max="3344" width="11.109375" style="263" customWidth="1"/>
    <col min="3345" max="3583" width="9" style="263"/>
    <col min="3584" max="3584" width="3.6640625" style="263" customWidth="1"/>
    <col min="3585" max="3585" width="8.6640625" style="263" customWidth="1"/>
    <col min="3586" max="3586" width="13.6640625" style="263" customWidth="1"/>
    <col min="3587" max="3587" width="5.77734375" style="263" customWidth="1"/>
    <col min="3588" max="3588" width="8.109375" style="263" customWidth="1"/>
    <col min="3589" max="3589" width="11.6640625" style="263" customWidth="1"/>
    <col min="3590" max="3591" width="11.109375" style="263" customWidth="1"/>
    <col min="3592" max="3592" width="11.21875" style="263" customWidth="1"/>
    <col min="3593" max="3600" width="11.109375" style="263" customWidth="1"/>
    <col min="3601" max="3839" width="9" style="263"/>
    <col min="3840" max="3840" width="3.6640625" style="263" customWidth="1"/>
    <col min="3841" max="3841" width="8.6640625" style="263" customWidth="1"/>
    <col min="3842" max="3842" width="13.6640625" style="263" customWidth="1"/>
    <col min="3843" max="3843" width="5.77734375" style="263" customWidth="1"/>
    <col min="3844" max="3844" width="8.109375" style="263" customWidth="1"/>
    <col min="3845" max="3845" width="11.6640625" style="263" customWidth="1"/>
    <col min="3846" max="3847" width="11.109375" style="263" customWidth="1"/>
    <col min="3848" max="3848" width="11.21875" style="263" customWidth="1"/>
    <col min="3849" max="3856" width="11.109375" style="263" customWidth="1"/>
    <col min="3857" max="4095" width="9" style="263"/>
    <col min="4096" max="4096" width="3.6640625" style="263" customWidth="1"/>
    <col min="4097" max="4097" width="8.6640625" style="263" customWidth="1"/>
    <col min="4098" max="4098" width="13.6640625" style="263" customWidth="1"/>
    <col min="4099" max="4099" width="5.77734375" style="263" customWidth="1"/>
    <col min="4100" max="4100" width="8.109375" style="263" customWidth="1"/>
    <col min="4101" max="4101" width="11.6640625" style="263" customWidth="1"/>
    <col min="4102" max="4103" width="11.109375" style="263" customWidth="1"/>
    <col min="4104" max="4104" width="11.21875" style="263" customWidth="1"/>
    <col min="4105" max="4112" width="11.109375" style="263" customWidth="1"/>
    <col min="4113" max="4351" width="9" style="263"/>
    <col min="4352" max="4352" width="3.6640625" style="263" customWidth="1"/>
    <col min="4353" max="4353" width="8.6640625" style="263" customWidth="1"/>
    <col min="4354" max="4354" width="13.6640625" style="263" customWidth="1"/>
    <col min="4355" max="4355" width="5.77734375" style="263" customWidth="1"/>
    <col min="4356" max="4356" width="8.109375" style="263" customWidth="1"/>
    <col min="4357" max="4357" width="11.6640625" style="263" customWidth="1"/>
    <col min="4358" max="4359" width="11.109375" style="263" customWidth="1"/>
    <col min="4360" max="4360" width="11.21875" style="263" customWidth="1"/>
    <col min="4361" max="4368" width="11.109375" style="263" customWidth="1"/>
    <col min="4369" max="4607" width="9" style="263"/>
    <col min="4608" max="4608" width="3.6640625" style="263" customWidth="1"/>
    <col min="4609" max="4609" width="8.6640625" style="263" customWidth="1"/>
    <col min="4610" max="4610" width="13.6640625" style="263" customWidth="1"/>
    <col min="4611" max="4611" width="5.77734375" style="263" customWidth="1"/>
    <col min="4612" max="4612" width="8.109375" style="263" customWidth="1"/>
    <col min="4613" max="4613" width="11.6640625" style="263" customWidth="1"/>
    <col min="4614" max="4615" width="11.109375" style="263" customWidth="1"/>
    <col min="4616" max="4616" width="11.21875" style="263" customWidth="1"/>
    <col min="4617" max="4624" width="11.109375" style="263" customWidth="1"/>
    <col min="4625" max="4863" width="9" style="263"/>
    <col min="4864" max="4864" width="3.6640625" style="263" customWidth="1"/>
    <col min="4865" max="4865" width="8.6640625" style="263" customWidth="1"/>
    <col min="4866" max="4866" width="13.6640625" style="263" customWidth="1"/>
    <col min="4867" max="4867" width="5.77734375" style="263" customWidth="1"/>
    <col min="4868" max="4868" width="8.109375" style="263" customWidth="1"/>
    <col min="4869" max="4869" width="11.6640625" style="263" customWidth="1"/>
    <col min="4870" max="4871" width="11.109375" style="263" customWidth="1"/>
    <col min="4872" max="4872" width="11.21875" style="263" customWidth="1"/>
    <col min="4873" max="4880" width="11.109375" style="263" customWidth="1"/>
    <col min="4881" max="5119" width="9" style="263"/>
    <col min="5120" max="5120" width="3.6640625" style="263" customWidth="1"/>
    <col min="5121" max="5121" width="8.6640625" style="263" customWidth="1"/>
    <col min="5122" max="5122" width="13.6640625" style="263" customWidth="1"/>
    <col min="5123" max="5123" width="5.77734375" style="263" customWidth="1"/>
    <col min="5124" max="5124" width="8.109375" style="263" customWidth="1"/>
    <col min="5125" max="5125" width="11.6640625" style="263" customWidth="1"/>
    <col min="5126" max="5127" width="11.109375" style="263" customWidth="1"/>
    <col min="5128" max="5128" width="11.21875" style="263" customWidth="1"/>
    <col min="5129" max="5136" width="11.109375" style="263" customWidth="1"/>
    <col min="5137" max="5375" width="9" style="263"/>
    <col min="5376" max="5376" width="3.6640625" style="263" customWidth="1"/>
    <col min="5377" max="5377" width="8.6640625" style="263" customWidth="1"/>
    <col min="5378" max="5378" width="13.6640625" style="263" customWidth="1"/>
    <col min="5379" max="5379" width="5.77734375" style="263" customWidth="1"/>
    <col min="5380" max="5380" width="8.109375" style="263" customWidth="1"/>
    <col min="5381" max="5381" width="11.6640625" style="263" customWidth="1"/>
    <col min="5382" max="5383" width="11.109375" style="263" customWidth="1"/>
    <col min="5384" max="5384" width="11.21875" style="263" customWidth="1"/>
    <col min="5385" max="5392" width="11.109375" style="263" customWidth="1"/>
    <col min="5393" max="5631" width="9" style="263"/>
    <col min="5632" max="5632" width="3.6640625" style="263" customWidth="1"/>
    <col min="5633" max="5633" width="8.6640625" style="263" customWidth="1"/>
    <col min="5634" max="5634" width="13.6640625" style="263" customWidth="1"/>
    <col min="5635" max="5635" width="5.77734375" style="263" customWidth="1"/>
    <col min="5636" max="5636" width="8.109375" style="263" customWidth="1"/>
    <col min="5637" max="5637" width="11.6640625" style="263" customWidth="1"/>
    <col min="5638" max="5639" width="11.109375" style="263" customWidth="1"/>
    <col min="5640" max="5640" width="11.21875" style="263" customWidth="1"/>
    <col min="5641" max="5648" width="11.109375" style="263" customWidth="1"/>
    <col min="5649" max="5887" width="9" style="263"/>
    <col min="5888" max="5888" width="3.6640625" style="263" customWidth="1"/>
    <col min="5889" max="5889" width="8.6640625" style="263" customWidth="1"/>
    <col min="5890" max="5890" width="13.6640625" style="263" customWidth="1"/>
    <col min="5891" max="5891" width="5.77734375" style="263" customWidth="1"/>
    <col min="5892" max="5892" width="8.109375" style="263" customWidth="1"/>
    <col min="5893" max="5893" width="11.6640625" style="263" customWidth="1"/>
    <col min="5894" max="5895" width="11.109375" style="263" customWidth="1"/>
    <col min="5896" max="5896" width="11.21875" style="263" customWidth="1"/>
    <col min="5897" max="5904" width="11.109375" style="263" customWidth="1"/>
    <col min="5905" max="6143" width="9" style="263"/>
    <col min="6144" max="6144" width="3.6640625" style="263" customWidth="1"/>
    <col min="6145" max="6145" width="8.6640625" style="263" customWidth="1"/>
    <col min="6146" max="6146" width="13.6640625" style="263" customWidth="1"/>
    <col min="6147" max="6147" width="5.77734375" style="263" customWidth="1"/>
    <col min="6148" max="6148" width="8.109375" style="263" customWidth="1"/>
    <col min="6149" max="6149" width="11.6640625" style="263" customWidth="1"/>
    <col min="6150" max="6151" width="11.109375" style="263" customWidth="1"/>
    <col min="6152" max="6152" width="11.21875" style="263" customWidth="1"/>
    <col min="6153" max="6160" width="11.109375" style="263" customWidth="1"/>
    <col min="6161" max="6399" width="9" style="263"/>
    <col min="6400" max="6400" width="3.6640625" style="263" customWidth="1"/>
    <col min="6401" max="6401" width="8.6640625" style="263" customWidth="1"/>
    <col min="6402" max="6402" width="13.6640625" style="263" customWidth="1"/>
    <col min="6403" max="6403" width="5.77734375" style="263" customWidth="1"/>
    <col min="6404" max="6404" width="8.109375" style="263" customWidth="1"/>
    <col min="6405" max="6405" width="11.6640625" style="263" customWidth="1"/>
    <col min="6406" max="6407" width="11.109375" style="263" customWidth="1"/>
    <col min="6408" max="6408" width="11.21875" style="263" customWidth="1"/>
    <col min="6409" max="6416" width="11.109375" style="263" customWidth="1"/>
    <col min="6417" max="6655" width="9" style="263"/>
    <col min="6656" max="6656" width="3.6640625" style="263" customWidth="1"/>
    <col min="6657" max="6657" width="8.6640625" style="263" customWidth="1"/>
    <col min="6658" max="6658" width="13.6640625" style="263" customWidth="1"/>
    <col min="6659" max="6659" width="5.77734375" style="263" customWidth="1"/>
    <col min="6660" max="6660" width="8.109375" style="263" customWidth="1"/>
    <col min="6661" max="6661" width="11.6640625" style="263" customWidth="1"/>
    <col min="6662" max="6663" width="11.109375" style="263" customWidth="1"/>
    <col min="6664" max="6664" width="11.21875" style="263" customWidth="1"/>
    <col min="6665" max="6672" width="11.109375" style="263" customWidth="1"/>
    <col min="6673" max="6911" width="9" style="263"/>
    <col min="6912" max="6912" width="3.6640625" style="263" customWidth="1"/>
    <col min="6913" max="6913" width="8.6640625" style="263" customWidth="1"/>
    <col min="6914" max="6914" width="13.6640625" style="263" customWidth="1"/>
    <col min="6915" max="6915" width="5.77734375" style="263" customWidth="1"/>
    <col min="6916" max="6916" width="8.109375" style="263" customWidth="1"/>
    <col min="6917" max="6917" width="11.6640625" style="263" customWidth="1"/>
    <col min="6918" max="6919" width="11.109375" style="263" customWidth="1"/>
    <col min="6920" max="6920" width="11.21875" style="263" customWidth="1"/>
    <col min="6921" max="6928" width="11.109375" style="263" customWidth="1"/>
    <col min="6929" max="7167" width="9" style="263"/>
    <col min="7168" max="7168" width="3.6640625" style="263" customWidth="1"/>
    <col min="7169" max="7169" width="8.6640625" style="263" customWidth="1"/>
    <col min="7170" max="7170" width="13.6640625" style="263" customWidth="1"/>
    <col min="7171" max="7171" width="5.77734375" style="263" customWidth="1"/>
    <col min="7172" max="7172" width="8.109375" style="263" customWidth="1"/>
    <col min="7173" max="7173" width="11.6640625" style="263" customWidth="1"/>
    <col min="7174" max="7175" width="11.109375" style="263" customWidth="1"/>
    <col min="7176" max="7176" width="11.21875" style="263" customWidth="1"/>
    <col min="7177" max="7184" width="11.109375" style="263" customWidth="1"/>
    <col min="7185" max="7423" width="9" style="263"/>
    <col min="7424" max="7424" width="3.6640625" style="263" customWidth="1"/>
    <col min="7425" max="7425" width="8.6640625" style="263" customWidth="1"/>
    <col min="7426" max="7426" width="13.6640625" style="263" customWidth="1"/>
    <col min="7427" max="7427" width="5.77734375" style="263" customWidth="1"/>
    <col min="7428" max="7428" width="8.109375" style="263" customWidth="1"/>
    <col min="7429" max="7429" width="11.6640625" style="263" customWidth="1"/>
    <col min="7430" max="7431" width="11.109375" style="263" customWidth="1"/>
    <col min="7432" max="7432" width="11.21875" style="263" customWidth="1"/>
    <col min="7433" max="7440" width="11.109375" style="263" customWidth="1"/>
    <col min="7441" max="7679" width="9" style="263"/>
    <col min="7680" max="7680" width="3.6640625" style="263" customWidth="1"/>
    <col min="7681" max="7681" width="8.6640625" style="263" customWidth="1"/>
    <col min="7682" max="7682" width="13.6640625" style="263" customWidth="1"/>
    <col min="7683" max="7683" width="5.77734375" style="263" customWidth="1"/>
    <col min="7684" max="7684" width="8.109375" style="263" customWidth="1"/>
    <col min="7685" max="7685" width="11.6640625" style="263" customWidth="1"/>
    <col min="7686" max="7687" width="11.109375" style="263" customWidth="1"/>
    <col min="7688" max="7688" width="11.21875" style="263" customWidth="1"/>
    <col min="7689" max="7696" width="11.109375" style="263" customWidth="1"/>
    <col min="7697" max="7935" width="9" style="263"/>
    <col min="7936" max="7936" width="3.6640625" style="263" customWidth="1"/>
    <col min="7937" max="7937" width="8.6640625" style="263" customWidth="1"/>
    <col min="7938" max="7938" width="13.6640625" style="263" customWidth="1"/>
    <col min="7939" max="7939" width="5.77734375" style="263" customWidth="1"/>
    <col min="7940" max="7940" width="8.109375" style="263" customWidth="1"/>
    <col min="7941" max="7941" width="11.6640625" style="263" customWidth="1"/>
    <col min="7942" max="7943" width="11.109375" style="263" customWidth="1"/>
    <col min="7944" max="7944" width="11.21875" style="263" customWidth="1"/>
    <col min="7945" max="7952" width="11.109375" style="263" customWidth="1"/>
    <col min="7953" max="8191" width="9" style="263"/>
    <col min="8192" max="8192" width="3.6640625" style="263" customWidth="1"/>
    <col min="8193" max="8193" width="8.6640625" style="263" customWidth="1"/>
    <col min="8194" max="8194" width="13.6640625" style="263" customWidth="1"/>
    <col min="8195" max="8195" width="5.77734375" style="263" customWidth="1"/>
    <col min="8196" max="8196" width="8.109375" style="263" customWidth="1"/>
    <col min="8197" max="8197" width="11.6640625" style="263" customWidth="1"/>
    <col min="8198" max="8199" width="11.109375" style="263" customWidth="1"/>
    <col min="8200" max="8200" width="11.21875" style="263" customWidth="1"/>
    <col min="8201" max="8208" width="11.109375" style="263" customWidth="1"/>
    <col min="8209" max="8447" width="9" style="263"/>
    <col min="8448" max="8448" width="3.6640625" style="263" customWidth="1"/>
    <col min="8449" max="8449" width="8.6640625" style="263" customWidth="1"/>
    <col min="8450" max="8450" width="13.6640625" style="263" customWidth="1"/>
    <col min="8451" max="8451" width="5.77734375" style="263" customWidth="1"/>
    <col min="8452" max="8452" width="8.109375" style="263" customWidth="1"/>
    <col min="8453" max="8453" width="11.6640625" style="263" customWidth="1"/>
    <col min="8454" max="8455" width="11.109375" style="263" customWidth="1"/>
    <col min="8456" max="8456" width="11.21875" style="263" customWidth="1"/>
    <col min="8457" max="8464" width="11.109375" style="263" customWidth="1"/>
    <col min="8465" max="8703" width="9" style="263"/>
    <col min="8704" max="8704" width="3.6640625" style="263" customWidth="1"/>
    <col min="8705" max="8705" width="8.6640625" style="263" customWidth="1"/>
    <col min="8706" max="8706" width="13.6640625" style="263" customWidth="1"/>
    <col min="8707" max="8707" width="5.77734375" style="263" customWidth="1"/>
    <col min="8708" max="8708" width="8.109375" style="263" customWidth="1"/>
    <col min="8709" max="8709" width="11.6640625" style="263" customWidth="1"/>
    <col min="8710" max="8711" width="11.109375" style="263" customWidth="1"/>
    <col min="8712" max="8712" width="11.21875" style="263" customWidth="1"/>
    <col min="8713" max="8720" width="11.109375" style="263" customWidth="1"/>
    <col min="8721" max="8959" width="9" style="263"/>
    <col min="8960" max="8960" width="3.6640625" style="263" customWidth="1"/>
    <col min="8961" max="8961" width="8.6640625" style="263" customWidth="1"/>
    <col min="8962" max="8962" width="13.6640625" style="263" customWidth="1"/>
    <col min="8963" max="8963" width="5.77734375" style="263" customWidth="1"/>
    <col min="8964" max="8964" width="8.109375" style="263" customWidth="1"/>
    <col min="8965" max="8965" width="11.6640625" style="263" customWidth="1"/>
    <col min="8966" max="8967" width="11.109375" style="263" customWidth="1"/>
    <col min="8968" max="8968" width="11.21875" style="263" customWidth="1"/>
    <col min="8969" max="8976" width="11.109375" style="263" customWidth="1"/>
    <col min="8977" max="9215" width="9" style="263"/>
    <col min="9216" max="9216" width="3.6640625" style="263" customWidth="1"/>
    <col min="9217" max="9217" width="8.6640625" style="263" customWidth="1"/>
    <col min="9218" max="9218" width="13.6640625" style="263" customWidth="1"/>
    <col min="9219" max="9219" width="5.77734375" style="263" customWidth="1"/>
    <col min="9220" max="9220" width="8.109375" style="263" customWidth="1"/>
    <col min="9221" max="9221" width="11.6640625" style="263" customWidth="1"/>
    <col min="9222" max="9223" width="11.109375" style="263" customWidth="1"/>
    <col min="9224" max="9224" width="11.21875" style="263" customWidth="1"/>
    <col min="9225" max="9232" width="11.109375" style="263" customWidth="1"/>
    <col min="9233" max="9471" width="9" style="263"/>
    <col min="9472" max="9472" width="3.6640625" style="263" customWidth="1"/>
    <col min="9473" max="9473" width="8.6640625" style="263" customWidth="1"/>
    <col min="9474" max="9474" width="13.6640625" style="263" customWidth="1"/>
    <col min="9475" max="9475" width="5.77734375" style="263" customWidth="1"/>
    <col min="9476" max="9476" width="8.109375" style="263" customWidth="1"/>
    <col min="9477" max="9477" width="11.6640625" style="263" customWidth="1"/>
    <col min="9478" max="9479" width="11.109375" style="263" customWidth="1"/>
    <col min="9480" max="9480" width="11.21875" style="263" customWidth="1"/>
    <col min="9481" max="9488" width="11.109375" style="263" customWidth="1"/>
    <col min="9489" max="9727" width="9" style="263"/>
    <col min="9728" max="9728" width="3.6640625" style="263" customWidth="1"/>
    <col min="9729" max="9729" width="8.6640625" style="263" customWidth="1"/>
    <col min="9730" max="9730" width="13.6640625" style="263" customWidth="1"/>
    <col min="9731" max="9731" width="5.77734375" style="263" customWidth="1"/>
    <col min="9732" max="9732" width="8.109375" style="263" customWidth="1"/>
    <col min="9733" max="9733" width="11.6640625" style="263" customWidth="1"/>
    <col min="9734" max="9735" width="11.109375" style="263" customWidth="1"/>
    <col min="9736" max="9736" width="11.21875" style="263" customWidth="1"/>
    <col min="9737" max="9744" width="11.109375" style="263" customWidth="1"/>
    <col min="9745" max="9983" width="9" style="263"/>
    <col min="9984" max="9984" width="3.6640625" style="263" customWidth="1"/>
    <col min="9985" max="9985" width="8.6640625" style="263" customWidth="1"/>
    <col min="9986" max="9986" width="13.6640625" style="263" customWidth="1"/>
    <col min="9987" max="9987" width="5.77734375" style="263" customWidth="1"/>
    <col min="9988" max="9988" width="8.109375" style="263" customWidth="1"/>
    <col min="9989" max="9989" width="11.6640625" style="263" customWidth="1"/>
    <col min="9990" max="9991" width="11.109375" style="263" customWidth="1"/>
    <col min="9992" max="9992" width="11.21875" style="263" customWidth="1"/>
    <col min="9993" max="10000" width="11.109375" style="263" customWidth="1"/>
    <col min="10001" max="10239" width="9" style="263"/>
    <col min="10240" max="10240" width="3.6640625" style="263" customWidth="1"/>
    <col min="10241" max="10241" width="8.6640625" style="263" customWidth="1"/>
    <col min="10242" max="10242" width="13.6640625" style="263" customWidth="1"/>
    <col min="10243" max="10243" width="5.77734375" style="263" customWidth="1"/>
    <col min="10244" max="10244" width="8.109375" style="263" customWidth="1"/>
    <col min="10245" max="10245" width="11.6640625" style="263" customWidth="1"/>
    <col min="10246" max="10247" width="11.109375" style="263" customWidth="1"/>
    <col min="10248" max="10248" width="11.21875" style="263" customWidth="1"/>
    <col min="10249" max="10256" width="11.109375" style="263" customWidth="1"/>
    <col min="10257" max="10495" width="9" style="263"/>
    <col min="10496" max="10496" width="3.6640625" style="263" customWidth="1"/>
    <col min="10497" max="10497" width="8.6640625" style="263" customWidth="1"/>
    <col min="10498" max="10498" width="13.6640625" style="263" customWidth="1"/>
    <col min="10499" max="10499" width="5.77734375" style="263" customWidth="1"/>
    <col min="10500" max="10500" width="8.109375" style="263" customWidth="1"/>
    <col min="10501" max="10501" width="11.6640625" style="263" customWidth="1"/>
    <col min="10502" max="10503" width="11.109375" style="263" customWidth="1"/>
    <col min="10504" max="10504" width="11.21875" style="263" customWidth="1"/>
    <col min="10505" max="10512" width="11.109375" style="263" customWidth="1"/>
    <col min="10513" max="10751" width="9" style="263"/>
    <col min="10752" max="10752" width="3.6640625" style="263" customWidth="1"/>
    <col min="10753" max="10753" width="8.6640625" style="263" customWidth="1"/>
    <col min="10754" max="10754" width="13.6640625" style="263" customWidth="1"/>
    <col min="10755" max="10755" width="5.77734375" style="263" customWidth="1"/>
    <col min="10756" max="10756" width="8.109375" style="263" customWidth="1"/>
    <col min="10757" max="10757" width="11.6640625" style="263" customWidth="1"/>
    <col min="10758" max="10759" width="11.109375" style="263" customWidth="1"/>
    <col min="10760" max="10760" width="11.21875" style="263" customWidth="1"/>
    <col min="10761" max="10768" width="11.109375" style="263" customWidth="1"/>
    <col min="10769" max="11007" width="9" style="263"/>
    <col min="11008" max="11008" width="3.6640625" style="263" customWidth="1"/>
    <col min="11009" max="11009" width="8.6640625" style="263" customWidth="1"/>
    <col min="11010" max="11010" width="13.6640625" style="263" customWidth="1"/>
    <col min="11011" max="11011" width="5.77734375" style="263" customWidth="1"/>
    <col min="11012" max="11012" width="8.109375" style="263" customWidth="1"/>
    <col min="11013" max="11013" width="11.6640625" style="263" customWidth="1"/>
    <col min="11014" max="11015" width="11.109375" style="263" customWidth="1"/>
    <col min="11016" max="11016" width="11.21875" style="263" customWidth="1"/>
    <col min="11017" max="11024" width="11.109375" style="263" customWidth="1"/>
    <col min="11025" max="11263" width="9" style="263"/>
    <col min="11264" max="11264" width="3.6640625" style="263" customWidth="1"/>
    <col min="11265" max="11265" width="8.6640625" style="263" customWidth="1"/>
    <col min="11266" max="11266" width="13.6640625" style="263" customWidth="1"/>
    <col min="11267" max="11267" width="5.77734375" style="263" customWidth="1"/>
    <col min="11268" max="11268" width="8.109375" style="263" customWidth="1"/>
    <col min="11269" max="11269" width="11.6640625" style="263" customWidth="1"/>
    <col min="11270" max="11271" width="11.109375" style="263" customWidth="1"/>
    <col min="11272" max="11272" width="11.21875" style="263" customWidth="1"/>
    <col min="11273" max="11280" width="11.109375" style="263" customWidth="1"/>
    <col min="11281" max="11519" width="9" style="263"/>
    <col min="11520" max="11520" width="3.6640625" style="263" customWidth="1"/>
    <col min="11521" max="11521" width="8.6640625" style="263" customWidth="1"/>
    <col min="11522" max="11522" width="13.6640625" style="263" customWidth="1"/>
    <col min="11523" max="11523" width="5.77734375" style="263" customWidth="1"/>
    <col min="11524" max="11524" width="8.109375" style="263" customWidth="1"/>
    <col min="11525" max="11525" width="11.6640625" style="263" customWidth="1"/>
    <col min="11526" max="11527" width="11.109375" style="263" customWidth="1"/>
    <col min="11528" max="11528" width="11.21875" style="263" customWidth="1"/>
    <col min="11529" max="11536" width="11.109375" style="263" customWidth="1"/>
    <col min="11537" max="11775" width="9" style="263"/>
    <col min="11776" max="11776" width="3.6640625" style="263" customWidth="1"/>
    <col min="11777" max="11777" width="8.6640625" style="263" customWidth="1"/>
    <col min="11778" max="11778" width="13.6640625" style="263" customWidth="1"/>
    <col min="11779" max="11779" width="5.77734375" style="263" customWidth="1"/>
    <col min="11780" max="11780" width="8.109375" style="263" customWidth="1"/>
    <col min="11781" max="11781" width="11.6640625" style="263" customWidth="1"/>
    <col min="11782" max="11783" width="11.109375" style="263" customWidth="1"/>
    <col min="11784" max="11784" width="11.21875" style="263" customWidth="1"/>
    <col min="11785" max="11792" width="11.109375" style="263" customWidth="1"/>
    <col min="11793" max="12031" width="9" style="263"/>
    <col min="12032" max="12032" width="3.6640625" style="263" customWidth="1"/>
    <col min="12033" max="12033" width="8.6640625" style="263" customWidth="1"/>
    <col min="12034" max="12034" width="13.6640625" style="263" customWidth="1"/>
    <col min="12035" max="12035" width="5.77734375" style="263" customWidth="1"/>
    <col min="12036" max="12036" width="8.109375" style="263" customWidth="1"/>
    <col min="12037" max="12037" width="11.6640625" style="263" customWidth="1"/>
    <col min="12038" max="12039" width="11.109375" style="263" customWidth="1"/>
    <col min="12040" max="12040" width="11.21875" style="263" customWidth="1"/>
    <col min="12041" max="12048" width="11.109375" style="263" customWidth="1"/>
    <col min="12049" max="12287" width="9" style="263"/>
    <col min="12288" max="12288" width="3.6640625" style="263" customWidth="1"/>
    <col min="12289" max="12289" width="8.6640625" style="263" customWidth="1"/>
    <col min="12290" max="12290" width="13.6640625" style="263" customWidth="1"/>
    <col min="12291" max="12291" width="5.77734375" style="263" customWidth="1"/>
    <col min="12292" max="12292" width="8.109375" style="263" customWidth="1"/>
    <col min="12293" max="12293" width="11.6640625" style="263" customWidth="1"/>
    <col min="12294" max="12295" width="11.109375" style="263" customWidth="1"/>
    <col min="12296" max="12296" width="11.21875" style="263" customWidth="1"/>
    <col min="12297" max="12304" width="11.109375" style="263" customWidth="1"/>
    <col min="12305" max="12543" width="9" style="263"/>
    <col min="12544" max="12544" width="3.6640625" style="263" customWidth="1"/>
    <col min="12545" max="12545" width="8.6640625" style="263" customWidth="1"/>
    <col min="12546" max="12546" width="13.6640625" style="263" customWidth="1"/>
    <col min="12547" max="12547" width="5.77734375" style="263" customWidth="1"/>
    <col min="12548" max="12548" width="8.109375" style="263" customWidth="1"/>
    <col min="12549" max="12549" width="11.6640625" style="263" customWidth="1"/>
    <col min="12550" max="12551" width="11.109375" style="263" customWidth="1"/>
    <col min="12552" max="12552" width="11.21875" style="263" customWidth="1"/>
    <col min="12553" max="12560" width="11.109375" style="263" customWidth="1"/>
    <col min="12561" max="12799" width="9" style="263"/>
    <col min="12800" max="12800" width="3.6640625" style="263" customWidth="1"/>
    <col min="12801" max="12801" width="8.6640625" style="263" customWidth="1"/>
    <col min="12802" max="12802" width="13.6640625" style="263" customWidth="1"/>
    <col min="12803" max="12803" width="5.77734375" style="263" customWidth="1"/>
    <col min="12804" max="12804" width="8.109375" style="263" customWidth="1"/>
    <col min="12805" max="12805" width="11.6640625" style="263" customWidth="1"/>
    <col min="12806" max="12807" width="11.109375" style="263" customWidth="1"/>
    <col min="12808" max="12808" width="11.21875" style="263" customWidth="1"/>
    <col min="12809" max="12816" width="11.109375" style="263" customWidth="1"/>
    <col min="12817" max="13055" width="9" style="263"/>
    <col min="13056" max="13056" width="3.6640625" style="263" customWidth="1"/>
    <col min="13057" max="13057" width="8.6640625" style="263" customWidth="1"/>
    <col min="13058" max="13058" width="13.6640625" style="263" customWidth="1"/>
    <col min="13059" max="13059" width="5.77734375" style="263" customWidth="1"/>
    <col min="13060" max="13060" width="8.109375" style="263" customWidth="1"/>
    <col min="13061" max="13061" width="11.6640625" style="263" customWidth="1"/>
    <col min="13062" max="13063" width="11.109375" style="263" customWidth="1"/>
    <col min="13064" max="13064" width="11.21875" style="263" customWidth="1"/>
    <col min="13065" max="13072" width="11.109375" style="263" customWidth="1"/>
    <col min="13073" max="13311" width="9" style="263"/>
    <col min="13312" max="13312" width="3.6640625" style="263" customWidth="1"/>
    <col min="13313" max="13313" width="8.6640625" style="263" customWidth="1"/>
    <col min="13314" max="13314" width="13.6640625" style="263" customWidth="1"/>
    <col min="13315" max="13315" width="5.77734375" style="263" customWidth="1"/>
    <col min="13316" max="13316" width="8.109375" style="263" customWidth="1"/>
    <col min="13317" max="13317" width="11.6640625" style="263" customWidth="1"/>
    <col min="13318" max="13319" width="11.109375" style="263" customWidth="1"/>
    <col min="13320" max="13320" width="11.21875" style="263" customWidth="1"/>
    <col min="13321" max="13328" width="11.109375" style="263" customWidth="1"/>
    <col min="13329" max="13567" width="9" style="263"/>
    <col min="13568" max="13568" width="3.6640625" style="263" customWidth="1"/>
    <col min="13569" max="13569" width="8.6640625" style="263" customWidth="1"/>
    <col min="13570" max="13570" width="13.6640625" style="263" customWidth="1"/>
    <col min="13571" max="13571" width="5.77734375" style="263" customWidth="1"/>
    <col min="13572" max="13572" width="8.109375" style="263" customWidth="1"/>
    <col min="13573" max="13573" width="11.6640625" style="263" customWidth="1"/>
    <col min="13574" max="13575" width="11.109375" style="263" customWidth="1"/>
    <col min="13576" max="13576" width="11.21875" style="263" customWidth="1"/>
    <col min="13577" max="13584" width="11.109375" style="263" customWidth="1"/>
    <col min="13585" max="13823" width="9" style="263"/>
    <col min="13824" max="13824" width="3.6640625" style="263" customWidth="1"/>
    <col min="13825" max="13825" width="8.6640625" style="263" customWidth="1"/>
    <col min="13826" max="13826" width="13.6640625" style="263" customWidth="1"/>
    <col min="13827" max="13827" width="5.77734375" style="263" customWidth="1"/>
    <col min="13828" max="13828" width="8.109375" style="263" customWidth="1"/>
    <col min="13829" max="13829" width="11.6640625" style="263" customWidth="1"/>
    <col min="13830" max="13831" width="11.109375" style="263" customWidth="1"/>
    <col min="13832" max="13832" width="11.21875" style="263" customWidth="1"/>
    <col min="13833" max="13840" width="11.109375" style="263" customWidth="1"/>
    <col min="13841" max="14079" width="9" style="263"/>
    <col min="14080" max="14080" width="3.6640625" style="263" customWidth="1"/>
    <col min="14081" max="14081" width="8.6640625" style="263" customWidth="1"/>
    <col min="14082" max="14082" width="13.6640625" style="263" customWidth="1"/>
    <col min="14083" max="14083" width="5.77734375" style="263" customWidth="1"/>
    <col min="14084" max="14084" width="8.109375" style="263" customWidth="1"/>
    <col min="14085" max="14085" width="11.6640625" style="263" customWidth="1"/>
    <col min="14086" max="14087" width="11.109375" style="263" customWidth="1"/>
    <col min="14088" max="14088" width="11.21875" style="263" customWidth="1"/>
    <col min="14089" max="14096" width="11.109375" style="263" customWidth="1"/>
    <col min="14097" max="14335" width="9" style="263"/>
    <col min="14336" max="14336" width="3.6640625" style="263" customWidth="1"/>
    <col min="14337" max="14337" width="8.6640625" style="263" customWidth="1"/>
    <col min="14338" max="14338" width="13.6640625" style="263" customWidth="1"/>
    <col min="14339" max="14339" width="5.77734375" style="263" customWidth="1"/>
    <col min="14340" max="14340" width="8.109375" style="263" customWidth="1"/>
    <col min="14341" max="14341" width="11.6640625" style="263" customWidth="1"/>
    <col min="14342" max="14343" width="11.109375" style="263" customWidth="1"/>
    <col min="14344" max="14344" width="11.21875" style="263" customWidth="1"/>
    <col min="14345" max="14352" width="11.109375" style="263" customWidth="1"/>
    <col min="14353" max="14591" width="9" style="263"/>
    <col min="14592" max="14592" width="3.6640625" style="263" customWidth="1"/>
    <col min="14593" max="14593" width="8.6640625" style="263" customWidth="1"/>
    <col min="14594" max="14594" width="13.6640625" style="263" customWidth="1"/>
    <col min="14595" max="14595" width="5.77734375" style="263" customWidth="1"/>
    <col min="14596" max="14596" width="8.109375" style="263" customWidth="1"/>
    <col min="14597" max="14597" width="11.6640625" style="263" customWidth="1"/>
    <col min="14598" max="14599" width="11.109375" style="263" customWidth="1"/>
    <col min="14600" max="14600" width="11.21875" style="263" customWidth="1"/>
    <col min="14601" max="14608" width="11.109375" style="263" customWidth="1"/>
    <col min="14609" max="14847" width="9" style="263"/>
    <col min="14848" max="14848" width="3.6640625" style="263" customWidth="1"/>
    <col min="14849" max="14849" width="8.6640625" style="263" customWidth="1"/>
    <col min="14850" max="14850" width="13.6640625" style="263" customWidth="1"/>
    <col min="14851" max="14851" width="5.77734375" style="263" customWidth="1"/>
    <col min="14852" max="14852" width="8.109375" style="263" customWidth="1"/>
    <col min="14853" max="14853" width="11.6640625" style="263" customWidth="1"/>
    <col min="14854" max="14855" width="11.109375" style="263" customWidth="1"/>
    <col min="14856" max="14856" width="11.21875" style="263" customWidth="1"/>
    <col min="14857" max="14864" width="11.109375" style="263" customWidth="1"/>
    <col min="14865" max="15103" width="9" style="263"/>
    <col min="15104" max="15104" width="3.6640625" style="263" customWidth="1"/>
    <col min="15105" max="15105" width="8.6640625" style="263" customWidth="1"/>
    <col min="15106" max="15106" width="13.6640625" style="263" customWidth="1"/>
    <col min="15107" max="15107" width="5.77734375" style="263" customWidth="1"/>
    <col min="15108" max="15108" width="8.109375" style="263" customWidth="1"/>
    <col min="15109" max="15109" width="11.6640625" style="263" customWidth="1"/>
    <col min="15110" max="15111" width="11.109375" style="263" customWidth="1"/>
    <col min="15112" max="15112" width="11.21875" style="263" customWidth="1"/>
    <col min="15113" max="15120" width="11.109375" style="263" customWidth="1"/>
    <col min="15121" max="15359" width="9" style="263"/>
    <col min="15360" max="15360" width="3.6640625" style="263" customWidth="1"/>
    <col min="15361" max="15361" width="8.6640625" style="263" customWidth="1"/>
    <col min="15362" max="15362" width="13.6640625" style="263" customWidth="1"/>
    <col min="15363" max="15363" width="5.77734375" style="263" customWidth="1"/>
    <col min="15364" max="15364" width="8.109375" style="263" customWidth="1"/>
    <col min="15365" max="15365" width="11.6640625" style="263" customWidth="1"/>
    <col min="15366" max="15367" width="11.109375" style="263" customWidth="1"/>
    <col min="15368" max="15368" width="11.21875" style="263" customWidth="1"/>
    <col min="15369" max="15376" width="11.109375" style="263" customWidth="1"/>
    <col min="15377" max="15615" width="9" style="263"/>
    <col min="15616" max="15616" width="3.6640625" style="263" customWidth="1"/>
    <col min="15617" max="15617" width="8.6640625" style="263" customWidth="1"/>
    <col min="15618" max="15618" width="13.6640625" style="263" customWidth="1"/>
    <col min="15619" max="15619" width="5.77734375" style="263" customWidth="1"/>
    <col min="15620" max="15620" width="8.109375" style="263" customWidth="1"/>
    <col min="15621" max="15621" width="11.6640625" style="263" customWidth="1"/>
    <col min="15622" max="15623" width="11.109375" style="263" customWidth="1"/>
    <col min="15624" max="15624" width="11.21875" style="263" customWidth="1"/>
    <col min="15625" max="15632" width="11.109375" style="263" customWidth="1"/>
    <col min="15633" max="15871" width="9" style="263"/>
    <col min="15872" max="15872" width="3.6640625" style="263" customWidth="1"/>
    <col min="15873" max="15873" width="8.6640625" style="263" customWidth="1"/>
    <col min="15874" max="15874" width="13.6640625" style="263" customWidth="1"/>
    <col min="15875" max="15875" width="5.77734375" style="263" customWidth="1"/>
    <col min="15876" max="15876" width="8.109375" style="263" customWidth="1"/>
    <col min="15877" max="15877" width="11.6640625" style="263" customWidth="1"/>
    <col min="15878" max="15879" width="11.109375" style="263" customWidth="1"/>
    <col min="15880" max="15880" width="11.21875" style="263" customWidth="1"/>
    <col min="15881" max="15888" width="11.109375" style="263" customWidth="1"/>
    <col min="15889" max="16127" width="9" style="263"/>
    <col min="16128" max="16128" width="3.6640625" style="263" customWidth="1"/>
    <col min="16129" max="16129" width="8.6640625" style="263" customWidth="1"/>
    <col min="16130" max="16130" width="13.6640625" style="263" customWidth="1"/>
    <col min="16131" max="16131" width="5.77734375" style="263" customWidth="1"/>
    <col min="16132" max="16132" width="8.109375" style="263" customWidth="1"/>
    <col min="16133" max="16133" width="11.6640625" style="263" customWidth="1"/>
    <col min="16134" max="16135" width="11.109375" style="263" customWidth="1"/>
    <col min="16136" max="16136" width="11.21875" style="263" customWidth="1"/>
    <col min="16137" max="16144" width="11.109375" style="263" customWidth="1"/>
    <col min="16145" max="16384" width="9" style="263"/>
  </cols>
  <sheetData>
    <row r="1" spans="1:16" s="260" customFormat="1" ht="20.95" customHeight="1">
      <c r="A1" s="1229" t="s">
        <v>1009</v>
      </c>
      <c r="B1" s="1229"/>
      <c r="C1" s="1229"/>
      <c r="D1" s="1229"/>
      <c r="E1" s="1229"/>
      <c r="F1" s="256"/>
      <c r="G1" s="256"/>
      <c r="H1" s="256"/>
      <c r="I1" s="256"/>
      <c r="J1" s="256"/>
      <c r="K1" s="256"/>
      <c r="L1" s="256"/>
      <c r="M1" s="256"/>
      <c r="N1" s="256"/>
      <c r="O1" s="256"/>
      <c r="P1" s="256"/>
    </row>
    <row r="2" spans="1:16" s="260" customFormat="1" ht="20.95" customHeight="1">
      <c r="A2" s="1003" t="s">
        <v>1928</v>
      </c>
      <c r="B2" s="1003"/>
      <c r="C2" s="1003"/>
      <c r="D2" s="1003"/>
      <c r="E2" s="1003"/>
      <c r="F2" s="1003"/>
      <c r="G2" s="256"/>
      <c r="H2" s="256"/>
      <c r="I2" s="256"/>
      <c r="J2" s="256"/>
      <c r="K2" s="256"/>
      <c r="L2" s="256"/>
      <c r="M2" s="256"/>
      <c r="N2" s="256"/>
      <c r="P2" s="257" t="s">
        <v>1819</v>
      </c>
    </row>
    <row r="3" spans="1:16" ht="27" customHeight="1">
      <c r="A3" s="1021" t="s">
        <v>1010</v>
      </c>
      <c r="B3" s="1004" t="s">
        <v>1011</v>
      </c>
      <c r="C3" s="1004" t="s">
        <v>1012</v>
      </c>
      <c r="D3" s="1004" t="s">
        <v>1013</v>
      </c>
      <c r="E3" s="1004" t="s">
        <v>1014</v>
      </c>
      <c r="F3" s="1022" t="s">
        <v>1015</v>
      </c>
      <c r="G3" s="985" t="s">
        <v>1016</v>
      </c>
      <c r="H3" s="985"/>
      <c r="I3" s="985"/>
      <c r="J3" s="985"/>
      <c r="K3" s="985"/>
      <c r="L3" s="985"/>
      <c r="M3" s="985"/>
      <c r="N3" s="985"/>
      <c r="O3" s="985"/>
      <c r="P3" s="985"/>
    </row>
    <row r="4" spans="1:16" ht="27" customHeight="1">
      <c r="A4" s="1325"/>
      <c r="B4" s="1326"/>
      <c r="C4" s="1326"/>
      <c r="D4" s="1326"/>
      <c r="E4" s="1326"/>
      <c r="F4" s="1326"/>
      <c r="G4" s="278" t="s">
        <v>1017</v>
      </c>
      <c r="H4" s="278" t="s">
        <v>1018</v>
      </c>
      <c r="I4" s="278" t="s">
        <v>1019</v>
      </c>
      <c r="J4" s="278" t="s">
        <v>1020</v>
      </c>
      <c r="K4" s="278" t="s">
        <v>1021</v>
      </c>
      <c r="L4" s="278" t="s">
        <v>1022</v>
      </c>
      <c r="M4" s="278" t="s">
        <v>1023</v>
      </c>
      <c r="N4" s="278" t="s">
        <v>1024</v>
      </c>
      <c r="O4" s="278" t="s">
        <v>1025</v>
      </c>
      <c r="P4" s="279" t="s">
        <v>1026</v>
      </c>
    </row>
    <row r="5" spans="1:16" ht="11.15" customHeight="1">
      <c r="A5" s="1301" t="s">
        <v>1027</v>
      </c>
      <c r="B5" s="1322" t="s">
        <v>888</v>
      </c>
      <c r="C5" s="280"/>
      <c r="D5" s="1322">
        <v>4</v>
      </c>
      <c r="E5" s="1322" t="s">
        <v>465</v>
      </c>
      <c r="F5" s="1323" t="s">
        <v>1820</v>
      </c>
      <c r="G5" s="281" t="s">
        <v>714</v>
      </c>
      <c r="H5" s="281" t="s">
        <v>714</v>
      </c>
      <c r="I5" s="281" t="s">
        <v>714</v>
      </c>
      <c r="J5" s="281" t="s">
        <v>714</v>
      </c>
      <c r="K5" s="281" t="s">
        <v>714</v>
      </c>
      <c r="L5" s="281" t="s">
        <v>714</v>
      </c>
      <c r="M5" s="281" t="s">
        <v>714</v>
      </c>
      <c r="N5" s="281" t="s">
        <v>714</v>
      </c>
      <c r="O5" s="281" t="s">
        <v>1028</v>
      </c>
      <c r="P5" s="282" t="s">
        <v>714</v>
      </c>
    </row>
    <row r="6" spans="1:16" ht="29" customHeight="1">
      <c r="A6" s="1206"/>
      <c r="B6" s="986"/>
      <c r="C6" s="283" t="s">
        <v>1029</v>
      </c>
      <c r="D6" s="986"/>
      <c r="E6" s="986"/>
      <c r="F6" s="1324"/>
      <c r="G6" s="284">
        <v>1582.8</v>
      </c>
      <c r="H6" s="284" t="s">
        <v>78</v>
      </c>
      <c r="I6" s="284" t="s">
        <v>78</v>
      </c>
      <c r="J6" s="285" t="s">
        <v>715</v>
      </c>
      <c r="K6" s="285" t="s">
        <v>1030</v>
      </c>
      <c r="L6" s="284">
        <v>566</v>
      </c>
      <c r="M6" s="284">
        <v>193.2</v>
      </c>
      <c r="N6" s="284">
        <v>459.8</v>
      </c>
      <c r="O6" s="286">
        <v>43890</v>
      </c>
      <c r="P6" s="287">
        <v>29.2</v>
      </c>
    </row>
    <row r="7" spans="1:16" ht="29" customHeight="1">
      <c r="A7" s="1206"/>
      <c r="B7" s="986"/>
      <c r="C7" s="266" t="s">
        <v>1031</v>
      </c>
      <c r="D7" s="986"/>
      <c r="E7" s="986"/>
      <c r="F7" s="1324"/>
      <c r="G7" s="288">
        <v>683.8</v>
      </c>
      <c r="H7" s="288" t="s">
        <v>78</v>
      </c>
      <c r="I7" s="288" t="s">
        <v>78</v>
      </c>
      <c r="J7" s="289" t="s">
        <v>716</v>
      </c>
      <c r="K7" s="288" t="s">
        <v>78</v>
      </c>
      <c r="L7" s="288" t="s">
        <v>78</v>
      </c>
      <c r="M7" s="288">
        <v>159</v>
      </c>
      <c r="N7" s="289" t="s">
        <v>717</v>
      </c>
      <c r="O7" s="290">
        <v>11550</v>
      </c>
      <c r="P7" s="291" t="s">
        <v>78</v>
      </c>
    </row>
    <row r="8" spans="1:16" ht="29" customHeight="1">
      <c r="A8" s="1206"/>
      <c r="B8" s="986"/>
      <c r="C8" s="266" t="s">
        <v>1032</v>
      </c>
      <c r="D8" s="986"/>
      <c r="E8" s="986"/>
      <c r="F8" s="1324"/>
      <c r="G8" s="288">
        <v>834.9</v>
      </c>
      <c r="H8" s="288">
        <v>45.5</v>
      </c>
      <c r="I8" s="288" t="s">
        <v>78</v>
      </c>
      <c r="J8" s="289" t="s">
        <v>718</v>
      </c>
      <c r="K8" s="288">
        <v>114.8</v>
      </c>
      <c r="L8" s="288">
        <v>175</v>
      </c>
      <c r="M8" s="288">
        <v>81</v>
      </c>
      <c r="N8" s="289" t="s">
        <v>719</v>
      </c>
      <c r="O8" s="290">
        <v>18500</v>
      </c>
      <c r="P8" s="291" t="s">
        <v>78</v>
      </c>
    </row>
    <row r="9" spans="1:16" ht="29" customHeight="1">
      <c r="A9" s="1206"/>
      <c r="B9" s="226" t="s">
        <v>475</v>
      </c>
      <c r="C9" s="266" t="s">
        <v>1033</v>
      </c>
      <c r="D9" s="226">
        <v>2</v>
      </c>
      <c r="E9" s="226" t="s">
        <v>951</v>
      </c>
      <c r="F9" s="500" t="s">
        <v>1820</v>
      </c>
      <c r="G9" s="288">
        <v>1196</v>
      </c>
      <c r="H9" s="288">
        <v>125.5</v>
      </c>
      <c r="I9" s="288" t="s">
        <v>78</v>
      </c>
      <c r="J9" s="289" t="s">
        <v>1924</v>
      </c>
      <c r="K9" s="289" t="s">
        <v>720</v>
      </c>
      <c r="L9" s="288">
        <v>559</v>
      </c>
      <c r="M9" s="288">
        <v>47.6</v>
      </c>
      <c r="N9" s="288">
        <v>301.39999999999998</v>
      </c>
      <c r="O9" s="290">
        <v>43434</v>
      </c>
      <c r="P9" s="291" t="s">
        <v>78</v>
      </c>
    </row>
    <row r="10" spans="1:16" ht="29" customHeight="1">
      <c r="A10" s="1206"/>
      <c r="B10" s="226" t="s">
        <v>1034</v>
      </c>
      <c r="C10" s="266" t="s">
        <v>1035</v>
      </c>
      <c r="D10" s="226">
        <v>2</v>
      </c>
      <c r="E10" s="226" t="s">
        <v>951</v>
      </c>
      <c r="F10" s="500" t="s">
        <v>1821</v>
      </c>
      <c r="G10" s="288">
        <v>885.7</v>
      </c>
      <c r="H10" s="288" t="s">
        <v>78</v>
      </c>
      <c r="I10" s="288" t="s">
        <v>78</v>
      </c>
      <c r="J10" s="289" t="s">
        <v>721</v>
      </c>
      <c r="K10" s="288">
        <v>42.9</v>
      </c>
      <c r="L10" s="288">
        <v>306</v>
      </c>
      <c r="M10" s="288">
        <v>117.7</v>
      </c>
      <c r="N10" s="288">
        <v>74.2</v>
      </c>
      <c r="O10" s="290">
        <v>31816</v>
      </c>
      <c r="P10" s="291">
        <v>12</v>
      </c>
    </row>
    <row r="11" spans="1:16" ht="29" customHeight="1">
      <c r="A11" s="1206"/>
      <c r="B11" s="226" t="s">
        <v>1036</v>
      </c>
      <c r="C11" s="292" t="s">
        <v>1037</v>
      </c>
      <c r="D11" s="226">
        <v>1</v>
      </c>
      <c r="E11" s="226" t="s">
        <v>487</v>
      </c>
      <c r="F11" s="500" t="s">
        <v>1822</v>
      </c>
      <c r="G11" s="288">
        <v>98.8</v>
      </c>
      <c r="H11" s="288" t="s">
        <v>78</v>
      </c>
      <c r="I11" s="288" t="s">
        <v>78</v>
      </c>
      <c r="J11" s="289" t="s">
        <v>722</v>
      </c>
      <c r="K11" s="288" t="s">
        <v>78</v>
      </c>
      <c r="L11" s="288" t="s">
        <v>78</v>
      </c>
      <c r="M11" s="288" t="s">
        <v>78</v>
      </c>
      <c r="N11" s="288">
        <v>109</v>
      </c>
      <c r="O11" s="290">
        <v>5600</v>
      </c>
      <c r="P11" s="291" t="s">
        <v>78</v>
      </c>
    </row>
    <row r="12" spans="1:16" ht="29" customHeight="1">
      <c r="A12" s="1206"/>
      <c r="B12" s="226" t="s">
        <v>889</v>
      </c>
      <c r="C12" s="266" t="s">
        <v>1038</v>
      </c>
      <c r="D12" s="226">
        <v>1</v>
      </c>
      <c r="E12" s="226" t="s">
        <v>465</v>
      </c>
      <c r="F12" s="500" t="s">
        <v>1820</v>
      </c>
      <c r="G12" s="288">
        <v>2007.6</v>
      </c>
      <c r="H12" s="288">
        <v>22</v>
      </c>
      <c r="I12" s="288">
        <v>131</v>
      </c>
      <c r="J12" s="289" t="s">
        <v>723</v>
      </c>
      <c r="K12" s="288">
        <v>170</v>
      </c>
      <c r="L12" s="288">
        <v>303.5</v>
      </c>
      <c r="M12" s="288">
        <v>196.5</v>
      </c>
      <c r="N12" s="288">
        <v>125</v>
      </c>
      <c r="O12" s="290">
        <v>55400</v>
      </c>
      <c r="P12" s="291">
        <v>158</v>
      </c>
    </row>
    <row r="13" spans="1:16" ht="29" customHeight="1">
      <c r="A13" s="1206"/>
      <c r="B13" s="226" t="s">
        <v>1039</v>
      </c>
      <c r="C13" s="266" t="s">
        <v>1040</v>
      </c>
      <c r="D13" s="226">
        <v>1</v>
      </c>
      <c r="E13" s="226" t="s">
        <v>489</v>
      </c>
      <c r="F13" s="500" t="s">
        <v>1821</v>
      </c>
      <c r="G13" s="288">
        <v>149.9</v>
      </c>
      <c r="H13" s="288" t="s">
        <v>78</v>
      </c>
      <c r="I13" s="288">
        <v>80.599999999999994</v>
      </c>
      <c r="J13" s="289" t="s">
        <v>724</v>
      </c>
      <c r="K13" s="288" t="s">
        <v>78</v>
      </c>
      <c r="L13" s="288" t="s">
        <v>78</v>
      </c>
      <c r="M13" s="288">
        <v>60</v>
      </c>
      <c r="N13" s="288">
        <v>60.3</v>
      </c>
      <c r="O13" s="290">
        <v>4433</v>
      </c>
      <c r="P13" s="291" t="s">
        <v>78</v>
      </c>
    </row>
    <row r="14" spans="1:16" ht="29" customHeight="1">
      <c r="A14" s="1206"/>
      <c r="B14" s="226" t="s">
        <v>1041</v>
      </c>
      <c r="C14" s="266" t="s">
        <v>1042</v>
      </c>
      <c r="D14" s="226">
        <v>1</v>
      </c>
      <c r="E14" s="226" t="s">
        <v>951</v>
      </c>
      <c r="F14" s="500" t="s">
        <v>1823</v>
      </c>
      <c r="G14" s="288">
        <v>167.95</v>
      </c>
      <c r="H14" s="288" t="s">
        <v>78</v>
      </c>
      <c r="I14" s="288" t="s">
        <v>78</v>
      </c>
      <c r="J14" s="288">
        <v>39.799999999999997</v>
      </c>
      <c r="K14" s="288" t="s">
        <v>78</v>
      </c>
      <c r="L14" s="288" t="s">
        <v>78</v>
      </c>
      <c r="M14" s="288" t="s">
        <v>78</v>
      </c>
      <c r="N14" s="288">
        <v>55.8</v>
      </c>
      <c r="O14" s="290">
        <v>1500</v>
      </c>
      <c r="P14" s="291" t="s">
        <v>78</v>
      </c>
    </row>
    <row r="15" spans="1:16" ht="29" customHeight="1">
      <c r="A15" s="1206"/>
      <c r="B15" s="226" t="s">
        <v>1043</v>
      </c>
      <c r="C15" s="266" t="s">
        <v>1044</v>
      </c>
      <c r="D15" s="226">
        <v>1</v>
      </c>
      <c r="E15" s="226" t="s">
        <v>465</v>
      </c>
      <c r="F15" s="500" t="s">
        <v>1823</v>
      </c>
      <c r="G15" s="288">
        <v>359.2</v>
      </c>
      <c r="H15" s="288">
        <v>24</v>
      </c>
      <c r="I15" s="288" t="s">
        <v>78</v>
      </c>
      <c r="J15" s="288">
        <v>253.7</v>
      </c>
      <c r="K15" s="288" t="s">
        <v>78</v>
      </c>
      <c r="L15" s="288" t="s">
        <v>78</v>
      </c>
      <c r="M15" s="288">
        <v>227.4</v>
      </c>
      <c r="N15" s="288">
        <v>106.3</v>
      </c>
      <c r="O15" s="290">
        <v>11735</v>
      </c>
      <c r="P15" s="291" t="s">
        <v>78</v>
      </c>
    </row>
    <row r="16" spans="1:16" ht="29" customHeight="1">
      <c r="A16" s="1206"/>
      <c r="B16" s="226" t="s">
        <v>1045</v>
      </c>
      <c r="C16" s="266" t="s">
        <v>1046</v>
      </c>
      <c r="D16" s="226">
        <v>1</v>
      </c>
      <c r="E16" s="226" t="s">
        <v>489</v>
      </c>
      <c r="F16" s="500" t="s">
        <v>1823</v>
      </c>
      <c r="G16" s="289" t="s">
        <v>1925</v>
      </c>
      <c r="H16" s="288" t="s">
        <v>78</v>
      </c>
      <c r="I16" s="288" t="s">
        <v>78</v>
      </c>
      <c r="J16" s="288">
        <v>58.4</v>
      </c>
      <c r="K16" s="289" t="s">
        <v>1047</v>
      </c>
      <c r="L16" s="288" t="s">
        <v>78</v>
      </c>
      <c r="M16" s="288">
        <v>18</v>
      </c>
      <c r="N16" s="288">
        <v>27.5</v>
      </c>
      <c r="O16" s="290">
        <v>1400</v>
      </c>
      <c r="P16" s="291" t="s">
        <v>78</v>
      </c>
    </row>
    <row r="17" spans="1:16" ht="29" customHeight="1">
      <c r="A17" s="1206"/>
      <c r="B17" s="226" t="s">
        <v>1048</v>
      </c>
      <c r="C17" s="266" t="s">
        <v>1049</v>
      </c>
      <c r="D17" s="226">
        <v>1</v>
      </c>
      <c r="E17" s="226" t="s">
        <v>951</v>
      </c>
      <c r="F17" s="500" t="s">
        <v>1821</v>
      </c>
      <c r="G17" s="288">
        <v>52.3</v>
      </c>
      <c r="H17" s="288" t="s">
        <v>78</v>
      </c>
      <c r="I17" s="288" t="s">
        <v>78</v>
      </c>
      <c r="J17" s="288" t="s">
        <v>78</v>
      </c>
      <c r="K17" s="288" t="s">
        <v>78</v>
      </c>
      <c r="L17" s="288" t="s">
        <v>78</v>
      </c>
      <c r="M17" s="288">
        <v>110.3</v>
      </c>
      <c r="N17" s="288">
        <v>14</v>
      </c>
      <c r="O17" s="290">
        <v>1609</v>
      </c>
      <c r="P17" s="291" t="s">
        <v>78</v>
      </c>
    </row>
    <row r="18" spans="1:16" ht="29" customHeight="1">
      <c r="A18" s="1206"/>
      <c r="B18" s="226" t="s">
        <v>1050</v>
      </c>
      <c r="C18" s="266" t="s">
        <v>1051</v>
      </c>
      <c r="D18" s="226">
        <v>1</v>
      </c>
      <c r="E18" s="226" t="s">
        <v>465</v>
      </c>
      <c r="F18" s="500" t="s">
        <v>1821</v>
      </c>
      <c r="G18" s="288">
        <v>569</v>
      </c>
      <c r="H18" s="288">
        <v>34</v>
      </c>
      <c r="I18" s="288" t="s">
        <v>78</v>
      </c>
      <c r="J18" s="289">
        <v>425.3</v>
      </c>
      <c r="K18" s="288">
        <v>53.7</v>
      </c>
      <c r="L18" s="288" t="s">
        <v>78</v>
      </c>
      <c r="M18" s="288">
        <v>334</v>
      </c>
      <c r="N18" s="288">
        <v>76</v>
      </c>
      <c r="O18" s="290">
        <v>20499</v>
      </c>
      <c r="P18" s="291" t="s">
        <v>78</v>
      </c>
    </row>
    <row r="19" spans="1:16" ht="29" customHeight="1">
      <c r="A19" s="1206"/>
      <c r="B19" s="226" t="s">
        <v>1052</v>
      </c>
      <c r="C19" s="266" t="s">
        <v>1053</v>
      </c>
      <c r="D19" s="226">
        <v>1</v>
      </c>
      <c r="E19" s="226" t="s">
        <v>489</v>
      </c>
      <c r="F19" s="500" t="s">
        <v>1821</v>
      </c>
      <c r="G19" s="288">
        <v>225.7</v>
      </c>
      <c r="H19" s="288" t="s">
        <v>78</v>
      </c>
      <c r="I19" s="288" t="s">
        <v>78</v>
      </c>
      <c r="J19" s="288" t="s">
        <v>78</v>
      </c>
      <c r="K19" s="288" t="s">
        <v>78</v>
      </c>
      <c r="L19" s="288" t="s">
        <v>78</v>
      </c>
      <c r="M19" s="288">
        <v>112.6</v>
      </c>
      <c r="N19" s="288">
        <v>81.599999999999994</v>
      </c>
      <c r="O19" s="290">
        <v>5600</v>
      </c>
      <c r="P19" s="291" t="s">
        <v>78</v>
      </c>
    </row>
    <row r="20" spans="1:16" ht="29" customHeight="1">
      <c r="A20" s="1206"/>
      <c r="B20" s="226" t="s">
        <v>1054</v>
      </c>
      <c r="C20" s="266" t="s">
        <v>1055</v>
      </c>
      <c r="D20" s="226">
        <v>1</v>
      </c>
      <c r="E20" s="226" t="s">
        <v>951</v>
      </c>
      <c r="F20" s="500" t="s">
        <v>1823</v>
      </c>
      <c r="G20" s="288">
        <v>188.5</v>
      </c>
      <c r="H20" s="288">
        <v>128</v>
      </c>
      <c r="I20" s="288" t="s">
        <v>78</v>
      </c>
      <c r="J20" s="288" t="s">
        <v>78</v>
      </c>
      <c r="K20" s="289" t="s">
        <v>725</v>
      </c>
      <c r="L20" s="288" t="s">
        <v>78</v>
      </c>
      <c r="M20" s="288">
        <v>53</v>
      </c>
      <c r="N20" s="288">
        <v>96</v>
      </c>
      <c r="O20" s="290">
        <v>10800</v>
      </c>
      <c r="P20" s="291" t="s">
        <v>78</v>
      </c>
    </row>
    <row r="21" spans="1:16" ht="29" customHeight="1">
      <c r="A21" s="1206"/>
      <c r="B21" s="226" t="s">
        <v>1056</v>
      </c>
      <c r="C21" s="266" t="s">
        <v>1057</v>
      </c>
      <c r="D21" s="226">
        <v>1</v>
      </c>
      <c r="E21" s="226" t="s">
        <v>951</v>
      </c>
      <c r="F21" s="500" t="s">
        <v>1820</v>
      </c>
      <c r="G21" s="288">
        <v>319</v>
      </c>
      <c r="H21" s="288">
        <v>20.5</v>
      </c>
      <c r="I21" s="288" t="s">
        <v>78</v>
      </c>
      <c r="J21" s="288">
        <v>193</v>
      </c>
      <c r="K21" s="288">
        <v>90.4</v>
      </c>
      <c r="L21" s="288" t="s">
        <v>78</v>
      </c>
      <c r="M21" s="288">
        <v>146</v>
      </c>
      <c r="N21" s="288">
        <v>115.6</v>
      </c>
      <c r="O21" s="290">
        <v>13088</v>
      </c>
      <c r="P21" s="291" t="s">
        <v>78</v>
      </c>
    </row>
    <row r="22" spans="1:16" ht="29" customHeight="1">
      <c r="A22" s="1206"/>
      <c r="B22" s="226" t="s">
        <v>1058</v>
      </c>
      <c r="C22" s="266" t="s">
        <v>1059</v>
      </c>
      <c r="D22" s="226">
        <v>1</v>
      </c>
      <c r="E22" s="226" t="s">
        <v>951</v>
      </c>
      <c r="F22" s="500" t="s">
        <v>1824</v>
      </c>
      <c r="G22" s="288">
        <v>60.3</v>
      </c>
      <c r="H22" s="288">
        <v>147.9</v>
      </c>
      <c r="I22" s="288" t="s">
        <v>78</v>
      </c>
      <c r="J22" s="288" t="s">
        <v>78</v>
      </c>
      <c r="K22" s="288" t="s">
        <v>78</v>
      </c>
      <c r="L22" s="288" t="s">
        <v>78</v>
      </c>
      <c r="M22" s="288">
        <v>105</v>
      </c>
      <c r="N22" s="288">
        <v>67.5</v>
      </c>
      <c r="O22" s="290">
        <v>2600</v>
      </c>
      <c r="P22" s="291" t="s">
        <v>78</v>
      </c>
    </row>
    <row r="23" spans="1:16" ht="29" customHeight="1">
      <c r="A23" s="1014" t="s">
        <v>1060</v>
      </c>
      <c r="B23" s="226" t="s">
        <v>887</v>
      </c>
      <c r="C23" s="266" t="s">
        <v>488</v>
      </c>
      <c r="D23" s="242" t="s">
        <v>1061</v>
      </c>
      <c r="E23" s="226" t="s">
        <v>465</v>
      </c>
      <c r="F23" s="500" t="s">
        <v>1825</v>
      </c>
      <c r="G23" s="288">
        <v>20</v>
      </c>
      <c r="H23" s="288" t="s">
        <v>78</v>
      </c>
      <c r="I23" s="288" t="s">
        <v>78</v>
      </c>
      <c r="J23" s="288">
        <v>227.7</v>
      </c>
      <c r="K23" s="288" t="s">
        <v>78</v>
      </c>
      <c r="L23" s="288">
        <v>516</v>
      </c>
      <c r="M23" s="288">
        <v>1656</v>
      </c>
      <c r="N23" s="288">
        <v>72</v>
      </c>
      <c r="O23" s="290">
        <v>128776</v>
      </c>
      <c r="P23" s="291" t="s">
        <v>78</v>
      </c>
    </row>
    <row r="24" spans="1:16" ht="29" customHeight="1">
      <c r="A24" s="1014"/>
      <c r="B24" s="226" t="s">
        <v>890</v>
      </c>
      <c r="C24" s="266" t="s">
        <v>1062</v>
      </c>
      <c r="D24" s="242" t="s">
        <v>1063</v>
      </c>
      <c r="E24" s="226" t="s">
        <v>951</v>
      </c>
      <c r="F24" s="500" t="s">
        <v>1826</v>
      </c>
      <c r="G24" s="288">
        <v>1806</v>
      </c>
      <c r="H24" s="288">
        <v>50</v>
      </c>
      <c r="I24" s="288" t="s">
        <v>78</v>
      </c>
      <c r="J24" s="289" t="s">
        <v>726</v>
      </c>
      <c r="K24" s="288" t="s">
        <v>78</v>
      </c>
      <c r="L24" s="288">
        <v>345</v>
      </c>
      <c r="M24" s="288">
        <v>379</v>
      </c>
      <c r="N24" s="288">
        <v>448</v>
      </c>
      <c r="O24" s="290">
        <v>51160</v>
      </c>
      <c r="P24" s="291" t="s">
        <v>78</v>
      </c>
    </row>
    <row r="25" spans="1:16" ht="29" customHeight="1">
      <c r="A25" s="1014"/>
      <c r="B25" s="255" t="s">
        <v>1064</v>
      </c>
      <c r="C25" s="251" t="s">
        <v>1065</v>
      </c>
      <c r="D25" s="255" t="s">
        <v>951</v>
      </c>
      <c r="E25" s="255" t="s">
        <v>951</v>
      </c>
      <c r="F25" s="501" t="s">
        <v>1826</v>
      </c>
      <c r="G25" s="293">
        <v>1472</v>
      </c>
      <c r="H25" s="293">
        <v>62</v>
      </c>
      <c r="I25" s="293" t="s">
        <v>78</v>
      </c>
      <c r="J25" s="294" t="s">
        <v>727</v>
      </c>
      <c r="K25" s="293">
        <v>473</v>
      </c>
      <c r="L25" s="293">
        <v>145</v>
      </c>
      <c r="M25" s="293">
        <v>999</v>
      </c>
      <c r="N25" s="293">
        <v>337</v>
      </c>
      <c r="O25" s="228">
        <v>161610</v>
      </c>
      <c r="P25" s="295">
        <v>343</v>
      </c>
    </row>
    <row r="26" spans="1:16" ht="19.5" customHeight="1">
      <c r="A26" s="1038" t="s">
        <v>1926</v>
      </c>
      <c r="B26" s="1038"/>
      <c r="C26" s="1038"/>
      <c r="D26" s="1038"/>
      <c r="E26" s="1038"/>
      <c r="F26" s="1038"/>
      <c r="G26" s="1038"/>
      <c r="H26" s="224"/>
      <c r="I26" s="224"/>
      <c r="J26" s="224"/>
      <c r="K26" s="224"/>
      <c r="L26" s="224"/>
      <c r="M26" s="1165" t="s">
        <v>1927</v>
      </c>
      <c r="N26" s="1165"/>
      <c r="O26" s="1165"/>
      <c r="P26" s="1165"/>
    </row>
    <row r="27" spans="1:16" ht="18" customHeight="1">
      <c r="A27" s="224"/>
      <c r="B27" s="224"/>
      <c r="C27" s="224"/>
      <c r="D27" s="224"/>
      <c r="E27" s="224"/>
      <c r="F27" s="224"/>
      <c r="G27" s="224"/>
      <c r="H27" s="224"/>
      <c r="I27" s="224"/>
      <c r="J27" s="224"/>
      <c r="K27" s="224"/>
      <c r="L27" s="224"/>
      <c r="M27" s="224"/>
      <c r="N27" s="224"/>
      <c r="O27" s="224"/>
      <c r="P27" s="224"/>
    </row>
  </sheetData>
  <sheetProtection selectLockedCells="1" selectUnlockedCells="1"/>
  <mergeCells count="17">
    <mergeCell ref="G3:P3"/>
    <mergeCell ref="A1:E1"/>
    <mergeCell ref="A2:F2"/>
    <mergeCell ref="A3:A4"/>
    <mergeCell ref="B3:B4"/>
    <mergeCell ref="C3:C4"/>
    <mergeCell ref="D3:D4"/>
    <mergeCell ref="E3:E4"/>
    <mergeCell ref="F3:F4"/>
    <mergeCell ref="A26:G26"/>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82" firstPageNumber="0" orientation="landscape" r:id="rId1"/>
  <headerFooter scaleWithDoc="0" alignWithMargins="0">
    <oddFooter>&amp;C&amp;"ＭＳ 明朝,標準"－３６－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pageSetUpPr fitToPage="1"/>
  </sheetPr>
  <dimension ref="B2:U23"/>
  <sheetViews>
    <sheetView showGridLines="0" view="pageLayout" zoomScaleNormal="100" workbookViewId="0">
      <selection activeCell="C3" sqref="C3"/>
    </sheetView>
  </sheetViews>
  <sheetFormatPr defaultColWidth="9" defaultRowHeight="14.4"/>
  <cols>
    <col min="1" max="1" width="7.109375" style="168" customWidth="1"/>
    <col min="2" max="2" width="3.109375" style="168" customWidth="1"/>
    <col min="3" max="3" width="18.44140625" style="168" customWidth="1"/>
    <col min="4" max="5" width="3.109375" style="168" customWidth="1"/>
    <col min="6" max="6" width="17.44140625" style="168" customWidth="1"/>
    <col min="7" max="7" width="14.21875" style="168" customWidth="1"/>
    <col min="8" max="9" width="3.109375" style="168" customWidth="1"/>
    <col min="10" max="11" width="10.77734375" style="168" customWidth="1"/>
    <col min="12" max="13" width="3.109375" style="168" customWidth="1"/>
    <col min="14" max="14" width="4.77734375" style="168" customWidth="1"/>
    <col min="15" max="21" width="3.109375" style="168" customWidth="1"/>
    <col min="22" max="22" width="5" style="168" customWidth="1"/>
    <col min="23" max="23" width="9" style="168" customWidth="1"/>
    <col min="24" max="16384" width="9" style="168"/>
  </cols>
  <sheetData>
    <row r="2" spans="2:21" ht="24.05" customHeight="1">
      <c r="C2" s="168" t="s">
        <v>1937</v>
      </c>
    </row>
    <row r="3" spans="2:21" ht="24.05" customHeight="1">
      <c r="C3" s="168" t="s">
        <v>1931</v>
      </c>
    </row>
    <row r="4" spans="2:21" ht="24.05" customHeight="1">
      <c r="C4" s="168" t="s">
        <v>1932</v>
      </c>
    </row>
    <row r="5" spans="2:21" ht="24.05" customHeight="1">
      <c r="C5" s="168" t="s">
        <v>1933</v>
      </c>
    </row>
    <row r="6" spans="2:21" ht="24.05" customHeight="1">
      <c r="C6" s="168" t="s">
        <v>1066</v>
      </c>
    </row>
    <row r="7" spans="2:21" ht="16.55" customHeight="1"/>
    <row r="8" spans="2:21" ht="24.05" customHeight="1">
      <c r="C8" s="168" t="s">
        <v>728</v>
      </c>
    </row>
    <row r="9" spans="2:21" ht="24.05" customHeight="1">
      <c r="C9" s="168" t="s">
        <v>1075</v>
      </c>
    </row>
    <row r="10" spans="2:21" ht="24.05" customHeight="1">
      <c r="C10" s="168" t="s">
        <v>1076</v>
      </c>
    </row>
    <row r="11" spans="2:21" ht="24.05" customHeight="1">
      <c r="B11" s="1334" t="s">
        <v>1125</v>
      </c>
      <c r="C11" s="1334"/>
      <c r="D11" s="1334"/>
      <c r="E11" s="300"/>
      <c r="F11" s="1329" t="s">
        <v>729</v>
      </c>
      <c r="G11" s="1327"/>
      <c r="H11" s="301"/>
      <c r="I11" s="1327" t="s">
        <v>730</v>
      </c>
      <c r="J11" s="1328"/>
      <c r="K11" s="1328"/>
      <c r="L11" s="1329"/>
      <c r="M11" s="1334" t="s">
        <v>1126</v>
      </c>
      <c r="N11" s="1334"/>
      <c r="O11" s="1334"/>
      <c r="P11" s="1334"/>
      <c r="Q11" s="1334"/>
      <c r="R11" s="1334"/>
      <c r="S11" s="1334"/>
      <c r="T11" s="1334"/>
      <c r="U11" s="1334"/>
    </row>
    <row r="12" spans="2:21" ht="24.05" customHeight="1">
      <c r="B12" s="296"/>
      <c r="C12" s="302" t="s">
        <v>731</v>
      </c>
      <c r="D12" s="301"/>
      <c r="E12" s="300"/>
      <c r="F12" s="1330" t="s">
        <v>1934</v>
      </c>
      <c r="G12" s="1331"/>
      <c r="H12" s="301"/>
      <c r="I12" s="300"/>
      <c r="J12" s="1330" t="s">
        <v>732</v>
      </c>
      <c r="K12" s="1331"/>
      <c r="L12" s="301"/>
      <c r="M12" s="296"/>
      <c r="N12" s="298" t="s">
        <v>1077</v>
      </c>
      <c r="O12" s="299" t="s">
        <v>899</v>
      </c>
      <c r="P12" s="298" t="s">
        <v>1078</v>
      </c>
      <c r="Q12" s="299" t="s">
        <v>1081</v>
      </c>
      <c r="R12" s="298" t="s">
        <v>1079</v>
      </c>
      <c r="S12" s="299" t="s">
        <v>1069</v>
      </c>
      <c r="T12" s="298" t="s">
        <v>1080</v>
      </c>
      <c r="U12" s="297"/>
    </row>
    <row r="13" spans="2:21" ht="24.05" customHeight="1">
      <c r="B13" s="296"/>
      <c r="C13" s="302" t="s">
        <v>733</v>
      </c>
      <c r="D13" s="301"/>
      <c r="E13" s="300"/>
      <c r="F13" s="1330" t="s">
        <v>734</v>
      </c>
      <c r="G13" s="1331"/>
      <c r="H13" s="301"/>
      <c r="I13" s="300"/>
      <c r="J13" s="1330" t="s">
        <v>735</v>
      </c>
      <c r="K13" s="1331"/>
      <c r="L13" s="301"/>
      <c r="M13" s="296"/>
      <c r="N13" s="298" t="s">
        <v>1077</v>
      </c>
      <c r="O13" s="299" t="s">
        <v>899</v>
      </c>
      <c r="P13" s="298" t="s">
        <v>1078</v>
      </c>
      <c r="Q13" s="299" t="s">
        <v>1081</v>
      </c>
      <c r="R13" s="298" t="s">
        <v>1079</v>
      </c>
      <c r="S13" s="299" t="s">
        <v>1069</v>
      </c>
      <c r="T13" s="298" t="s">
        <v>1080</v>
      </c>
      <c r="U13" s="297"/>
    </row>
    <row r="14" spans="2:21" ht="24.05" customHeight="1">
      <c r="B14" s="296"/>
      <c r="C14" s="302" t="s">
        <v>733</v>
      </c>
      <c r="D14" s="301"/>
      <c r="E14" s="300"/>
      <c r="F14" s="1330" t="s">
        <v>736</v>
      </c>
      <c r="G14" s="1331"/>
      <c r="H14" s="301"/>
      <c r="I14" s="300"/>
      <c r="J14" s="1330" t="s">
        <v>737</v>
      </c>
      <c r="K14" s="1331"/>
      <c r="L14" s="301"/>
      <c r="M14" s="296"/>
      <c r="N14" s="298" t="s">
        <v>1077</v>
      </c>
      <c r="O14" s="299" t="s">
        <v>899</v>
      </c>
      <c r="P14" s="298" t="s">
        <v>1078</v>
      </c>
      <c r="Q14" s="299" t="s">
        <v>1070</v>
      </c>
      <c r="R14" s="298" t="s">
        <v>1079</v>
      </c>
      <c r="S14" s="299" t="s">
        <v>1071</v>
      </c>
      <c r="T14" s="298" t="s">
        <v>1080</v>
      </c>
      <c r="U14" s="297"/>
    </row>
    <row r="15" spans="2:21" ht="24.05" customHeight="1">
      <c r="B15" s="296"/>
      <c r="C15" s="302" t="s">
        <v>738</v>
      </c>
      <c r="D15" s="301"/>
      <c r="E15" s="300"/>
      <c r="F15" s="1330" t="s">
        <v>739</v>
      </c>
      <c r="G15" s="1331"/>
      <c r="H15" s="301"/>
      <c r="I15" s="300"/>
      <c r="J15" s="1330" t="s">
        <v>740</v>
      </c>
      <c r="K15" s="1331"/>
      <c r="L15" s="301"/>
      <c r="M15" s="296"/>
      <c r="N15" s="298" t="s">
        <v>1077</v>
      </c>
      <c r="O15" s="299" t="s">
        <v>899</v>
      </c>
      <c r="P15" s="298" t="s">
        <v>1078</v>
      </c>
      <c r="Q15" s="299" t="s">
        <v>1081</v>
      </c>
      <c r="R15" s="298" t="s">
        <v>1079</v>
      </c>
      <c r="S15" s="299" t="s">
        <v>1069</v>
      </c>
      <c r="T15" s="298" t="s">
        <v>1080</v>
      </c>
      <c r="U15" s="297"/>
    </row>
    <row r="16" spans="2:21" ht="24.05" customHeight="1">
      <c r="B16" s="296"/>
      <c r="C16" s="302" t="s">
        <v>738</v>
      </c>
      <c r="D16" s="301"/>
      <c r="E16" s="300"/>
      <c r="F16" s="1330" t="s">
        <v>741</v>
      </c>
      <c r="G16" s="1331"/>
      <c r="H16" s="301"/>
      <c r="I16" s="300"/>
      <c r="J16" s="1330" t="s">
        <v>742</v>
      </c>
      <c r="K16" s="1331"/>
      <c r="L16" s="301"/>
      <c r="M16" s="296"/>
      <c r="N16" s="298" t="s">
        <v>1077</v>
      </c>
      <c r="O16" s="299" t="s">
        <v>1072</v>
      </c>
      <c r="P16" s="298" t="s">
        <v>1078</v>
      </c>
      <c r="Q16" s="299" t="s">
        <v>1073</v>
      </c>
      <c r="R16" s="298" t="s">
        <v>1079</v>
      </c>
      <c r="S16" s="299" t="s">
        <v>1074</v>
      </c>
      <c r="T16" s="298" t="s">
        <v>1080</v>
      </c>
      <c r="U16" s="297"/>
    </row>
    <row r="17" spans="2:21" ht="24.05" customHeight="1">
      <c r="B17" s="296"/>
      <c r="C17" s="302" t="s">
        <v>738</v>
      </c>
      <c r="D17" s="301"/>
      <c r="E17" s="300"/>
      <c r="F17" s="1330" t="s">
        <v>743</v>
      </c>
      <c r="G17" s="1331"/>
      <c r="H17" s="301"/>
      <c r="I17" s="300"/>
      <c r="J17" s="1330" t="s">
        <v>744</v>
      </c>
      <c r="K17" s="1331"/>
      <c r="L17" s="301"/>
      <c r="M17" s="296"/>
      <c r="N17" s="298" t="s">
        <v>1077</v>
      </c>
      <c r="O17" s="299" t="s">
        <v>899</v>
      </c>
      <c r="P17" s="298" t="s">
        <v>1078</v>
      </c>
      <c r="Q17" s="299" t="s">
        <v>1070</v>
      </c>
      <c r="R17" s="298" t="s">
        <v>1079</v>
      </c>
      <c r="S17" s="299" t="s">
        <v>1071</v>
      </c>
      <c r="T17" s="298" t="s">
        <v>1080</v>
      </c>
      <c r="U17" s="297"/>
    </row>
    <row r="18" spans="2:21" ht="24.05" customHeight="1"/>
    <row r="19" spans="2:21" ht="24.05" customHeight="1">
      <c r="C19" s="168" t="s">
        <v>1067</v>
      </c>
    </row>
    <row r="20" spans="2:21" ht="24.05" customHeight="1">
      <c r="C20" s="168" t="s">
        <v>1935</v>
      </c>
    </row>
    <row r="21" spans="2:21" ht="24.05" customHeight="1">
      <c r="C21" s="502" t="s">
        <v>1929</v>
      </c>
    </row>
    <row r="22" spans="2:21" ht="24.05" customHeight="1">
      <c r="C22" s="1333" t="s">
        <v>745</v>
      </c>
      <c r="D22" s="1333"/>
      <c r="E22" s="1333"/>
      <c r="F22" s="1333"/>
      <c r="G22" s="1327" t="s">
        <v>1936</v>
      </c>
      <c r="H22" s="1328"/>
      <c r="I22" s="1328"/>
      <c r="J22" s="1328"/>
      <c r="K22" s="1329"/>
      <c r="L22" s="1327" t="s">
        <v>1068</v>
      </c>
      <c r="M22" s="1328"/>
      <c r="N22" s="1328"/>
      <c r="O22" s="1328"/>
      <c r="P22" s="1328"/>
      <c r="Q22" s="1328"/>
      <c r="R22" s="1328"/>
      <c r="S22" s="1328"/>
      <c r="T22" s="1328"/>
      <c r="U22" s="1329"/>
    </row>
    <row r="23" spans="2:21" ht="24.05" customHeight="1">
      <c r="C23" s="1332" t="s">
        <v>1930</v>
      </c>
      <c r="D23" s="1332"/>
      <c r="E23" s="1332"/>
      <c r="F23" s="1332"/>
      <c r="G23" s="1327" t="s">
        <v>746</v>
      </c>
      <c r="H23" s="1328"/>
      <c r="I23" s="1328"/>
      <c r="J23" s="1328"/>
      <c r="K23" s="1329"/>
      <c r="L23" s="1327" t="s">
        <v>1827</v>
      </c>
      <c r="M23" s="1328"/>
      <c r="N23" s="1328"/>
      <c r="O23" s="1328"/>
      <c r="P23" s="1328"/>
      <c r="Q23" s="1328"/>
      <c r="R23" s="1328"/>
      <c r="S23" s="1328"/>
      <c r="T23" s="1328"/>
      <c r="U23" s="1329"/>
    </row>
  </sheetData>
  <mergeCells count="22">
    <mergeCell ref="M11:U11"/>
    <mergeCell ref="I11:L11"/>
    <mergeCell ref="B11:D11"/>
    <mergeCell ref="F13:G13"/>
    <mergeCell ref="J13:K13"/>
    <mergeCell ref="F14:G14"/>
    <mergeCell ref="J14:K14"/>
    <mergeCell ref="F11:G11"/>
    <mergeCell ref="F12:G12"/>
    <mergeCell ref="J12:K12"/>
    <mergeCell ref="L23:U23"/>
    <mergeCell ref="F15:G15"/>
    <mergeCell ref="J15:K15"/>
    <mergeCell ref="F16:G16"/>
    <mergeCell ref="J16:K16"/>
    <mergeCell ref="C23:F23"/>
    <mergeCell ref="F17:G17"/>
    <mergeCell ref="J17:K17"/>
    <mergeCell ref="C22:F22"/>
    <mergeCell ref="G22:K22"/>
    <mergeCell ref="G23:K23"/>
    <mergeCell ref="L22:U22"/>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pageSetUpPr fitToPage="1"/>
  </sheetPr>
  <dimension ref="A2:P27"/>
  <sheetViews>
    <sheetView view="pageLayout" zoomScaleNormal="100" workbookViewId="0">
      <selection activeCell="B19" sqref="B19:C19"/>
    </sheetView>
  </sheetViews>
  <sheetFormatPr defaultColWidth="9" defaultRowHeight="14.4"/>
  <cols>
    <col min="1" max="1" width="3.109375" style="168" customWidth="1"/>
    <col min="2" max="3" width="9" style="168" customWidth="1"/>
    <col min="4" max="4" width="3.109375" style="168" customWidth="1"/>
    <col min="5" max="16" width="8.6640625" style="168" customWidth="1"/>
    <col min="17" max="17" width="7.109375" style="168" customWidth="1"/>
    <col min="18" max="16384" width="9" style="168"/>
  </cols>
  <sheetData>
    <row r="2" spans="1:16" ht="20.95" customHeight="1">
      <c r="A2" s="168" t="s">
        <v>747</v>
      </c>
    </row>
    <row r="3" spans="1:16" ht="20.95" customHeight="1">
      <c r="A3" s="168" t="s">
        <v>1121</v>
      </c>
    </row>
    <row r="4" spans="1:16" ht="20.95" customHeight="1">
      <c r="A4" s="168" t="s">
        <v>1938</v>
      </c>
    </row>
    <row r="5" spans="1:16" ht="20.95" customHeight="1">
      <c r="A5" s="1334"/>
      <c r="B5" s="1334"/>
      <c r="C5" s="1334"/>
      <c r="D5" s="1334"/>
      <c r="E5" s="1339" t="s">
        <v>1830</v>
      </c>
      <c r="F5" s="1329"/>
      <c r="G5" s="1339" t="s">
        <v>1829</v>
      </c>
      <c r="H5" s="1329"/>
      <c r="I5" s="1339" t="s">
        <v>1828</v>
      </c>
      <c r="J5" s="1329"/>
      <c r="K5" s="1327" t="s">
        <v>1410</v>
      </c>
      <c r="L5" s="1329"/>
    </row>
    <row r="6" spans="1:16" ht="20.95" customHeight="1">
      <c r="A6" s="1334" t="s">
        <v>748</v>
      </c>
      <c r="B6" s="1334"/>
      <c r="C6" s="1334"/>
      <c r="D6" s="1334"/>
      <c r="E6" s="1343">
        <v>33</v>
      </c>
      <c r="F6" s="1344"/>
      <c r="G6" s="1343">
        <v>25</v>
      </c>
      <c r="H6" s="1344"/>
      <c r="I6" s="1343">
        <v>26</v>
      </c>
      <c r="J6" s="1344"/>
      <c r="K6" s="1343">
        <v>31</v>
      </c>
      <c r="L6" s="1344"/>
    </row>
    <row r="7" spans="1:16" ht="20.95" customHeight="1"/>
    <row r="8" spans="1:16" ht="20.95" customHeight="1">
      <c r="A8" s="168" t="s">
        <v>1939</v>
      </c>
    </row>
    <row r="9" spans="1:16" ht="20.95" customHeight="1">
      <c r="A9" s="168" t="s">
        <v>1122</v>
      </c>
    </row>
    <row r="10" spans="1:16" ht="20.95" customHeight="1">
      <c r="A10" s="168" t="s">
        <v>1940</v>
      </c>
    </row>
    <row r="11" spans="1:16" ht="20.95" customHeight="1">
      <c r="A11" s="1340" t="s">
        <v>749</v>
      </c>
      <c r="B11" s="1341"/>
      <c r="C11" s="1341"/>
      <c r="D11" s="1342"/>
      <c r="E11" s="1334" t="s">
        <v>1411</v>
      </c>
      <c r="F11" s="1334"/>
      <c r="G11" s="1334"/>
      <c r="H11" s="1334"/>
      <c r="I11" s="1334" t="s">
        <v>750</v>
      </c>
      <c r="J11" s="1334"/>
      <c r="K11" s="1334"/>
      <c r="L11" s="1334"/>
      <c r="M11" s="1334" t="s">
        <v>1123</v>
      </c>
      <c r="N11" s="1334"/>
      <c r="O11" s="1334"/>
      <c r="P11" s="1334"/>
    </row>
    <row r="12" spans="1:16" ht="20.95" customHeight="1">
      <c r="A12" s="1335" t="s">
        <v>751</v>
      </c>
      <c r="B12" s="1336"/>
      <c r="C12" s="1336"/>
      <c r="D12" s="1337"/>
      <c r="E12" s="169" t="s">
        <v>1831</v>
      </c>
      <c r="F12" s="169" t="s">
        <v>1405</v>
      </c>
      <c r="G12" s="169" t="s">
        <v>1404</v>
      </c>
      <c r="H12" s="169" t="s">
        <v>1403</v>
      </c>
      <c r="I12" s="169" t="s">
        <v>1831</v>
      </c>
      <c r="J12" s="169" t="s">
        <v>1405</v>
      </c>
      <c r="K12" s="169" t="s">
        <v>1350</v>
      </c>
      <c r="L12" s="169" t="s">
        <v>1214</v>
      </c>
      <c r="M12" s="169" t="s">
        <v>1831</v>
      </c>
      <c r="N12" s="169" t="s">
        <v>1405</v>
      </c>
      <c r="O12" s="169" t="s">
        <v>1350</v>
      </c>
      <c r="P12" s="169" t="s">
        <v>1214</v>
      </c>
    </row>
    <row r="13" spans="1:16" ht="20.95" customHeight="1">
      <c r="A13" s="296"/>
      <c r="B13" s="1338" t="s">
        <v>1412</v>
      </c>
      <c r="C13" s="1338"/>
      <c r="D13" s="297"/>
      <c r="E13" s="303">
        <v>11</v>
      </c>
      <c r="F13" s="303">
        <v>11</v>
      </c>
      <c r="G13" s="303">
        <v>24</v>
      </c>
      <c r="H13" s="303">
        <v>6</v>
      </c>
      <c r="I13" s="303">
        <v>131</v>
      </c>
      <c r="J13" s="303">
        <v>20</v>
      </c>
      <c r="K13" s="303">
        <v>7</v>
      </c>
      <c r="L13" s="303">
        <v>6</v>
      </c>
      <c r="M13" s="303">
        <v>3</v>
      </c>
      <c r="N13" s="303">
        <v>2</v>
      </c>
      <c r="O13" s="303">
        <v>3</v>
      </c>
      <c r="P13" s="303">
        <v>1</v>
      </c>
    </row>
    <row r="14" spans="1:16" ht="20.95" customHeight="1">
      <c r="A14" s="296"/>
      <c r="B14" s="1338" t="s">
        <v>734</v>
      </c>
      <c r="C14" s="1338"/>
      <c r="D14" s="297"/>
      <c r="E14" s="303">
        <v>3</v>
      </c>
      <c r="F14" s="303">
        <v>12</v>
      </c>
      <c r="G14" s="303">
        <v>16</v>
      </c>
      <c r="H14" s="303">
        <v>12</v>
      </c>
      <c r="I14" s="303">
        <v>4</v>
      </c>
      <c r="J14" s="303">
        <v>5</v>
      </c>
      <c r="K14" s="303">
        <v>7</v>
      </c>
      <c r="L14" s="303">
        <v>6</v>
      </c>
      <c r="M14" s="303">
        <v>2</v>
      </c>
      <c r="N14" s="303">
        <v>5</v>
      </c>
      <c r="O14" s="303">
        <v>8</v>
      </c>
      <c r="P14" s="303">
        <v>2</v>
      </c>
    </row>
    <row r="15" spans="1:16" ht="20.95" customHeight="1">
      <c r="A15" s="296"/>
      <c r="B15" s="1338" t="s">
        <v>736</v>
      </c>
      <c r="C15" s="1338"/>
      <c r="D15" s="297"/>
      <c r="E15" s="303">
        <v>3</v>
      </c>
      <c r="F15" s="303">
        <v>4</v>
      </c>
      <c r="G15" s="303">
        <v>7</v>
      </c>
      <c r="H15" s="303">
        <v>2</v>
      </c>
      <c r="I15" s="303">
        <v>0</v>
      </c>
      <c r="J15" s="303">
        <v>1</v>
      </c>
      <c r="K15" s="303">
        <v>0</v>
      </c>
      <c r="L15" s="303">
        <v>0</v>
      </c>
      <c r="M15" s="303">
        <v>3</v>
      </c>
      <c r="N15" s="303">
        <v>3</v>
      </c>
      <c r="O15" s="303">
        <v>0</v>
      </c>
      <c r="P15" s="303">
        <v>3</v>
      </c>
    </row>
    <row r="16" spans="1:16" ht="20.95" customHeight="1">
      <c r="A16" s="296"/>
      <c r="B16" s="1338" t="s">
        <v>739</v>
      </c>
      <c r="C16" s="1338"/>
      <c r="D16" s="297"/>
      <c r="E16" s="303">
        <v>6</v>
      </c>
      <c r="F16" s="303">
        <v>11</v>
      </c>
      <c r="G16" s="303">
        <v>11</v>
      </c>
      <c r="H16" s="303">
        <v>8</v>
      </c>
      <c r="I16" s="303">
        <v>1</v>
      </c>
      <c r="J16" s="303">
        <v>5</v>
      </c>
      <c r="K16" s="303">
        <v>4</v>
      </c>
      <c r="L16" s="303">
        <v>2</v>
      </c>
      <c r="M16" s="303">
        <v>8</v>
      </c>
      <c r="N16" s="303">
        <v>10</v>
      </c>
      <c r="O16" s="303">
        <v>10</v>
      </c>
      <c r="P16" s="303">
        <v>8</v>
      </c>
    </row>
    <row r="17" spans="1:16" ht="20.95" customHeight="1">
      <c r="A17" s="296"/>
      <c r="B17" s="1338" t="s">
        <v>741</v>
      </c>
      <c r="C17" s="1338"/>
      <c r="D17" s="297"/>
      <c r="E17" s="303">
        <v>2</v>
      </c>
      <c r="F17" s="303">
        <v>0</v>
      </c>
      <c r="G17" s="303">
        <v>1</v>
      </c>
      <c r="H17" s="303">
        <v>2</v>
      </c>
      <c r="I17" s="303">
        <v>1</v>
      </c>
      <c r="J17" s="303">
        <v>0</v>
      </c>
      <c r="K17" s="303">
        <v>2</v>
      </c>
      <c r="L17" s="303">
        <v>0</v>
      </c>
      <c r="M17" s="303">
        <v>0</v>
      </c>
      <c r="N17" s="303">
        <v>0</v>
      </c>
      <c r="O17" s="303">
        <v>0</v>
      </c>
      <c r="P17" s="303">
        <v>0</v>
      </c>
    </row>
    <row r="18" spans="1:16" ht="20.95" customHeight="1">
      <c r="A18" s="296"/>
      <c r="B18" s="1338" t="s">
        <v>743</v>
      </c>
      <c r="C18" s="1338"/>
      <c r="D18" s="297"/>
      <c r="E18" s="303">
        <v>8</v>
      </c>
      <c r="F18" s="303">
        <v>8</v>
      </c>
      <c r="G18" s="303">
        <v>8</v>
      </c>
      <c r="H18" s="303">
        <v>12</v>
      </c>
      <c r="I18" s="303">
        <v>0</v>
      </c>
      <c r="J18" s="303">
        <v>0</v>
      </c>
      <c r="K18" s="303">
        <v>0</v>
      </c>
      <c r="L18" s="303">
        <v>0</v>
      </c>
      <c r="M18" s="303">
        <v>2</v>
      </c>
      <c r="N18" s="303">
        <v>2</v>
      </c>
      <c r="O18" s="303">
        <v>1</v>
      </c>
      <c r="P18" s="303">
        <v>2</v>
      </c>
    </row>
    <row r="19" spans="1:16" ht="20.95" customHeight="1">
      <c r="A19" s="296"/>
      <c r="B19" s="1338" t="s">
        <v>752</v>
      </c>
      <c r="C19" s="1338"/>
      <c r="D19" s="297"/>
      <c r="E19" s="303">
        <f t="shared" ref="E19:P19" si="0">SUM(E13:E18)</f>
        <v>33</v>
      </c>
      <c r="F19" s="303">
        <f t="shared" si="0"/>
        <v>46</v>
      </c>
      <c r="G19" s="303">
        <f t="shared" si="0"/>
        <v>67</v>
      </c>
      <c r="H19" s="303">
        <f t="shared" si="0"/>
        <v>42</v>
      </c>
      <c r="I19" s="303">
        <f t="shared" si="0"/>
        <v>137</v>
      </c>
      <c r="J19" s="303">
        <f t="shared" si="0"/>
        <v>31</v>
      </c>
      <c r="K19" s="303">
        <f t="shared" si="0"/>
        <v>20</v>
      </c>
      <c r="L19" s="303">
        <f t="shared" si="0"/>
        <v>14</v>
      </c>
      <c r="M19" s="303">
        <f t="shared" si="0"/>
        <v>18</v>
      </c>
      <c r="N19" s="303">
        <f t="shared" si="0"/>
        <v>22</v>
      </c>
      <c r="O19" s="303">
        <f t="shared" si="0"/>
        <v>22</v>
      </c>
      <c r="P19" s="303">
        <f t="shared" si="0"/>
        <v>16</v>
      </c>
    </row>
    <row r="20" spans="1:16" ht="20.95" customHeight="1"/>
    <row r="21" spans="1:16" ht="20.95" customHeight="1">
      <c r="A21" s="168" t="s">
        <v>753</v>
      </c>
    </row>
    <row r="22" spans="1:16" ht="20.95" customHeight="1">
      <c r="A22" s="168" t="s">
        <v>754</v>
      </c>
    </row>
    <row r="23" spans="1:16" ht="20.95" customHeight="1">
      <c r="A23" s="502" t="s">
        <v>1832</v>
      </c>
    </row>
    <row r="24" spans="1:16" ht="20.95" customHeight="1">
      <c r="A24" s="168" t="s">
        <v>755</v>
      </c>
    </row>
    <row r="25" spans="1:16" ht="20.95" customHeight="1">
      <c r="A25" s="1334" t="s">
        <v>756</v>
      </c>
      <c r="B25" s="1334"/>
      <c r="C25" s="1334"/>
      <c r="D25" s="1334"/>
      <c r="E25" s="169" t="s">
        <v>1831</v>
      </c>
      <c r="F25" s="169" t="s">
        <v>1405</v>
      </c>
      <c r="G25" s="169" t="s">
        <v>1350</v>
      </c>
      <c r="H25" s="169" t="s">
        <v>1214</v>
      </c>
    </row>
    <row r="26" spans="1:16" ht="20.95" customHeight="1">
      <c r="A26" s="1334" t="s">
        <v>1941</v>
      </c>
      <c r="B26" s="1334"/>
      <c r="C26" s="1334"/>
      <c r="D26" s="1334"/>
      <c r="E26" s="303">
        <v>15</v>
      </c>
      <c r="F26" s="303">
        <v>14</v>
      </c>
      <c r="G26" s="188">
        <v>14</v>
      </c>
      <c r="H26" s="188">
        <v>11</v>
      </c>
    </row>
    <row r="27" spans="1:16" ht="20.95" customHeight="1">
      <c r="A27" s="1334" t="s">
        <v>1124</v>
      </c>
      <c r="B27" s="1334"/>
      <c r="C27" s="1334"/>
      <c r="D27" s="1334"/>
      <c r="E27" s="303">
        <v>52</v>
      </c>
      <c r="F27" s="303">
        <v>50</v>
      </c>
      <c r="G27" s="188">
        <v>49</v>
      </c>
      <c r="H27" s="188">
        <v>50</v>
      </c>
    </row>
  </sheetData>
  <mergeCells count="25">
    <mergeCell ref="A5:D5"/>
    <mergeCell ref="E5:F5"/>
    <mergeCell ref="G5:H5"/>
    <mergeCell ref="I5:J5"/>
    <mergeCell ref="A11:D11"/>
    <mergeCell ref="E11:H11"/>
    <mergeCell ref="I11:L11"/>
    <mergeCell ref="K5:L5"/>
    <mergeCell ref="A6:D6"/>
    <mergeCell ref="E6:F6"/>
    <mergeCell ref="G6:H6"/>
    <mergeCell ref="I6:J6"/>
    <mergeCell ref="K6:L6"/>
    <mergeCell ref="M11:P11"/>
    <mergeCell ref="A12:D12"/>
    <mergeCell ref="A25:D25"/>
    <mergeCell ref="A26:D26"/>
    <mergeCell ref="A27:D27"/>
    <mergeCell ref="B13:C13"/>
    <mergeCell ref="B14:C14"/>
    <mergeCell ref="B15:C15"/>
    <mergeCell ref="B16:C16"/>
    <mergeCell ref="B17:C17"/>
    <mergeCell ref="B18:C18"/>
    <mergeCell ref="B19:C19"/>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5</vt:i4>
      </vt:variant>
    </vt:vector>
  </HeadingPairs>
  <TitlesOfParts>
    <vt:vector size="45"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'P14'!Print_Area</vt:lpstr>
      <vt:lpstr>'P24'!Print_Area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2025-08-06T05:51:16Z</dcterms:modified>
</cp:coreProperties>
</file>