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531"/>
  <workbookPr filterPrivacy="1" codeName="ThisWorkbook" defaultThemeVersion="124226"/>
  <xr:revisionPtr revIDLastSave="0" documentId="13_ncr:1_{73EE1C95-6637-4962-8608-6467B61A1E11}" xr6:coauthVersionLast="47" xr6:coauthVersionMax="47" xr10:uidLastSave="{00000000-0000-0000-0000-000000000000}"/>
  <bookViews>
    <workbookView xWindow="-118" yWindow="-118" windowWidth="33749" windowHeight="18471" activeTab="21" xr2:uid="{00000000-000D-0000-FFFF-FFFF00000000}"/>
  </bookViews>
  <sheets>
    <sheet name="表紙" sheetId="48" r:id="rId1"/>
    <sheet name="目次" sheetId="6" r:id="rId2"/>
    <sheet name="P1" sheetId="7" r:id="rId3"/>
    <sheet name="P2" sheetId="46" r:id="rId4"/>
    <sheet name="P3" sheetId="9" r:id="rId5"/>
    <sheet name="P4" sheetId="10" r:id="rId6"/>
    <sheet name="P5" sheetId="11" r:id="rId7"/>
    <sheet name="P6" sheetId="12" r:id="rId8"/>
    <sheet name="P7" sheetId="49" r:id="rId9"/>
    <sheet name="P8" sheetId="50" r:id="rId10"/>
    <sheet name="P9" sheetId="51" r:id="rId11"/>
    <sheet name="P10" sheetId="52" r:id="rId12"/>
    <sheet name="P11" sheetId="17" r:id="rId13"/>
    <sheet name="P12" sheetId="18" r:id="rId14"/>
    <sheet name="P13" sheetId="19" r:id="rId15"/>
    <sheet name="P14" sheetId="20" r:id="rId16"/>
    <sheet name="P15" sheetId="21" r:id="rId17"/>
    <sheet name="P16" sheetId="22" r:id="rId18"/>
    <sheet name="P17" sheetId="23" r:id="rId19"/>
    <sheet name="P18" sheetId="24" r:id="rId20"/>
    <sheet name="P19" sheetId="25" r:id="rId21"/>
    <sheet name="P20" sheetId="53" r:id="rId22"/>
    <sheet name="P21" sheetId="54" r:id="rId23"/>
    <sheet name="P22" sheetId="28" r:id="rId24"/>
    <sheet name="P23" sheetId="29" r:id="rId25"/>
    <sheet name="P24" sheetId="30" r:id="rId26"/>
    <sheet name="P25" sheetId="31" r:id="rId27"/>
    <sheet name="P26" sheetId="32" r:id="rId28"/>
    <sheet name="P27" sheetId="33" r:id="rId29"/>
    <sheet name="P28" sheetId="34" r:id="rId30"/>
    <sheet name="P29" sheetId="36" r:id="rId31"/>
    <sheet name="P30" sheetId="37" r:id="rId32"/>
    <sheet name="P31" sheetId="38" r:id="rId33"/>
    <sheet name="P32" sheetId="39" r:id="rId34"/>
    <sheet name="P33" sheetId="40" r:id="rId35"/>
    <sheet name="P34" sheetId="41" r:id="rId36"/>
    <sheet name="P35" sheetId="47" r:id="rId37"/>
    <sheet name="P36" sheetId="43" r:id="rId38"/>
    <sheet name="P37" sheetId="44" r:id="rId39"/>
    <sheet name="P38" sheetId="45" r:id="rId40"/>
  </sheets>
  <definedNames>
    <definedName name="_xlnm._FilterDatabase" localSheetId="17" hidden="1">'P16'!$A$2:$V$41</definedName>
    <definedName name="a">"$#REF!.$#REF!$#REF!"</definedName>
    <definedName name="Excel_BuiltIn__FilterDatabase_1">"$#REF!.$C$3:$V$42"</definedName>
    <definedName name="_xlnm.Print_Area" localSheetId="15">'P14'!$A$1:$L$20</definedName>
    <definedName name="_xlnm.Print_Area" localSheetId="25">'P24'!$A$1:$N$30</definedName>
    <definedName name="_xlnm.Print_Area" localSheetId="7">'P6'!$A$1:$S$22</definedName>
    <definedName name="_xlnm.Print_Area" localSheetId="8">'P7'!$A$1:$Q$25</definedName>
    <definedName name="_xlnm.Print_Area" localSheetId="9">'P8'!$A$1:$Q$29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19" i="45" l="1"/>
  <c r="O19" i="45"/>
  <c r="N19" i="45"/>
  <c r="M19" i="45"/>
  <c r="L19" i="45"/>
  <c r="K19" i="45"/>
  <c r="J19" i="45"/>
  <c r="I19" i="45"/>
  <c r="H19" i="45"/>
  <c r="G19" i="45"/>
  <c r="F19" i="45"/>
  <c r="E19" i="45"/>
  <c r="R28" i="41" l="1"/>
  <c r="Q28" i="41"/>
  <c r="P28" i="41"/>
  <c r="O28" i="41"/>
  <c r="N28" i="41"/>
  <c r="L28" i="41"/>
  <c r="K28" i="41"/>
  <c r="J28" i="41"/>
  <c r="I28" i="41"/>
  <c r="G28" i="41"/>
  <c r="F28" i="41"/>
  <c r="E28" i="41"/>
  <c r="D28" i="41"/>
  <c r="C28" i="41"/>
  <c r="R27" i="41"/>
  <c r="Q27" i="41"/>
  <c r="P27" i="41"/>
  <c r="O27" i="41"/>
  <c r="N27" i="41"/>
  <c r="S27" i="41" s="1"/>
  <c r="L27" i="41"/>
  <c r="K27" i="41"/>
  <c r="J27" i="41"/>
  <c r="I27" i="41"/>
  <c r="G27" i="41"/>
  <c r="F27" i="41"/>
  <c r="E27" i="41"/>
  <c r="D27" i="41"/>
  <c r="C27" i="41"/>
  <c r="S26" i="41"/>
  <c r="M26" i="41"/>
  <c r="M27" i="41" s="1"/>
  <c r="H26" i="41"/>
  <c r="S25" i="41"/>
  <c r="M25" i="41"/>
  <c r="H25" i="41"/>
  <c r="S24" i="41"/>
  <c r="M24" i="41"/>
  <c r="H24" i="41"/>
  <c r="S23" i="41"/>
  <c r="M23" i="41"/>
  <c r="H23" i="41"/>
  <c r="H27" i="41" s="1"/>
  <c r="R22" i="41"/>
  <c r="S22" i="41" s="1"/>
  <c r="Q22" i="41"/>
  <c r="P22" i="41"/>
  <c r="O22" i="41"/>
  <c r="N22" i="41"/>
  <c r="L22" i="41"/>
  <c r="K22" i="41"/>
  <c r="J22" i="41"/>
  <c r="I22" i="41"/>
  <c r="G22" i="41"/>
  <c r="F22" i="41"/>
  <c r="E22" i="41"/>
  <c r="D22" i="41"/>
  <c r="C22" i="41"/>
  <c r="S21" i="41"/>
  <c r="M21" i="41"/>
  <c r="H21" i="41"/>
  <c r="S20" i="41"/>
  <c r="H20" i="41"/>
  <c r="M20" i="41" s="1"/>
  <c r="S19" i="41"/>
  <c r="H19" i="41"/>
  <c r="H28" i="41" s="1"/>
  <c r="S18" i="41"/>
  <c r="S28" i="41" s="1"/>
  <c r="M18" i="41"/>
  <c r="H18" i="41"/>
  <c r="H22" i="41" s="1"/>
  <c r="R15" i="41"/>
  <c r="Q15" i="41"/>
  <c r="P15" i="41"/>
  <c r="O15" i="41"/>
  <c r="L15" i="41"/>
  <c r="K15" i="41"/>
  <c r="J15" i="41"/>
  <c r="I15" i="41"/>
  <c r="E15" i="41"/>
  <c r="D15" i="41"/>
  <c r="C15" i="41"/>
  <c r="R14" i="41"/>
  <c r="Q14" i="41"/>
  <c r="P14" i="41"/>
  <c r="O14" i="41"/>
  <c r="M14" i="41"/>
  <c r="L14" i="41"/>
  <c r="K14" i="41"/>
  <c r="J14" i="41"/>
  <c r="I14" i="41"/>
  <c r="E14" i="41"/>
  <c r="D14" i="41"/>
  <c r="C14" i="41"/>
  <c r="S13" i="41"/>
  <c r="M13" i="41"/>
  <c r="G13" i="41"/>
  <c r="S12" i="41"/>
  <c r="M12" i="41"/>
  <c r="G12" i="41"/>
  <c r="S11" i="41"/>
  <c r="M11" i="41"/>
  <c r="G11" i="41"/>
  <c r="S10" i="41"/>
  <c r="S14" i="41" s="1"/>
  <c r="M10" i="41"/>
  <c r="R9" i="41"/>
  <c r="Q9" i="41"/>
  <c r="P9" i="41"/>
  <c r="O9" i="41"/>
  <c r="L9" i="41"/>
  <c r="K9" i="41"/>
  <c r="J9" i="41"/>
  <c r="I9" i="41"/>
  <c r="F9" i="41"/>
  <c r="F10" i="41" s="1"/>
  <c r="E9" i="41"/>
  <c r="D9" i="41"/>
  <c r="C9" i="41"/>
  <c r="S8" i="41"/>
  <c r="M8" i="41"/>
  <c r="G8" i="41"/>
  <c r="S7" i="41"/>
  <c r="M7" i="41"/>
  <c r="G7" i="41"/>
  <c r="S6" i="41"/>
  <c r="M6" i="41"/>
  <c r="G6" i="41"/>
  <c r="S5" i="41"/>
  <c r="S15" i="41" s="1"/>
  <c r="M5" i="41"/>
  <c r="M9" i="41" s="1"/>
  <c r="G5" i="41"/>
  <c r="O27" i="52"/>
  <c r="I26" i="52"/>
  <c r="I28" i="52" s="1"/>
  <c r="H26" i="52"/>
  <c r="H28" i="52" s="1"/>
  <c r="O25" i="52"/>
  <c r="Q25" i="52" s="1"/>
  <c r="O24" i="52"/>
  <c r="Q24" i="52" s="1"/>
  <c r="O23" i="52"/>
  <c r="Q23" i="52" s="1"/>
  <c r="Q22" i="52"/>
  <c r="O22" i="52"/>
  <c r="O21" i="52"/>
  <c r="Q21" i="52" s="1"/>
  <c r="O20" i="52"/>
  <c r="Q20" i="52" s="1"/>
  <c r="O19" i="52"/>
  <c r="Q19" i="52" s="1"/>
  <c r="O18" i="52"/>
  <c r="Q18" i="52" s="1"/>
  <c r="O17" i="52"/>
  <c r="Q17" i="52" s="1"/>
  <c r="Q16" i="52"/>
  <c r="O16" i="52"/>
  <c r="O15" i="52"/>
  <c r="Q15" i="52" s="1"/>
  <c r="O14" i="52"/>
  <c r="Q14" i="52" s="1"/>
  <c r="O13" i="52"/>
  <c r="Q13" i="52" s="1"/>
  <c r="O12" i="52"/>
  <c r="Q12" i="52" s="1"/>
  <c r="O11" i="52"/>
  <c r="Q11" i="52" s="1"/>
  <c r="Q10" i="52"/>
  <c r="O10" i="52"/>
  <c r="O9" i="52"/>
  <c r="Q9" i="52" s="1"/>
  <c r="O8" i="52"/>
  <c r="Q8" i="52" s="1"/>
  <c r="P7" i="52"/>
  <c r="P26" i="52" s="1"/>
  <c r="N7" i="52"/>
  <c r="N26" i="52" s="1"/>
  <c r="N28" i="52" s="1"/>
  <c r="M7" i="52"/>
  <c r="M26" i="52" s="1"/>
  <c r="M28" i="52" s="1"/>
  <c r="L7" i="52"/>
  <c r="L26" i="52" s="1"/>
  <c r="L28" i="52" s="1"/>
  <c r="K7" i="52"/>
  <c r="K26" i="52" s="1"/>
  <c r="K28" i="52" s="1"/>
  <c r="J7" i="52"/>
  <c r="J26" i="52" s="1"/>
  <c r="J28" i="52" s="1"/>
  <c r="I7" i="52"/>
  <c r="H7" i="52"/>
  <c r="G7" i="52"/>
  <c r="G26" i="52" s="1"/>
  <c r="G28" i="52" s="1"/>
  <c r="F7" i="52"/>
  <c r="F26" i="52" s="1"/>
  <c r="F28" i="52" s="1"/>
  <c r="E7" i="52"/>
  <c r="E26" i="52" s="1"/>
  <c r="E28" i="52" s="1"/>
  <c r="D7" i="52"/>
  <c r="D26" i="52" s="1"/>
  <c r="D28" i="52" s="1"/>
  <c r="C7" i="52"/>
  <c r="C26" i="52" s="1"/>
  <c r="C28" i="52" s="1"/>
  <c r="O6" i="52"/>
  <c r="Q6" i="52" s="1"/>
  <c r="Q5" i="52"/>
  <c r="O5" i="52"/>
  <c r="O4" i="52"/>
  <c r="Q4" i="52" s="1"/>
  <c r="O3" i="52"/>
  <c r="Q3" i="52" s="1"/>
  <c r="Q24" i="51"/>
  <c r="Q23" i="51"/>
  <c r="Q22" i="51"/>
  <c r="Q21" i="51"/>
  <c r="Q20" i="51"/>
  <c r="Q19" i="51"/>
  <c r="Q18" i="51"/>
  <c r="Q17" i="51"/>
  <c r="Q16" i="51"/>
  <c r="Q15" i="51"/>
  <c r="Q14" i="51"/>
  <c r="Q13" i="51"/>
  <c r="Q12" i="51"/>
  <c r="Q11" i="51"/>
  <c r="Q10" i="51"/>
  <c r="Q9" i="51"/>
  <c r="Q8" i="51"/>
  <c r="O27" i="50"/>
  <c r="P26" i="50"/>
  <c r="I26" i="50"/>
  <c r="I28" i="50" s="1"/>
  <c r="H26" i="50"/>
  <c r="H28" i="50" s="1"/>
  <c r="C26" i="50"/>
  <c r="C28" i="50" s="1"/>
  <c r="O25" i="50"/>
  <c r="Q25" i="50" s="1"/>
  <c r="O24" i="50"/>
  <c r="Q24" i="50" s="1"/>
  <c r="O23" i="50"/>
  <c r="Q23" i="50" s="1"/>
  <c r="Q22" i="50"/>
  <c r="O22" i="50"/>
  <c r="O21" i="50"/>
  <c r="Q21" i="50" s="1"/>
  <c r="O20" i="50"/>
  <c r="Q20" i="50" s="1"/>
  <c r="O19" i="50"/>
  <c r="Q19" i="50" s="1"/>
  <c r="O18" i="50"/>
  <c r="Q18" i="50" s="1"/>
  <c r="O17" i="50"/>
  <c r="Q17" i="50" s="1"/>
  <c r="Q16" i="50"/>
  <c r="O16" i="50"/>
  <c r="O15" i="50"/>
  <c r="Q15" i="50" s="1"/>
  <c r="O14" i="50"/>
  <c r="Q14" i="50" s="1"/>
  <c r="O13" i="50"/>
  <c r="Q13" i="50" s="1"/>
  <c r="O12" i="50"/>
  <c r="Q12" i="50" s="1"/>
  <c r="O11" i="50"/>
  <c r="Q11" i="50" s="1"/>
  <c r="Q10" i="50"/>
  <c r="O10" i="50"/>
  <c r="O9" i="50"/>
  <c r="Q9" i="50" s="1"/>
  <c r="O8" i="50"/>
  <c r="Q8" i="50" s="1"/>
  <c r="N7" i="50"/>
  <c r="N26" i="50" s="1"/>
  <c r="N28" i="50" s="1"/>
  <c r="M7" i="50"/>
  <c r="M26" i="50" s="1"/>
  <c r="M28" i="50" s="1"/>
  <c r="L7" i="50"/>
  <c r="L26" i="50" s="1"/>
  <c r="L28" i="50" s="1"/>
  <c r="K7" i="50"/>
  <c r="K26" i="50" s="1"/>
  <c r="K28" i="50" s="1"/>
  <c r="J7" i="50"/>
  <c r="J26" i="50" s="1"/>
  <c r="J28" i="50" s="1"/>
  <c r="I7" i="50"/>
  <c r="H7" i="50"/>
  <c r="G7" i="50"/>
  <c r="G26" i="50" s="1"/>
  <c r="G28" i="50" s="1"/>
  <c r="F7" i="50"/>
  <c r="F26" i="50" s="1"/>
  <c r="F28" i="50" s="1"/>
  <c r="E7" i="50"/>
  <c r="E26" i="50" s="1"/>
  <c r="E28" i="50" s="1"/>
  <c r="D7" i="50"/>
  <c r="D26" i="50" s="1"/>
  <c r="D28" i="50" s="1"/>
  <c r="C7" i="50"/>
  <c r="O7" i="50" s="1"/>
  <c r="Q7" i="50" s="1"/>
  <c r="O6" i="50"/>
  <c r="Q6" i="50" s="1"/>
  <c r="O5" i="50"/>
  <c r="Q5" i="50" s="1"/>
  <c r="Q4" i="50"/>
  <c r="O4" i="50"/>
  <c r="O3" i="50"/>
  <c r="Q3" i="50" s="1"/>
  <c r="Q25" i="49"/>
  <c r="O25" i="49"/>
  <c r="Q24" i="49"/>
  <c r="O24" i="49"/>
  <c r="O23" i="49"/>
  <c r="Q23" i="49" s="1"/>
  <c r="O22" i="49"/>
  <c r="Q22" i="49" s="1"/>
  <c r="Q21" i="49"/>
  <c r="O21" i="49"/>
  <c r="Q20" i="49"/>
  <c r="O20" i="49"/>
  <c r="Q19" i="49"/>
  <c r="O19" i="49"/>
  <c r="Q18" i="49"/>
  <c r="O18" i="49"/>
  <c r="O17" i="49"/>
  <c r="Q17" i="49" s="1"/>
  <c r="O16" i="49"/>
  <c r="Q16" i="49" s="1"/>
  <c r="Q15" i="49"/>
  <c r="O15" i="49"/>
  <c r="Q14" i="49"/>
  <c r="O14" i="49"/>
  <c r="Q13" i="49"/>
  <c r="O13" i="49"/>
  <c r="Q12" i="49"/>
  <c r="O12" i="49"/>
  <c r="O11" i="49"/>
  <c r="Q11" i="49" s="1"/>
  <c r="O10" i="49"/>
  <c r="Q10" i="49" s="1"/>
  <c r="Q9" i="49"/>
  <c r="O9" i="49"/>
  <c r="O26" i="50" s="1"/>
  <c r="F15" i="41" l="1"/>
  <c r="F14" i="41"/>
  <c r="G10" i="41"/>
  <c r="G14" i="41" s="1"/>
  <c r="S9" i="41"/>
  <c r="G9" i="41"/>
  <c r="M15" i="41"/>
  <c r="M19" i="41"/>
  <c r="M22" i="41" s="1"/>
  <c r="O7" i="52"/>
  <c r="Q7" i="52" s="1"/>
  <c r="O28" i="50"/>
  <c r="Q26" i="50"/>
  <c r="M24" i="30"/>
  <c r="I19" i="47"/>
  <c r="H19" i="47"/>
  <c r="Q7" i="47"/>
  <c r="P7" i="47"/>
  <c r="M28" i="41" l="1"/>
  <c r="G15" i="41"/>
  <c r="O26" i="52"/>
  <c r="BB18" i="40"/>
  <c r="AX18" i="40"/>
  <c r="AR18" i="40"/>
  <c r="AN18" i="40"/>
  <c r="AH18" i="40"/>
  <c r="AD18" i="40"/>
  <c r="Y18" i="40"/>
  <c r="T18" i="40"/>
  <c r="O18" i="40"/>
  <c r="BD41" i="39"/>
  <c r="BB41" i="39"/>
  <c r="AR41" i="39"/>
  <c r="AP41" i="39"/>
  <c r="AJ41" i="39"/>
  <c r="AF41" i="39"/>
  <c r="AD41" i="39"/>
  <c r="Q41" i="39"/>
  <c r="L41" i="39"/>
  <c r="I41" i="39"/>
  <c r="BD40" i="39"/>
  <c r="BB40" i="39"/>
  <c r="AR40" i="39"/>
  <c r="AP40" i="39"/>
  <c r="AL40" i="39"/>
  <c r="AL41" i="39" s="1"/>
  <c r="AJ40" i="39"/>
  <c r="AF40" i="39"/>
  <c r="AD40" i="39"/>
  <c r="AP4" i="39"/>
  <c r="G10" i="37"/>
  <c r="CD26" i="36"/>
  <c r="AJ6" i="36"/>
  <c r="F24" i="30"/>
  <c r="G28" i="30"/>
  <c r="G27" i="30"/>
  <c r="G26" i="30"/>
  <c r="G25" i="30"/>
  <c r="G23" i="30"/>
  <c r="G22" i="30"/>
  <c r="G21" i="30"/>
  <c r="G20" i="30"/>
  <c r="G19" i="30"/>
  <c r="G18" i="30"/>
  <c r="G17" i="30"/>
  <c r="G16" i="30"/>
  <c r="G15" i="30"/>
  <c r="G14" i="30"/>
  <c r="G12" i="30"/>
  <c r="G11" i="30"/>
  <c r="G10" i="30"/>
  <c r="G9" i="30"/>
  <c r="V28" i="29"/>
  <c r="Q28" i="29"/>
  <c r="AX26" i="24"/>
  <c r="AV26" i="24"/>
  <c r="AX25" i="24"/>
  <c r="AV25" i="24"/>
  <c r="AX24" i="24"/>
  <c r="AV24" i="24"/>
  <c r="AX23" i="24"/>
  <c r="AV23" i="24"/>
  <c r="AX22" i="24"/>
  <c r="AV22" i="24"/>
  <c r="AX21" i="24"/>
  <c r="AV21" i="24"/>
  <c r="AX20" i="24"/>
  <c r="AV20" i="24"/>
  <c r="AX19" i="24"/>
  <c r="AV19" i="24"/>
  <c r="AX18" i="24"/>
  <c r="AV18" i="24"/>
  <c r="AX17" i="24"/>
  <c r="AV17" i="24"/>
  <c r="AX16" i="24"/>
  <c r="AV16" i="24"/>
  <c r="AX15" i="24"/>
  <c r="AV15" i="24"/>
  <c r="AV27" i="24"/>
  <c r="AX14" i="24"/>
  <c r="AV14" i="24"/>
  <c r="K27" i="24"/>
  <c r="I27" i="24"/>
  <c r="U27" i="24"/>
  <c r="S27" i="24"/>
  <c r="AE27" i="24"/>
  <c r="AC27" i="24"/>
  <c r="AO27" i="24"/>
  <c r="AM27" i="24"/>
  <c r="C29" i="22"/>
  <c r="C42" i="21"/>
  <c r="G30" i="21"/>
  <c r="U30" i="21"/>
  <c r="T30" i="21"/>
  <c r="R30" i="21"/>
  <c r="Q30" i="21"/>
  <c r="P30" i="21"/>
  <c r="O30" i="21"/>
  <c r="N30" i="21"/>
  <c r="M30" i="21"/>
  <c r="L30" i="21"/>
  <c r="K30" i="21"/>
  <c r="J30" i="21"/>
  <c r="I30" i="21"/>
  <c r="H30" i="21"/>
  <c r="F30" i="21"/>
  <c r="E30" i="21"/>
  <c r="D30" i="21"/>
  <c r="C30" i="21"/>
  <c r="H11" i="12"/>
  <c r="Q11" i="12" s="1"/>
  <c r="H12" i="12"/>
  <c r="H13" i="12"/>
  <c r="H14" i="12"/>
  <c r="H15" i="12"/>
  <c r="H16" i="12"/>
  <c r="Q16" i="12" s="1"/>
  <c r="H17" i="12"/>
  <c r="H18" i="12"/>
  <c r="H21" i="12" s="1"/>
  <c r="H19" i="12"/>
  <c r="P11" i="12"/>
  <c r="P12" i="12"/>
  <c r="Q12" i="12" s="1"/>
  <c r="P13" i="12"/>
  <c r="P14" i="12"/>
  <c r="Q14" i="12"/>
  <c r="P15" i="12"/>
  <c r="Q15" i="12" s="1"/>
  <c r="P16" i="12"/>
  <c r="P17" i="12"/>
  <c r="P18" i="12"/>
  <c r="P19" i="12"/>
  <c r="P22" i="12" s="1"/>
  <c r="C35" i="9"/>
  <c r="M13" i="30"/>
  <c r="L13" i="30"/>
  <c r="J13" i="30"/>
  <c r="I13" i="30"/>
  <c r="H13" i="30"/>
  <c r="F13" i="30"/>
  <c r="E13" i="30"/>
  <c r="I22" i="9"/>
  <c r="A19" i="47"/>
  <c r="A13" i="47"/>
  <c r="T14" i="41"/>
  <c r="N14" i="41"/>
  <c r="H14" i="41"/>
  <c r="T9" i="41"/>
  <c r="N9" i="41"/>
  <c r="H9" i="41"/>
  <c r="T22" i="41"/>
  <c r="T15" i="41"/>
  <c r="N15" i="41"/>
  <c r="H15" i="41"/>
  <c r="BT26" i="36"/>
  <c r="M29" i="30"/>
  <c r="L29" i="30"/>
  <c r="Q16" i="29"/>
  <c r="V16" i="29"/>
  <c r="J35" i="23"/>
  <c r="R25" i="23"/>
  <c r="R17" i="23"/>
  <c r="O28" i="52" l="1"/>
  <c r="Q26" i="52"/>
  <c r="G13" i="30"/>
  <c r="AX27" i="24"/>
  <c r="P20" i="12"/>
  <c r="Q17" i="12"/>
  <c r="Q18" i="12"/>
  <c r="Q21" i="12" s="1"/>
  <c r="Q19" i="12"/>
  <c r="H22" i="12"/>
  <c r="Q20" i="12"/>
  <c r="Q13" i="12"/>
  <c r="H20" i="12"/>
  <c r="P21" i="12"/>
  <c r="T27" i="41"/>
  <c r="T24" i="41"/>
  <c r="T23" i="41"/>
  <c r="T26" i="41"/>
  <c r="T21" i="41"/>
  <c r="T18" i="41"/>
  <c r="Q35" i="23"/>
  <c r="P35" i="23"/>
  <c r="O35" i="23"/>
  <c r="N35" i="23"/>
  <c r="M35" i="23"/>
  <c r="L35" i="23"/>
  <c r="K35" i="23"/>
  <c r="R33" i="23"/>
  <c r="R32" i="23"/>
  <c r="R34" i="23"/>
  <c r="R31" i="23"/>
  <c r="R30" i="23"/>
  <c r="R29" i="23"/>
  <c r="R28" i="23"/>
  <c r="R27" i="23"/>
  <c r="R26" i="23"/>
  <c r="R24" i="23"/>
  <c r="R23" i="23"/>
  <c r="R22" i="23"/>
  <c r="R21" i="23"/>
  <c r="R20" i="23"/>
  <c r="R19" i="23"/>
  <c r="R18" i="23"/>
  <c r="R16" i="23"/>
  <c r="Q22" i="12" l="1"/>
  <c r="T20" i="41"/>
  <c r="T25" i="41"/>
  <c r="T19" i="41"/>
  <c r="T28" i="41" s="1"/>
  <c r="R35" i="23"/>
  <c r="R29" i="22"/>
  <c r="T29" i="22"/>
  <c r="E22" i="12"/>
  <c r="E21" i="12"/>
  <c r="E20" i="12"/>
  <c r="B12" i="11"/>
  <c r="B11" i="11"/>
  <c r="B10" i="11"/>
  <c r="B9" i="11"/>
  <c r="B8" i="11"/>
  <c r="B7" i="11"/>
  <c r="B6" i="11"/>
  <c r="B5" i="11"/>
  <c r="B4" i="11"/>
  <c r="J13" i="38"/>
  <c r="K6" i="33"/>
  <c r="K5" i="33"/>
  <c r="J10" i="32"/>
  <c r="H24" i="30"/>
  <c r="I24" i="30"/>
  <c r="V9" i="29"/>
  <c r="Q9" i="29"/>
  <c r="V11" i="29"/>
  <c r="L14" i="25"/>
  <c r="N14" i="25" s="1"/>
  <c r="L13" i="25"/>
  <c r="N13" i="25" s="1"/>
  <c r="Q29" i="22"/>
  <c r="P29" i="22"/>
  <c r="O29" i="22"/>
  <c r="N29" i="22"/>
  <c r="M29" i="22"/>
  <c r="L29" i="22"/>
  <c r="K29" i="22"/>
  <c r="J29" i="22"/>
  <c r="I29" i="22"/>
  <c r="H29" i="22"/>
  <c r="G29" i="22"/>
  <c r="F29" i="22"/>
  <c r="E29" i="22"/>
  <c r="D29" i="22"/>
  <c r="U29" i="22"/>
  <c r="S40" i="22"/>
  <c r="S39" i="22"/>
  <c r="S38" i="22"/>
  <c r="S37" i="22"/>
  <c r="S36" i="22"/>
  <c r="S35" i="22"/>
  <c r="S34" i="22"/>
  <c r="S33" i="22"/>
  <c r="S32" i="22"/>
  <c r="S31" i="22"/>
  <c r="S30" i="22"/>
  <c r="S28" i="22"/>
  <c r="S27" i="22"/>
  <c r="S26" i="22"/>
  <c r="S25" i="22"/>
  <c r="S24" i="22"/>
  <c r="S23" i="22"/>
  <c r="S22" i="22"/>
  <c r="S21" i="22"/>
  <c r="S20" i="22"/>
  <c r="S19" i="22"/>
  <c r="S18" i="22"/>
  <c r="S17" i="22"/>
  <c r="S16" i="22"/>
  <c r="S15" i="22"/>
  <c r="S14" i="22"/>
  <c r="S13" i="22"/>
  <c r="S12" i="22"/>
  <c r="S11" i="22"/>
  <c r="S10" i="22"/>
  <c r="S9" i="22"/>
  <c r="S8" i="22"/>
  <c r="S7" i="22"/>
  <c r="S6" i="22"/>
  <c r="S5" i="22"/>
  <c r="S4" i="22"/>
  <c r="S3" i="22"/>
  <c r="V3" i="22" s="1"/>
  <c r="S41" i="21"/>
  <c r="S40" i="21"/>
  <c r="S39" i="21"/>
  <c r="S38" i="21"/>
  <c r="S37" i="21"/>
  <c r="S36" i="21"/>
  <c r="S35" i="21"/>
  <c r="S34" i="21"/>
  <c r="S33" i="21"/>
  <c r="S32" i="21"/>
  <c r="S31" i="21"/>
  <c r="S29" i="21"/>
  <c r="S28" i="21"/>
  <c r="S27" i="21"/>
  <c r="S26" i="21"/>
  <c r="S25" i="21"/>
  <c r="S24" i="21"/>
  <c r="S23" i="21"/>
  <c r="S22" i="21"/>
  <c r="S21" i="21"/>
  <c r="S20" i="21"/>
  <c r="S19" i="21"/>
  <c r="S18" i="21"/>
  <c r="S17" i="21"/>
  <c r="S16" i="21"/>
  <c r="S15" i="21"/>
  <c r="S14" i="21"/>
  <c r="S13" i="21"/>
  <c r="S12" i="21"/>
  <c r="S11" i="21"/>
  <c r="S10" i="21"/>
  <c r="S9" i="21"/>
  <c r="S8" i="21"/>
  <c r="S7" i="21"/>
  <c r="S6" i="21"/>
  <c r="S5" i="21"/>
  <c r="S4" i="21"/>
  <c r="V4" i="21" s="1"/>
  <c r="I35" i="9"/>
  <c r="G14" i="37"/>
  <c r="G38" i="37"/>
  <c r="G36" i="37"/>
  <c r="G34" i="37"/>
  <c r="G32" i="37"/>
  <c r="G30" i="37"/>
  <c r="G28" i="37"/>
  <c r="G26" i="37"/>
  <c r="G24" i="37"/>
  <c r="G22" i="37"/>
  <c r="G20" i="37"/>
  <c r="G18" i="37"/>
  <c r="G16" i="37"/>
  <c r="G12" i="37"/>
  <c r="G8" i="37"/>
  <c r="G6" i="37"/>
  <c r="BB35" i="39"/>
  <c r="BD35" i="39"/>
  <c r="BB39" i="39"/>
  <c r="BD39" i="39"/>
  <c r="J27" i="38"/>
  <c r="J25" i="38"/>
  <c r="J23" i="38"/>
  <c r="J21" i="38"/>
  <c r="J19" i="38"/>
  <c r="J17" i="38"/>
  <c r="J15" i="38"/>
  <c r="R7" i="38"/>
  <c r="BN26" i="36"/>
  <c r="BY25" i="36"/>
  <c r="BY24" i="36"/>
  <c r="BY23" i="36"/>
  <c r="BY22" i="36"/>
  <c r="BY21" i="36"/>
  <c r="BY20" i="36"/>
  <c r="BY19" i="36"/>
  <c r="BY18" i="36"/>
  <c r="S30" i="21" l="1"/>
  <c r="S29" i="22"/>
  <c r="I24" i="9"/>
  <c r="BY26" i="36"/>
  <c r="K16" i="32" l="1"/>
  <c r="J29" i="30" l="1"/>
  <c r="I29" i="30"/>
  <c r="H29" i="30"/>
  <c r="F29" i="30"/>
  <c r="E29" i="30"/>
  <c r="L24" i="30"/>
  <c r="J24" i="30"/>
  <c r="E24" i="30"/>
  <c r="G24" i="30" l="1"/>
  <c r="G29" i="30"/>
  <c r="Q11" i="29"/>
  <c r="V40" i="22" l="1"/>
  <c r="V39" i="22"/>
  <c r="V38" i="22"/>
  <c r="V37" i="22"/>
  <c r="V36" i="22"/>
  <c r="V35" i="22"/>
  <c r="V34" i="22"/>
  <c r="V33" i="22"/>
  <c r="V32" i="22"/>
  <c r="V31" i="22"/>
  <c r="V30" i="22"/>
  <c r="U41" i="22"/>
  <c r="T41" i="22"/>
  <c r="R41" i="22"/>
  <c r="Q41" i="22"/>
  <c r="P41" i="22"/>
  <c r="O41" i="22"/>
  <c r="N41" i="22"/>
  <c r="M41" i="22"/>
  <c r="L41" i="22"/>
  <c r="K41" i="22"/>
  <c r="J41" i="22"/>
  <c r="I41" i="22"/>
  <c r="H41" i="22"/>
  <c r="G41" i="22"/>
  <c r="F41" i="22"/>
  <c r="E41" i="22"/>
  <c r="D41" i="22"/>
  <c r="C41" i="22"/>
  <c r="V28" i="22"/>
  <c r="V27" i="22"/>
  <c r="V26" i="22"/>
  <c r="V25" i="22"/>
  <c r="V24" i="22"/>
  <c r="V23" i="22"/>
  <c r="V22" i="22"/>
  <c r="V21" i="22"/>
  <c r="V20" i="22"/>
  <c r="V19" i="22"/>
  <c r="V18" i="22"/>
  <c r="V17" i="22"/>
  <c r="V16" i="22"/>
  <c r="V15" i="22"/>
  <c r="V14" i="22"/>
  <c r="V13" i="22"/>
  <c r="V12" i="22"/>
  <c r="V11" i="22"/>
  <c r="V10" i="22"/>
  <c r="V9" i="22"/>
  <c r="V8" i="22"/>
  <c r="V7" i="22"/>
  <c r="V6" i="22"/>
  <c r="V5" i="22"/>
  <c r="V4" i="22"/>
  <c r="S41" i="22" l="1"/>
  <c r="V29" i="22"/>
  <c r="V41" i="22" s="1"/>
  <c r="V41" i="21"/>
  <c r="V40" i="21"/>
  <c r="V39" i="21"/>
  <c r="V38" i="21"/>
  <c r="V37" i="21"/>
  <c r="V36" i="21"/>
  <c r="V35" i="21"/>
  <c r="V34" i="21"/>
  <c r="V33" i="21"/>
  <c r="V32" i="21"/>
  <c r="V31" i="21"/>
  <c r="U42" i="21"/>
  <c r="T42" i="21"/>
  <c r="R42" i="21"/>
  <c r="Q42" i="21"/>
  <c r="P42" i="21"/>
  <c r="O42" i="21"/>
  <c r="N42" i="21"/>
  <c r="M42" i="21"/>
  <c r="L42" i="21"/>
  <c r="K42" i="21"/>
  <c r="J42" i="21"/>
  <c r="I42" i="21"/>
  <c r="H42" i="21"/>
  <c r="G42" i="21"/>
  <c r="F42" i="21"/>
  <c r="E42" i="21"/>
  <c r="D42" i="21"/>
  <c r="V29" i="21"/>
  <c r="V28" i="21"/>
  <c r="V27" i="21"/>
  <c r="V26" i="21"/>
  <c r="V25" i="21"/>
  <c r="V24" i="21"/>
  <c r="V23" i="21"/>
  <c r="V22" i="21"/>
  <c r="V21" i="21"/>
  <c r="V20" i="21"/>
  <c r="V19" i="21"/>
  <c r="V18" i="21"/>
  <c r="V17" i="21"/>
  <c r="V16" i="21"/>
  <c r="V15" i="21"/>
  <c r="V14" i="21"/>
  <c r="V13" i="21"/>
  <c r="V12" i="21"/>
  <c r="V11" i="21"/>
  <c r="V10" i="21"/>
  <c r="V9" i="21"/>
  <c r="V8" i="21"/>
  <c r="V7" i="21"/>
  <c r="V6" i="21"/>
  <c r="V5" i="21"/>
  <c r="V30" i="21" l="1"/>
  <c r="S42" i="21"/>
  <c r="R22" i="12"/>
  <c r="O22" i="12"/>
  <c r="N22" i="12"/>
  <c r="M22" i="12"/>
  <c r="L22" i="12"/>
  <c r="K22" i="12"/>
  <c r="J22" i="12"/>
  <c r="I22" i="12"/>
  <c r="G22" i="12"/>
  <c r="F22" i="12"/>
  <c r="D22" i="12"/>
  <c r="R21" i="12"/>
  <c r="O21" i="12"/>
  <c r="N21" i="12"/>
  <c r="M21" i="12"/>
  <c r="L21" i="12"/>
  <c r="K21" i="12"/>
  <c r="J21" i="12"/>
  <c r="I21" i="12"/>
  <c r="G21" i="12"/>
  <c r="F21" i="12"/>
  <c r="D21" i="12"/>
  <c r="R20" i="12"/>
  <c r="O20" i="12"/>
  <c r="N20" i="12"/>
  <c r="M20" i="12"/>
  <c r="L20" i="12"/>
  <c r="K20" i="12"/>
  <c r="J20" i="12"/>
  <c r="I20" i="12"/>
  <c r="G20" i="12"/>
  <c r="F20" i="12"/>
  <c r="D20" i="12"/>
  <c r="V42" i="21" l="1"/>
  <c r="D19" i="11" l="1"/>
  <c r="B19" i="11" s="1"/>
</calcChain>
</file>

<file path=xl/sharedStrings.xml><?xml version="1.0" encoding="utf-8"?>
<sst xmlns="http://schemas.openxmlformats.org/spreadsheetml/2006/main" count="3526" uniqueCount="1943">
  <si>
    <r>
      <rPr>
        <sz val="14"/>
        <color theme="1"/>
        <rFont val="ＭＳ 明朝"/>
        <family val="1"/>
        <charset val="128"/>
      </rPr>
      <t>目　　　　　　次　</t>
    </r>
    <rPh sb="0" eb="1">
      <t>メ</t>
    </rPh>
    <rPh sb="7" eb="8">
      <t>ツギ</t>
    </rPh>
    <phoneticPr fontId="4"/>
  </si>
  <si>
    <r>
      <t>(9)</t>
    </r>
    <r>
      <rPr>
        <sz val="10"/>
        <color theme="1"/>
        <rFont val="ＭＳ 明朝"/>
        <family val="1"/>
        <charset val="128"/>
      </rPr>
      <t>その他の団体･････････････････････････････････････</t>
    </r>
  </si>
  <si>
    <t>9~10</t>
  </si>
  <si>
    <r>
      <t xml:space="preserve">1 </t>
    </r>
    <r>
      <rPr>
        <sz val="10"/>
        <color theme="1"/>
        <rFont val="ＭＳ 明朝"/>
        <family val="1"/>
        <charset val="128"/>
      </rPr>
      <t>山形県沖合漁場概要図･･･････････････････････････････</t>
    </r>
    <phoneticPr fontId="4"/>
  </si>
  <si>
    <r>
      <rPr>
        <sz val="10"/>
        <color theme="1"/>
        <rFont val="ＭＳ 明朝"/>
        <family val="1"/>
        <charset val="128"/>
      </rPr>
      <t>　</t>
    </r>
    <r>
      <rPr>
        <sz val="10"/>
        <color theme="1"/>
        <rFont val="Century"/>
        <family val="1"/>
      </rPr>
      <t>(1)</t>
    </r>
    <r>
      <rPr>
        <sz val="10"/>
        <color theme="1"/>
        <rFont val="ＭＳ 明朝"/>
        <family val="1"/>
        <charset val="128"/>
      </rPr>
      <t>山形県酒田漁業無線局････････････････････････</t>
    </r>
    <phoneticPr fontId="4"/>
  </si>
  <si>
    <r>
      <t xml:space="preserve">2 </t>
    </r>
    <r>
      <rPr>
        <sz val="10"/>
        <color theme="1"/>
        <rFont val="ＭＳ 明朝"/>
        <family val="1"/>
        <charset val="128"/>
      </rPr>
      <t>水産行政･研究組織機構･････････････････････････</t>
    </r>
    <phoneticPr fontId="4"/>
  </si>
  <si>
    <r>
      <rPr>
        <sz val="10"/>
        <color theme="1"/>
        <rFont val="ＭＳ 明朝"/>
        <family val="1"/>
        <charset val="128"/>
      </rPr>
      <t>　</t>
    </r>
    <r>
      <rPr>
        <sz val="10"/>
        <color theme="1"/>
        <rFont val="Century"/>
        <family val="1"/>
      </rPr>
      <t>(2)</t>
    </r>
    <r>
      <rPr>
        <sz val="10"/>
        <color theme="1"/>
        <rFont val="ＭＳ 明朝"/>
        <family val="1"/>
        <charset val="128"/>
      </rPr>
      <t>山形県漁業協同組合漁業無線局････････････････</t>
    </r>
    <phoneticPr fontId="4"/>
  </si>
  <si>
    <r>
      <t xml:space="preserve">3 </t>
    </r>
    <r>
      <rPr>
        <sz val="10"/>
        <color theme="1"/>
        <rFont val="ＭＳ 明朝"/>
        <family val="1"/>
        <charset val="128"/>
      </rPr>
      <t>委員会･附属機関等･･･････････････････････････</t>
    </r>
    <phoneticPr fontId="4"/>
  </si>
  <si>
    <r>
      <rPr>
        <sz val="10"/>
        <color theme="1"/>
        <rFont val="ＭＳ 明朝"/>
        <family val="1"/>
        <charset val="128"/>
      </rPr>
      <t>　</t>
    </r>
    <r>
      <rPr>
        <sz val="10"/>
        <color theme="1"/>
        <rFont val="Century"/>
        <family val="1"/>
      </rPr>
      <t>(1)</t>
    </r>
    <r>
      <rPr>
        <sz val="10"/>
        <color theme="1"/>
        <rFont val="ＭＳ 明朝"/>
        <family val="1"/>
        <charset val="128"/>
      </rPr>
      <t>金融制度別貸出残高･･･････････････････････････････</t>
    </r>
    <phoneticPr fontId="4"/>
  </si>
  <si>
    <r>
      <t xml:space="preserve">4 </t>
    </r>
    <r>
      <rPr>
        <sz val="10"/>
        <color theme="1"/>
        <rFont val="ＭＳ 明朝"/>
        <family val="1"/>
        <charset val="128"/>
      </rPr>
      <t>水産関係歳出決算の概要</t>
    </r>
    <r>
      <rPr>
        <sz val="10"/>
        <color theme="1"/>
        <rFont val="Century"/>
        <family val="1"/>
      </rPr>
      <t>(</t>
    </r>
    <r>
      <rPr>
        <sz val="10"/>
        <color theme="1"/>
        <rFont val="ＭＳ 明朝"/>
        <family val="1"/>
        <charset val="128"/>
      </rPr>
      <t>一般会計</t>
    </r>
    <r>
      <rPr>
        <sz val="10"/>
        <color theme="1"/>
        <rFont val="Century"/>
        <family val="1"/>
      </rPr>
      <t>)</t>
    </r>
    <r>
      <rPr>
        <sz val="10"/>
        <color theme="1"/>
        <rFont val="ＭＳ 明朝"/>
        <family val="1"/>
        <charset val="128"/>
      </rPr>
      <t>･････････････</t>
    </r>
    <phoneticPr fontId="4"/>
  </si>
  <si>
    <r>
      <rPr>
        <sz val="10"/>
        <color theme="1"/>
        <rFont val="ＭＳ 明朝"/>
        <family val="1"/>
        <charset val="128"/>
      </rPr>
      <t>　</t>
    </r>
    <r>
      <rPr>
        <sz val="10"/>
        <color theme="1"/>
        <rFont val="Century"/>
        <family val="1"/>
      </rPr>
      <t>(1)</t>
    </r>
    <r>
      <rPr>
        <sz val="10"/>
        <color theme="1"/>
        <rFont val="ＭＳ 明朝"/>
        <family val="1"/>
        <charset val="128"/>
      </rPr>
      <t>漁港及び漁港海岸整備事業････････････････････</t>
    </r>
    <phoneticPr fontId="4"/>
  </si>
  <si>
    <r>
      <t xml:space="preserve">5 </t>
    </r>
    <r>
      <rPr>
        <sz val="10"/>
        <color theme="1"/>
        <rFont val="ＭＳ 明朝"/>
        <family val="1"/>
        <charset val="128"/>
      </rPr>
      <t>主要魚種の漁期･漁場･･･････････････････････････</t>
    </r>
    <phoneticPr fontId="4"/>
  </si>
  <si>
    <r>
      <t xml:space="preserve">6 </t>
    </r>
    <r>
      <rPr>
        <sz val="10"/>
        <color theme="1"/>
        <rFont val="ＭＳ 明朝"/>
        <family val="1"/>
        <charset val="128"/>
      </rPr>
      <t>漁業経営体数････････････････････････････････････</t>
    </r>
    <phoneticPr fontId="4"/>
  </si>
  <si>
    <r>
      <rPr>
        <sz val="10"/>
        <color theme="1"/>
        <rFont val="ＭＳ 明朝"/>
        <family val="1"/>
        <charset val="128"/>
      </rPr>
      <t>　</t>
    </r>
    <r>
      <rPr>
        <sz val="10"/>
        <color theme="1"/>
        <rFont val="Century"/>
        <family val="1"/>
      </rPr>
      <t>(1)</t>
    </r>
    <r>
      <rPr>
        <sz val="10"/>
        <color theme="1"/>
        <rFont val="ＭＳ 明朝"/>
        <family val="1"/>
        <charset val="128"/>
      </rPr>
      <t>さけ人工ふ化放流事業････････････････････････</t>
    </r>
    <phoneticPr fontId="4"/>
  </si>
  <si>
    <r>
      <t xml:space="preserve">7 </t>
    </r>
    <r>
      <rPr>
        <sz val="10"/>
        <color theme="1"/>
        <rFont val="ＭＳ 明朝"/>
        <family val="1"/>
        <charset val="128"/>
      </rPr>
      <t>海面漁業就業者数･････････････････････････････････</t>
    </r>
    <phoneticPr fontId="4"/>
  </si>
  <si>
    <r>
      <rPr>
        <sz val="10"/>
        <color theme="1"/>
        <rFont val="ＭＳ 明朝"/>
        <family val="1"/>
        <charset val="128"/>
      </rPr>
      <t>　</t>
    </r>
    <r>
      <rPr>
        <sz val="10"/>
        <color theme="1"/>
        <rFont val="Century"/>
        <family val="1"/>
      </rPr>
      <t>(1)</t>
    </r>
    <r>
      <rPr>
        <sz val="10"/>
        <color theme="1"/>
        <rFont val="ＭＳ 明朝"/>
        <family val="1"/>
        <charset val="128"/>
      </rPr>
      <t>漁港･港湾施設一覧表･･････････････････････････････</t>
    </r>
    <phoneticPr fontId="4"/>
  </si>
  <si>
    <r>
      <t xml:space="preserve">8 </t>
    </r>
    <r>
      <rPr>
        <sz val="10"/>
        <color theme="1"/>
        <rFont val="ＭＳ 明朝"/>
        <family val="1"/>
        <charset val="128"/>
      </rPr>
      <t>漁船勢力･････････････････････････････････････</t>
    </r>
    <phoneticPr fontId="4"/>
  </si>
  <si>
    <r>
      <rPr>
        <sz val="10"/>
        <color theme="1"/>
        <rFont val="ＭＳ 明朝"/>
        <family val="1"/>
        <charset val="128"/>
      </rPr>
      <t>　</t>
    </r>
    <r>
      <rPr>
        <sz val="10"/>
        <color theme="1"/>
        <rFont val="Century"/>
        <family val="1"/>
      </rPr>
      <t>(2)</t>
    </r>
    <r>
      <rPr>
        <sz val="10"/>
        <color theme="1"/>
        <rFont val="ＭＳ 明朝"/>
        <family val="1"/>
        <charset val="128"/>
      </rPr>
      <t>さけ海中飼育放流事業････････････････････････</t>
    </r>
    <phoneticPr fontId="4"/>
  </si>
  <si>
    <r>
      <rPr>
        <sz val="10"/>
        <color theme="1"/>
        <rFont val="ＭＳ 明朝"/>
        <family val="1"/>
        <charset val="128"/>
      </rPr>
      <t>　</t>
    </r>
    <r>
      <rPr>
        <sz val="10"/>
        <color theme="1"/>
        <rFont val="Century"/>
        <family val="1"/>
      </rPr>
      <t>(2)</t>
    </r>
    <r>
      <rPr>
        <sz val="10"/>
        <color theme="1"/>
        <rFont val="ＭＳ 明朝"/>
        <family val="1"/>
        <charset val="128"/>
      </rPr>
      <t>漁港管理･････････････････････････････････････････</t>
    </r>
    <phoneticPr fontId="4"/>
  </si>
  <si>
    <r>
      <rPr>
        <sz val="10"/>
        <color theme="1"/>
        <rFont val="ＭＳ 明朝"/>
        <family val="1"/>
        <charset val="128"/>
      </rPr>
      <t>　</t>
    </r>
    <r>
      <rPr>
        <sz val="10"/>
        <color theme="1"/>
        <rFont val="Century"/>
        <family val="1"/>
      </rPr>
      <t>(3)</t>
    </r>
    <r>
      <rPr>
        <sz val="10"/>
        <color theme="1"/>
        <rFont val="ＭＳ 明朝"/>
        <family val="1"/>
        <charset val="128"/>
      </rPr>
      <t>あわび放流事業･･････････････････････････････</t>
    </r>
    <phoneticPr fontId="4"/>
  </si>
  <si>
    <r>
      <rPr>
        <sz val="10"/>
        <color theme="1"/>
        <rFont val="ＭＳ 明朝"/>
        <family val="1"/>
        <charset val="128"/>
      </rPr>
      <t>　</t>
    </r>
    <r>
      <rPr>
        <sz val="10"/>
        <color theme="1"/>
        <rFont val="Century"/>
        <family val="1"/>
      </rPr>
      <t>(4)</t>
    </r>
    <r>
      <rPr>
        <sz val="10"/>
        <color theme="1"/>
        <rFont val="ＭＳ 明朝"/>
        <family val="1"/>
        <charset val="128"/>
      </rPr>
      <t>ひらめ放流事業･･････････････････････････････</t>
    </r>
    <phoneticPr fontId="4"/>
  </si>
  <si>
    <r>
      <rPr>
        <sz val="10"/>
        <color theme="1"/>
        <rFont val="ＭＳ 明朝"/>
        <family val="1"/>
        <charset val="128"/>
      </rPr>
      <t>　ｱ</t>
    </r>
    <r>
      <rPr>
        <sz val="10"/>
        <color theme="1"/>
        <rFont val="Century"/>
        <family val="1"/>
      </rPr>
      <t xml:space="preserve"> </t>
    </r>
    <r>
      <rPr>
        <sz val="10"/>
        <color theme="1"/>
        <rFont val="ＭＳ 明朝"/>
        <family val="1"/>
        <charset val="128"/>
      </rPr>
      <t>魚種別漁獲量･･･････････････････････････････</t>
    </r>
    <phoneticPr fontId="4"/>
  </si>
  <si>
    <r>
      <rPr>
        <sz val="10"/>
        <color theme="1"/>
        <rFont val="ＭＳ 明朝"/>
        <family val="1"/>
        <charset val="128"/>
      </rPr>
      <t>　ｲ</t>
    </r>
    <r>
      <rPr>
        <sz val="10"/>
        <color theme="1"/>
        <rFont val="Century"/>
        <family val="1"/>
      </rPr>
      <t xml:space="preserve"> </t>
    </r>
    <r>
      <rPr>
        <sz val="10"/>
        <color theme="1"/>
        <rFont val="ＭＳ 明朝"/>
        <family val="1"/>
        <charset val="128"/>
      </rPr>
      <t>魚種別生産額････････････････････････････････</t>
    </r>
    <phoneticPr fontId="4"/>
  </si>
  <si>
    <r>
      <rPr>
        <sz val="10"/>
        <color theme="1"/>
        <rFont val="ＭＳ 明朝"/>
        <family val="1"/>
        <charset val="128"/>
      </rPr>
      <t>　ｳ</t>
    </r>
    <r>
      <rPr>
        <sz val="10"/>
        <color theme="1"/>
        <rFont val="Century"/>
        <family val="1"/>
      </rPr>
      <t xml:space="preserve"> </t>
    </r>
    <r>
      <rPr>
        <sz val="10"/>
        <color theme="1"/>
        <rFont val="ＭＳ 明朝"/>
        <family val="1"/>
        <charset val="128"/>
      </rPr>
      <t>漁業種類別漁獲量･･････････････････････････････</t>
    </r>
    <phoneticPr fontId="4"/>
  </si>
  <si>
    <r>
      <rPr>
        <sz val="10"/>
        <color theme="1"/>
        <rFont val="ＭＳ 明朝"/>
        <family val="1"/>
        <charset val="128"/>
      </rPr>
      <t>　</t>
    </r>
    <r>
      <rPr>
        <sz val="10"/>
        <color theme="1"/>
        <rFont val="Century"/>
        <family val="1"/>
      </rPr>
      <t>(1)</t>
    </r>
    <r>
      <rPr>
        <sz val="10"/>
        <color theme="1"/>
        <rFont val="ＭＳ 明朝"/>
        <family val="1"/>
        <charset val="128"/>
      </rPr>
      <t>新規就業者数････････････････････････････････</t>
    </r>
    <phoneticPr fontId="4"/>
  </si>
  <si>
    <r>
      <rPr>
        <sz val="10"/>
        <color theme="1"/>
        <rFont val="ＭＳ 明朝"/>
        <family val="1"/>
        <charset val="128"/>
      </rPr>
      <t>　ｴ</t>
    </r>
    <r>
      <rPr>
        <sz val="10"/>
        <color theme="1"/>
        <rFont val="Century"/>
        <family val="1"/>
      </rPr>
      <t xml:space="preserve"> </t>
    </r>
    <r>
      <rPr>
        <sz val="10"/>
        <color theme="1"/>
        <rFont val="ＭＳ 明朝"/>
        <family val="1"/>
        <charset val="128"/>
      </rPr>
      <t>漁業種類別生産額････････････････････････････････</t>
    </r>
    <phoneticPr fontId="4"/>
  </si>
  <si>
    <r>
      <rPr>
        <sz val="10"/>
        <color theme="1"/>
        <rFont val="ＭＳ 明朝"/>
        <family val="1"/>
        <charset val="128"/>
      </rPr>
      <t>　</t>
    </r>
    <r>
      <rPr>
        <sz val="10"/>
        <color theme="1"/>
        <rFont val="Century"/>
        <family val="1"/>
      </rPr>
      <t>(2)</t>
    </r>
    <r>
      <rPr>
        <sz val="10"/>
        <color theme="1"/>
        <rFont val="ＭＳ 明朝"/>
        <family val="1"/>
        <charset val="128"/>
      </rPr>
      <t>短期研修････････････････････････････････････</t>
    </r>
    <phoneticPr fontId="4"/>
  </si>
  <si>
    <r>
      <rPr>
        <sz val="10"/>
        <color theme="1"/>
        <rFont val="ＭＳ 明朝"/>
        <family val="1"/>
        <charset val="128"/>
      </rPr>
      <t>　ｵ</t>
    </r>
    <r>
      <rPr>
        <sz val="10"/>
        <color theme="1"/>
        <rFont val="Century"/>
        <family val="1"/>
      </rPr>
      <t xml:space="preserve"> </t>
    </r>
    <r>
      <rPr>
        <sz val="10"/>
        <color theme="1"/>
        <rFont val="ＭＳ 明朝"/>
        <family val="1"/>
        <charset val="128"/>
      </rPr>
      <t>地区別漁獲量･･････････････････････････････････</t>
    </r>
    <phoneticPr fontId="4"/>
  </si>
  <si>
    <r>
      <rPr>
        <sz val="10"/>
        <color theme="1"/>
        <rFont val="ＭＳ 明朝"/>
        <family val="1"/>
        <charset val="128"/>
      </rPr>
      <t>　</t>
    </r>
    <r>
      <rPr>
        <sz val="10"/>
        <color theme="1"/>
        <rFont val="Century"/>
        <family val="1"/>
      </rPr>
      <t>(3)</t>
    </r>
    <r>
      <rPr>
        <sz val="10"/>
        <color theme="1"/>
        <rFont val="ＭＳ 明朝"/>
        <family val="1"/>
        <charset val="128"/>
      </rPr>
      <t>長期研修</t>
    </r>
    <r>
      <rPr>
        <sz val="10"/>
        <color theme="1"/>
        <rFont val="Century"/>
        <family val="1"/>
      </rPr>
      <t>(</t>
    </r>
    <r>
      <rPr>
        <sz val="10"/>
        <color theme="1"/>
        <rFont val="ＭＳ 明朝"/>
        <family val="1"/>
        <charset val="128"/>
      </rPr>
      <t>技術研修</t>
    </r>
    <r>
      <rPr>
        <sz val="10"/>
        <color theme="1"/>
        <rFont val="Century"/>
        <family val="1"/>
      </rPr>
      <t xml:space="preserve">) </t>
    </r>
    <r>
      <rPr>
        <sz val="10"/>
        <color theme="1"/>
        <rFont val="ＭＳ 明朝"/>
        <family val="1"/>
        <charset val="128"/>
      </rPr>
      <t>･･････････････････････････</t>
    </r>
    <phoneticPr fontId="4"/>
  </si>
  <si>
    <r>
      <rPr>
        <sz val="10"/>
        <color theme="1"/>
        <rFont val="ＭＳ 明朝"/>
        <family val="1"/>
        <charset val="128"/>
      </rPr>
      <t>　ｶ</t>
    </r>
    <r>
      <rPr>
        <sz val="10"/>
        <color theme="1"/>
        <rFont val="Century"/>
        <family val="1"/>
      </rPr>
      <t xml:space="preserve"> </t>
    </r>
    <r>
      <rPr>
        <sz val="10"/>
        <color theme="1"/>
        <rFont val="ＭＳ 明朝"/>
        <family val="1"/>
        <charset val="128"/>
      </rPr>
      <t>地区別生産額････････････････････････････････</t>
    </r>
    <phoneticPr fontId="4"/>
  </si>
  <si>
    <r>
      <rPr>
        <sz val="10"/>
        <color theme="1"/>
        <rFont val="ＭＳ 明朝"/>
        <family val="1"/>
        <charset val="128"/>
      </rPr>
      <t>　ｱ</t>
    </r>
    <r>
      <rPr>
        <sz val="10"/>
        <color theme="1"/>
        <rFont val="Century"/>
        <family val="1"/>
      </rPr>
      <t xml:space="preserve"> </t>
    </r>
    <r>
      <rPr>
        <sz val="10"/>
        <color theme="1"/>
        <rFont val="ＭＳ 明朝"/>
        <family val="1"/>
        <charset val="128"/>
      </rPr>
      <t>漁業協同組合別､河川別漁獲量･････････････････････</t>
    </r>
    <phoneticPr fontId="4"/>
  </si>
  <si>
    <r>
      <rPr>
        <sz val="10"/>
        <color theme="1"/>
        <rFont val="ＭＳ 明朝"/>
        <family val="1"/>
        <charset val="128"/>
      </rPr>
      <t>　ｲ</t>
    </r>
    <r>
      <rPr>
        <sz val="10"/>
        <color theme="1"/>
        <rFont val="Century"/>
        <family val="1"/>
      </rPr>
      <t xml:space="preserve"> </t>
    </r>
    <r>
      <rPr>
        <sz val="10"/>
        <color theme="1"/>
        <rFont val="ＭＳ 明朝"/>
        <family val="1"/>
        <charset val="128"/>
      </rPr>
      <t>漁業協同組合別､河川別生産額･････････････････････</t>
    </r>
    <phoneticPr fontId="4"/>
  </si>
  <si>
    <r>
      <rPr>
        <sz val="10"/>
        <color theme="1"/>
        <rFont val="ＭＳ 明朝"/>
        <family val="1"/>
        <charset val="128"/>
      </rPr>
      <t>　</t>
    </r>
    <r>
      <rPr>
        <sz val="10"/>
        <color theme="1"/>
        <rFont val="Century"/>
        <family val="1"/>
      </rPr>
      <t>(1)</t>
    </r>
    <r>
      <rPr>
        <sz val="10"/>
        <color theme="1"/>
        <rFont val="ＭＳ 明朝"/>
        <family val="1"/>
        <charset val="128"/>
      </rPr>
      <t>漁業権免許件数･･････････････････････････････</t>
    </r>
    <phoneticPr fontId="4"/>
  </si>
  <si>
    <r>
      <rPr>
        <sz val="10"/>
        <color theme="1"/>
        <rFont val="ＭＳ 明朝"/>
        <family val="1"/>
        <charset val="128"/>
      </rPr>
      <t>　</t>
    </r>
    <r>
      <rPr>
        <sz val="10"/>
        <color theme="1"/>
        <rFont val="Century"/>
        <family val="1"/>
      </rPr>
      <t>(2)</t>
    </r>
    <r>
      <rPr>
        <sz val="10"/>
        <color theme="1"/>
        <rFont val="ＭＳ 明朝"/>
        <family val="1"/>
        <charset val="128"/>
      </rPr>
      <t>漁業種類別､地区別､知事許可隻数･･････････････</t>
    </r>
    <phoneticPr fontId="4"/>
  </si>
  <si>
    <r>
      <rPr>
        <sz val="10"/>
        <color theme="1"/>
        <rFont val="ＭＳ 明朝"/>
        <family val="1"/>
        <charset val="128"/>
      </rPr>
      <t>　</t>
    </r>
    <r>
      <rPr>
        <sz val="10"/>
        <color theme="1"/>
        <rFont val="Century"/>
        <family val="1"/>
      </rPr>
      <t>(1)</t>
    </r>
    <r>
      <rPr>
        <sz val="10"/>
        <color theme="1"/>
        <rFont val="ＭＳ 明朝"/>
        <family val="1"/>
        <charset val="128"/>
      </rPr>
      <t>山形県漁業協同組合･･････････････････････････</t>
    </r>
    <phoneticPr fontId="4"/>
  </si>
  <si>
    <r>
      <rPr>
        <sz val="10"/>
        <color theme="1"/>
        <rFont val="ＭＳ 明朝"/>
        <family val="1"/>
        <charset val="128"/>
      </rPr>
      <t>　</t>
    </r>
    <r>
      <rPr>
        <sz val="10"/>
        <color theme="1"/>
        <rFont val="Century"/>
        <family val="1"/>
      </rPr>
      <t>(3)</t>
    </r>
    <r>
      <rPr>
        <sz val="10"/>
        <color theme="1"/>
        <rFont val="ＭＳ 明朝"/>
        <family val="1"/>
        <charset val="128"/>
      </rPr>
      <t>入会許可漁業････････････････････････････････</t>
    </r>
    <phoneticPr fontId="4"/>
  </si>
  <si>
    <r>
      <rPr>
        <sz val="10"/>
        <color theme="1"/>
        <rFont val="ＭＳ 明朝"/>
        <family val="1"/>
        <charset val="128"/>
      </rPr>
      <t>　</t>
    </r>
    <r>
      <rPr>
        <sz val="10"/>
        <color theme="1"/>
        <rFont val="Century"/>
        <family val="1"/>
      </rPr>
      <t>(2)</t>
    </r>
    <r>
      <rPr>
        <sz val="10"/>
        <color theme="1"/>
        <rFont val="ＭＳ 明朝"/>
        <family val="1"/>
        <charset val="128"/>
      </rPr>
      <t>内水面漁業協同組合･･････････････････････････</t>
    </r>
    <phoneticPr fontId="4"/>
  </si>
  <si>
    <r>
      <rPr>
        <sz val="10"/>
        <color theme="1"/>
        <rFont val="ＭＳ 明朝"/>
        <family val="1"/>
        <charset val="128"/>
      </rPr>
      <t>　</t>
    </r>
    <r>
      <rPr>
        <sz val="10"/>
        <color theme="1"/>
        <rFont val="Century"/>
        <family val="1"/>
      </rPr>
      <t>(4)</t>
    </r>
    <r>
      <rPr>
        <sz val="10"/>
        <color theme="1"/>
        <rFont val="ＭＳ 明朝"/>
        <family val="1"/>
        <charset val="128"/>
      </rPr>
      <t>小型いかつり漁業､許可隻数</t>
    </r>
    <r>
      <rPr>
        <sz val="10"/>
        <color theme="1"/>
        <rFont val="Century"/>
        <family val="1"/>
      </rPr>
      <t>(</t>
    </r>
    <r>
      <rPr>
        <sz val="10"/>
        <color theme="1"/>
        <rFont val="ＭＳ 明朝"/>
        <family val="1"/>
        <charset val="128"/>
      </rPr>
      <t>道県別</t>
    </r>
    <r>
      <rPr>
        <sz val="10"/>
        <color theme="1"/>
        <rFont val="Century"/>
        <family val="1"/>
      </rPr>
      <t>)</t>
    </r>
    <r>
      <rPr>
        <sz val="10"/>
        <color theme="1"/>
        <rFont val="ＭＳ 明朝"/>
        <family val="1"/>
        <charset val="128"/>
      </rPr>
      <t>････････････</t>
    </r>
    <phoneticPr fontId="4"/>
  </si>
  <si>
    <r>
      <rPr>
        <sz val="10"/>
        <color theme="1"/>
        <rFont val="ＭＳ 明朝"/>
        <family val="1"/>
        <charset val="128"/>
      </rPr>
      <t>　</t>
    </r>
    <r>
      <rPr>
        <sz val="10"/>
        <color theme="1"/>
        <rFont val="Century"/>
        <family val="1"/>
      </rPr>
      <t>(3)</t>
    </r>
    <r>
      <rPr>
        <sz val="10"/>
        <color theme="1"/>
        <rFont val="ＭＳ 明朝"/>
        <family val="1"/>
        <charset val="128"/>
      </rPr>
      <t>業種別漁業協同組合･･････････････････････････</t>
    </r>
    <phoneticPr fontId="4"/>
  </si>
  <si>
    <r>
      <rPr>
        <sz val="10"/>
        <color theme="1"/>
        <rFont val="ＭＳ 明朝"/>
        <family val="1"/>
        <charset val="128"/>
      </rPr>
      <t>　</t>
    </r>
    <r>
      <rPr>
        <sz val="10"/>
        <color theme="1"/>
        <rFont val="Century"/>
        <family val="1"/>
      </rPr>
      <t>(5)</t>
    </r>
    <r>
      <rPr>
        <sz val="10"/>
        <color theme="1"/>
        <rFont val="ＭＳ 明朝"/>
        <family val="1"/>
        <charset val="128"/>
      </rPr>
      <t>大臣許可漁業････････････････････････････････</t>
    </r>
    <phoneticPr fontId="4"/>
  </si>
  <si>
    <r>
      <rPr>
        <sz val="10"/>
        <color theme="1"/>
        <rFont val="ＭＳ 明朝"/>
        <family val="1"/>
        <charset val="128"/>
      </rPr>
      <t>　</t>
    </r>
    <r>
      <rPr>
        <sz val="10"/>
        <color theme="1"/>
        <rFont val="Century"/>
        <family val="1"/>
      </rPr>
      <t>(4)</t>
    </r>
    <r>
      <rPr>
        <sz val="10"/>
        <color theme="1"/>
        <rFont val="ＭＳ 明朝"/>
        <family val="1"/>
        <charset val="128"/>
      </rPr>
      <t>漁業生産組合････････････････････････････････</t>
    </r>
    <phoneticPr fontId="4"/>
  </si>
  <si>
    <r>
      <rPr>
        <sz val="10"/>
        <color theme="1"/>
        <rFont val="ＭＳ 明朝"/>
        <family val="1"/>
        <charset val="128"/>
      </rPr>
      <t>　</t>
    </r>
    <r>
      <rPr>
        <sz val="10"/>
        <color theme="1"/>
        <rFont val="Century"/>
        <family val="1"/>
      </rPr>
      <t>(5)</t>
    </r>
    <r>
      <rPr>
        <sz val="10"/>
        <color theme="1"/>
        <rFont val="ＭＳ 明朝"/>
        <family val="1"/>
        <charset val="128"/>
      </rPr>
      <t>漁業協同組合連合会･･････････････････････････</t>
    </r>
    <phoneticPr fontId="4"/>
  </si>
  <si>
    <r>
      <rPr>
        <sz val="10"/>
        <color theme="1"/>
        <rFont val="ＭＳ 明朝"/>
        <family val="1"/>
        <charset val="128"/>
      </rPr>
      <t>　</t>
    </r>
    <r>
      <rPr>
        <sz val="10"/>
        <color theme="1"/>
        <rFont val="Century"/>
        <family val="1"/>
      </rPr>
      <t>(6)</t>
    </r>
    <r>
      <rPr>
        <sz val="10"/>
        <color theme="1"/>
        <rFont val="ＭＳ 明朝"/>
        <family val="1"/>
        <charset val="128"/>
      </rPr>
      <t>全国広域漁船保険組合山形県支所･･････････････</t>
    </r>
    <phoneticPr fontId="4"/>
  </si>
  <si>
    <r>
      <rPr>
        <sz val="10"/>
        <color theme="1"/>
        <rFont val="ＭＳ 明朝"/>
        <family val="1"/>
        <charset val="128"/>
      </rPr>
      <t>　</t>
    </r>
    <r>
      <rPr>
        <sz val="10"/>
        <color theme="1"/>
        <rFont val="Century"/>
        <family val="1"/>
      </rPr>
      <t>(7)</t>
    </r>
    <r>
      <rPr>
        <sz val="10"/>
        <color theme="1"/>
        <rFont val="ＭＳ 明朝"/>
        <family val="1"/>
        <charset val="128"/>
      </rPr>
      <t>山形県漁業信用基金協会･･････････････････････</t>
    </r>
    <phoneticPr fontId="4"/>
  </si>
  <si>
    <r>
      <rPr>
        <sz val="10"/>
        <color theme="1"/>
        <rFont val="ＭＳ 明朝"/>
        <family val="1"/>
        <charset val="128"/>
      </rPr>
      <t>　</t>
    </r>
    <r>
      <rPr>
        <sz val="10"/>
        <color theme="1"/>
        <rFont val="Century"/>
        <family val="1"/>
      </rPr>
      <t>(8)</t>
    </r>
    <r>
      <rPr>
        <sz val="10"/>
        <color theme="1"/>
        <rFont val="ＭＳ 明朝"/>
        <family val="1"/>
        <charset val="128"/>
      </rPr>
      <t>全国合同漁業共済組合山形県事務所･････････････････</t>
    </r>
    <phoneticPr fontId="4"/>
  </si>
  <si>
    <t xml:space="preserve"> 0234-24-6046</t>
  </si>
  <si>
    <t xml:space="preserve"> 0238-38-3214</t>
  </si>
  <si>
    <t xml:space="preserve"> 023-630-3096</t>
  </si>
  <si>
    <t>Fax</t>
  </si>
  <si>
    <t xml:space="preserve"> 023-630</t>
  </si>
  <si>
    <r>
      <rPr>
        <sz val="12"/>
        <color theme="1"/>
        <rFont val="ＭＳ 明朝"/>
        <family val="1"/>
        <charset val="128"/>
      </rPr>
      <t>３　委員会･附属機関等</t>
    </r>
    <r>
      <rPr>
        <sz val="11"/>
        <color theme="1"/>
        <rFont val="Century"/>
        <family val="1"/>
      </rPr>
      <t/>
    </r>
    <phoneticPr fontId="4"/>
  </si>
  <si>
    <r>
      <rPr>
        <sz val="11"/>
        <color theme="1"/>
        <rFont val="ＭＳ 明朝"/>
        <family val="1"/>
        <charset val="128"/>
      </rPr>
      <t>委員数</t>
    </r>
  </si>
  <si>
    <r>
      <rPr>
        <sz val="11"/>
        <color theme="1"/>
        <rFont val="ＭＳ 明朝"/>
        <family val="1"/>
        <charset val="128"/>
      </rPr>
      <t>委員選任方法</t>
    </r>
  </si>
  <si>
    <r>
      <rPr>
        <sz val="11"/>
        <color theme="1"/>
        <rFont val="ＭＳ 明朝"/>
        <family val="1"/>
        <charset val="128"/>
      </rPr>
      <t>根拠法</t>
    </r>
  </si>
  <si>
    <r>
      <rPr>
        <sz val="11"/>
        <color theme="1"/>
        <rFont val="ＭＳ 明朝"/>
        <family val="1"/>
        <charset val="128"/>
      </rPr>
      <t>山形海区漁業調整委員会</t>
    </r>
  </si>
  <si>
    <r>
      <rPr>
        <sz val="11"/>
        <color theme="1"/>
        <rFont val="ＭＳ 明朝"/>
        <family val="1"/>
        <charset val="128"/>
      </rPr>
      <t>山形県酒田市山居町二丁目</t>
    </r>
    <r>
      <rPr>
        <sz val="11"/>
        <color theme="1"/>
        <rFont val="Century"/>
        <family val="1"/>
      </rPr>
      <t>14</t>
    </r>
    <r>
      <rPr>
        <sz val="11"/>
        <color theme="1"/>
        <rFont val="ＭＳ 明朝"/>
        <family val="1"/>
        <charset val="128"/>
      </rPr>
      <t>番地</t>
    </r>
    <r>
      <rPr>
        <sz val="11"/>
        <color theme="1"/>
        <rFont val="Century"/>
        <family val="1"/>
      </rPr>
      <t>23</t>
    </r>
    <r>
      <rPr>
        <sz val="11"/>
        <color theme="1"/>
        <rFont val="ＭＳ 明朝"/>
        <family val="1"/>
        <charset val="128"/>
      </rPr>
      <t>号</t>
    </r>
    <phoneticPr fontId="4"/>
  </si>
  <si>
    <r>
      <t>10</t>
    </r>
    <r>
      <rPr>
        <sz val="11"/>
        <color theme="1"/>
        <rFont val="ＭＳ 明朝"/>
        <family val="1"/>
        <charset val="128"/>
      </rPr>
      <t>名</t>
    </r>
  </si>
  <si>
    <r>
      <rPr>
        <sz val="11"/>
        <color theme="1"/>
        <rFont val="ＭＳ 明朝"/>
        <family val="1"/>
        <charset val="128"/>
      </rPr>
      <t>漁業法</t>
    </r>
  </si>
  <si>
    <r>
      <t>(4</t>
    </r>
    <r>
      <rPr>
        <sz val="11"/>
        <color theme="1"/>
        <rFont val="ＭＳ 明朝"/>
        <family val="1"/>
        <charset val="128"/>
      </rPr>
      <t>年</t>
    </r>
    <r>
      <rPr>
        <sz val="11"/>
        <color theme="1"/>
        <rFont val="Century"/>
        <family val="1"/>
      </rPr>
      <t>)</t>
    </r>
  </si>
  <si>
    <r>
      <rPr>
        <sz val="11"/>
        <color theme="1"/>
        <rFont val="ＭＳ 明朝"/>
        <family val="1"/>
        <charset val="128"/>
      </rPr>
      <t>山形県内水面漁場管理委員会</t>
    </r>
  </si>
  <si>
    <r>
      <rPr>
        <sz val="11"/>
        <color theme="1"/>
        <rFont val="ＭＳ 明朝"/>
        <family val="1"/>
        <charset val="128"/>
      </rPr>
      <t>山形県山形市松波二丁目</t>
    </r>
    <r>
      <rPr>
        <sz val="11"/>
        <color theme="1"/>
        <rFont val="Century"/>
        <family val="1"/>
      </rPr>
      <t>8</t>
    </r>
    <r>
      <rPr>
        <sz val="11"/>
        <color theme="1"/>
        <rFont val="ＭＳ 明朝"/>
        <family val="1"/>
        <charset val="128"/>
      </rPr>
      <t>番</t>
    </r>
    <r>
      <rPr>
        <sz val="11"/>
        <color theme="1"/>
        <rFont val="Century"/>
        <family val="1"/>
      </rPr>
      <t>1</t>
    </r>
    <r>
      <rPr>
        <sz val="11"/>
        <color theme="1"/>
        <rFont val="ＭＳ 明朝"/>
        <family val="1"/>
        <charset val="128"/>
      </rPr>
      <t>号</t>
    </r>
  </si>
  <si>
    <r>
      <rPr>
        <sz val="11"/>
        <color theme="1"/>
        <rFont val="ＭＳ 明朝"/>
        <family val="1"/>
        <charset val="128"/>
      </rPr>
      <t>〃</t>
    </r>
  </si>
  <si>
    <r>
      <rPr>
        <sz val="11"/>
        <color theme="1"/>
        <rFont val="ＭＳ 明朝"/>
        <family val="1"/>
        <charset val="128"/>
      </rPr>
      <t>山形県海面利用協議会</t>
    </r>
  </si>
  <si>
    <r>
      <rPr>
        <sz val="11"/>
        <color theme="1"/>
        <rFont val="ＭＳ 明朝"/>
        <family val="1"/>
        <charset val="128"/>
      </rPr>
      <t>山形県酒田市山居町二丁目</t>
    </r>
    <r>
      <rPr>
        <sz val="11"/>
        <color theme="1"/>
        <rFont val="Century"/>
        <family val="1"/>
      </rPr>
      <t>14</t>
    </r>
    <r>
      <rPr>
        <sz val="11"/>
        <color theme="1"/>
        <rFont val="ＭＳ 明朝"/>
        <family val="1"/>
        <charset val="128"/>
      </rPr>
      <t>番地</t>
    </r>
    <r>
      <rPr>
        <sz val="11"/>
        <color theme="1"/>
        <rFont val="Century"/>
        <family val="1"/>
      </rPr>
      <t>23</t>
    </r>
    <r>
      <rPr>
        <sz val="11"/>
        <color theme="1"/>
        <rFont val="ＭＳ 明朝"/>
        <family val="1"/>
        <charset val="128"/>
      </rPr>
      <t>号</t>
    </r>
  </si>
  <si>
    <r>
      <t>19</t>
    </r>
    <r>
      <rPr>
        <sz val="11"/>
        <color theme="1"/>
        <rFont val="ＭＳ 明朝"/>
        <family val="1"/>
        <charset val="128"/>
      </rPr>
      <t>名</t>
    </r>
  </si>
  <si>
    <r>
      <rPr>
        <sz val="11"/>
        <color theme="1"/>
        <rFont val="ＭＳ 明朝"/>
        <family val="1"/>
        <charset val="128"/>
      </rPr>
      <t>規約</t>
    </r>
  </si>
  <si>
    <r>
      <rPr>
        <sz val="11"/>
        <color indexed="8"/>
        <rFont val="ＭＳ 明朝"/>
        <family val="1"/>
        <charset val="128"/>
      </rPr>
      <t>（農林水産統計）</t>
    </r>
    <rPh sb="1" eb="3">
      <t>ノウリン</t>
    </rPh>
    <rPh sb="3" eb="5">
      <t>スイサン</t>
    </rPh>
    <rPh sb="5" eb="7">
      <t>トウケイ</t>
    </rPh>
    <phoneticPr fontId="14"/>
  </si>
  <si>
    <r>
      <t>60</t>
    </r>
    <r>
      <rPr>
        <sz val="11"/>
        <color indexed="8"/>
        <rFont val="ＭＳ 明朝"/>
        <family val="1"/>
        <charset val="128"/>
      </rPr>
      <t>歳以上</t>
    </r>
  </si>
  <si>
    <r>
      <t>40</t>
    </r>
    <r>
      <rPr>
        <sz val="11"/>
        <color indexed="8"/>
        <rFont val="ＭＳ 明朝"/>
        <family val="1"/>
        <charset val="128"/>
      </rPr>
      <t>～</t>
    </r>
    <r>
      <rPr>
        <sz val="11"/>
        <color indexed="8"/>
        <rFont val="Century"/>
        <family val="1"/>
      </rPr>
      <t>59</t>
    </r>
  </si>
  <si>
    <r>
      <t>25</t>
    </r>
    <r>
      <rPr>
        <sz val="11"/>
        <color indexed="8"/>
        <rFont val="ＭＳ 明朝"/>
        <family val="1"/>
        <charset val="128"/>
      </rPr>
      <t>～</t>
    </r>
    <r>
      <rPr>
        <sz val="11"/>
        <color indexed="8"/>
        <rFont val="Century"/>
        <family val="1"/>
      </rPr>
      <t>39</t>
    </r>
  </si>
  <si>
    <r>
      <t>15</t>
    </r>
    <r>
      <rPr>
        <sz val="11"/>
        <color indexed="8"/>
        <rFont val="ＭＳ 明朝"/>
        <family val="1"/>
        <charset val="128"/>
      </rPr>
      <t>～</t>
    </r>
    <r>
      <rPr>
        <sz val="11"/>
        <color indexed="8"/>
        <rFont val="Century"/>
        <family val="1"/>
      </rPr>
      <t>24</t>
    </r>
  </si>
  <si>
    <r>
      <rPr>
        <sz val="11"/>
        <color indexed="8"/>
        <rFont val="ＭＳ 明朝"/>
        <family val="1"/>
        <charset val="128"/>
      </rPr>
      <t>小計</t>
    </r>
  </si>
  <si>
    <r>
      <rPr>
        <sz val="11"/>
        <color indexed="8"/>
        <rFont val="ＭＳ 明朝"/>
        <family val="1"/>
        <charset val="128"/>
      </rPr>
      <t>女</t>
    </r>
  </si>
  <si>
    <r>
      <rPr>
        <sz val="11"/>
        <color indexed="8"/>
        <rFont val="ＭＳ 明朝"/>
        <family val="1"/>
        <charset val="128"/>
      </rPr>
      <t>男</t>
    </r>
  </si>
  <si>
    <r>
      <rPr>
        <sz val="11"/>
        <color indexed="8"/>
        <rFont val="ＭＳ 明朝"/>
        <family val="1"/>
        <charset val="128"/>
      </rPr>
      <t>男</t>
    </r>
    <r>
      <rPr>
        <sz val="11"/>
        <color indexed="8"/>
        <rFont val="Century"/>
        <family val="1"/>
      </rPr>
      <t xml:space="preserve"> </t>
    </r>
    <r>
      <rPr>
        <sz val="11"/>
        <color indexed="8"/>
        <rFont val="ＭＳ 明朝"/>
        <family val="1"/>
        <charset val="128"/>
      </rPr>
      <t>女</t>
    </r>
    <r>
      <rPr>
        <sz val="11"/>
        <color indexed="8"/>
        <rFont val="Century"/>
        <family val="1"/>
      </rPr>
      <t xml:space="preserve"> </t>
    </r>
    <r>
      <rPr>
        <sz val="11"/>
        <color indexed="8"/>
        <rFont val="ＭＳ 明朝"/>
        <family val="1"/>
        <charset val="128"/>
      </rPr>
      <t>年</t>
    </r>
    <r>
      <rPr>
        <sz val="11"/>
        <color indexed="8"/>
        <rFont val="Century"/>
        <family val="1"/>
      </rPr>
      <t xml:space="preserve"> </t>
    </r>
    <r>
      <rPr>
        <sz val="11"/>
        <color indexed="8"/>
        <rFont val="ＭＳ 明朝"/>
        <family val="1"/>
        <charset val="128"/>
      </rPr>
      <t>齢</t>
    </r>
    <r>
      <rPr>
        <sz val="11"/>
        <color indexed="8"/>
        <rFont val="Century"/>
        <family val="1"/>
      </rPr>
      <t xml:space="preserve"> </t>
    </r>
    <r>
      <rPr>
        <sz val="11"/>
        <color indexed="8"/>
        <rFont val="ＭＳ 明朝"/>
        <family val="1"/>
        <charset val="128"/>
      </rPr>
      <t>別</t>
    </r>
  </si>
  <si>
    <r>
      <rPr>
        <sz val="11"/>
        <color indexed="8"/>
        <rFont val="ＭＳ 明朝"/>
        <family val="1"/>
        <charset val="128"/>
      </rPr>
      <t>計</t>
    </r>
  </si>
  <si>
    <r>
      <rPr>
        <sz val="11"/>
        <color indexed="8"/>
        <rFont val="ＭＳ 明朝"/>
        <family val="1"/>
        <charset val="128"/>
      </rPr>
      <t>区</t>
    </r>
    <r>
      <rPr>
        <sz val="11"/>
        <color indexed="8"/>
        <rFont val="Century"/>
        <family val="1"/>
      </rPr>
      <t xml:space="preserve">   </t>
    </r>
    <r>
      <rPr>
        <sz val="11"/>
        <color indexed="8"/>
        <rFont val="ＭＳ 明朝"/>
        <family val="1"/>
        <charset val="128"/>
      </rPr>
      <t>分</t>
    </r>
  </si>
  <si>
    <r>
      <rPr>
        <sz val="12"/>
        <color indexed="8"/>
        <rFont val="ＭＳ 明朝"/>
        <family val="1"/>
        <charset val="128"/>
      </rPr>
      <t>７　海面漁業就業者数</t>
    </r>
  </si>
  <si>
    <t>―</t>
  </si>
  <si>
    <r>
      <rPr>
        <sz val="11"/>
        <color indexed="8"/>
        <rFont val="ＭＳ 明朝"/>
        <family val="1"/>
        <charset val="128"/>
      </rPr>
      <t>念珠関</t>
    </r>
  </si>
  <si>
    <r>
      <rPr>
        <sz val="11"/>
        <color indexed="8"/>
        <rFont val="ＭＳ 明朝"/>
        <family val="1"/>
        <charset val="128"/>
      </rPr>
      <t>温海</t>
    </r>
  </si>
  <si>
    <r>
      <rPr>
        <sz val="11"/>
        <color indexed="8"/>
        <rFont val="ＭＳ 明朝"/>
        <family val="1"/>
        <charset val="128"/>
      </rPr>
      <t>豊浦</t>
    </r>
  </si>
  <si>
    <r>
      <rPr>
        <sz val="11"/>
        <color indexed="8"/>
        <rFont val="ＭＳ 明朝"/>
        <family val="1"/>
        <charset val="128"/>
      </rPr>
      <t>由良</t>
    </r>
  </si>
  <si>
    <r>
      <rPr>
        <sz val="11"/>
        <color indexed="8"/>
        <rFont val="ＭＳ 明朝"/>
        <family val="1"/>
        <charset val="128"/>
      </rPr>
      <t>加茂</t>
    </r>
  </si>
  <si>
    <r>
      <rPr>
        <sz val="11"/>
        <color indexed="8"/>
        <rFont val="ＭＳ 明朝"/>
        <family val="1"/>
        <charset val="128"/>
      </rPr>
      <t>飛島</t>
    </r>
  </si>
  <si>
    <r>
      <rPr>
        <sz val="11"/>
        <color indexed="8"/>
        <rFont val="ＭＳ 明朝"/>
        <family val="1"/>
        <charset val="128"/>
      </rPr>
      <t>遊佐</t>
    </r>
  </si>
  <si>
    <r>
      <rPr>
        <sz val="11"/>
        <color indexed="8"/>
        <rFont val="ＭＳ 明朝"/>
        <family val="1"/>
        <charset val="128"/>
      </rPr>
      <t>地区別経営体数</t>
    </r>
  </si>
  <si>
    <r>
      <t>200</t>
    </r>
    <r>
      <rPr>
        <sz val="11"/>
        <color indexed="8"/>
        <rFont val="ＭＳ 明朝"/>
        <family val="1"/>
        <charset val="128"/>
      </rPr>
      <t>～</t>
    </r>
  </si>
  <si>
    <r>
      <t>100</t>
    </r>
    <r>
      <rPr>
        <sz val="11"/>
        <color indexed="8"/>
        <rFont val="ＭＳ 明朝"/>
        <family val="1"/>
        <charset val="128"/>
      </rPr>
      <t>～</t>
    </r>
    <r>
      <rPr>
        <sz val="11"/>
        <color indexed="8"/>
        <rFont val="Century"/>
        <family val="1"/>
      </rPr>
      <t>200</t>
    </r>
  </si>
  <si>
    <r>
      <t>50</t>
    </r>
    <r>
      <rPr>
        <sz val="11"/>
        <color indexed="8"/>
        <rFont val="ＭＳ 明朝"/>
        <family val="1"/>
        <charset val="128"/>
      </rPr>
      <t>～</t>
    </r>
    <r>
      <rPr>
        <sz val="11"/>
        <color indexed="8"/>
        <rFont val="Century"/>
        <family val="1"/>
      </rPr>
      <t>100</t>
    </r>
  </si>
  <si>
    <r>
      <t>30</t>
    </r>
    <r>
      <rPr>
        <sz val="11"/>
        <color indexed="8"/>
        <rFont val="ＭＳ 明朝"/>
        <family val="1"/>
        <charset val="128"/>
      </rPr>
      <t>～</t>
    </r>
    <r>
      <rPr>
        <sz val="11"/>
        <color indexed="8"/>
        <rFont val="Century"/>
        <family val="1"/>
      </rPr>
      <t>50</t>
    </r>
  </si>
  <si>
    <r>
      <t>20</t>
    </r>
    <r>
      <rPr>
        <sz val="11"/>
        <color indexed="8"/>
        <rFont val="ＭＳ 明朝"/>
        <family val="1"/>
        <charset val="128"/>
      </rPr>
      <t>～</t>
    </r>
    <r>
      <rPr>
        <sz val="11"/>
        <color indexed="8"/>
        <rFont val="Century"/>
        <family val="1"/>
      </rPr>
      <t>30</t>
    </r>
  </si>
  <si>
    <r>
      <t>10</t>
    </r>
    <r>
      <rPr>
        <sz val="11"/>
        <color indexed="8"/>
        <rFont val="ＭＳ 明朝"/>
        <family val="1"/>
        <charset val="128"/>
      </rPr>
      <t>～</t>
    </r>
    <r>
      <rPr>
        <sz val="11"/>
        <color indexed="8"/>
        <rFont val="Century"/>
        <family val="1"/>
      </rPr>
      <t>20</t>
    </r>
  </si>
  <si>
    <r>
      <t>5</t>
    </r>
    <r>
      <rPr>
        <sz val="11"/>
        <color indexed="8"/>
        <rFont val="ＭＳ 明朝"/>
        <family val="1"/>
        <charset val="128"/>
      </rPr>
      <t>～</t>
    </r>
    <r>
      <rPr>
        <sz val="11"/>
        <color indexed="8"/>
        <rFont val="Century"/>
        <family val="1"/>
      </rPr>
      <t>10</t>
    </r>
  </si>
  <si>
    <r>
      <t>3</t>
    </r>
    <r>
      <rPr>
        <sz val="11"/>
        <color indexed="8"/>
        <rFont val="ＭＳ 明朝"/>
        <family val="1"/>
        <charset val="128"/>
      </rPr>
      <t>～</t>
    </r>
    <r>
      <rPr>
        <sz val="11"/>
        <color indexed="8"/>
        <rFont val="Century"/>
        <family val="1"/>
      </rPr>
      <t>5</t>
    </r>
  </si>
  <si>
    <r>
      <t>1</t>
    </r>
    <r>
      <rPr>
        <sz val="11"/>
        <color indexed="8"/>
        <rFont val="ＭＳ 明朝"/>
        <family val="1"/>
        <charset val="128"/>
      </rPr>
      <t>～</t>
    </r>
    <r>
      <rPr>
        <sz val="11"/>
        <color indexed="8"/>
        <rFont val="Century"/>
        <family val="1"/>
      </rPr>
      <t>3</t>
    </r>
  </si>
  <si>
    <r>
      <t>1t</t>
    </r>
    <r>
      <rPr>
        <sz val="11"/>
        <color indexed="8"/>
        <rFont val="ＭＳ 明朝"/>
        <family val="1"/>
        <charset val="128"/>
      </rPr>
      <t>未満</t>
    </r>
  </si>
  <si>
    <r>
      <rPr>
        <sz val="11"/>
        <color indexed="8"/>
        <rFont val="ＭＳ 明朝"/>
        <family val="1"/>
        <charset val="128"/>
      </rPr>
      <t>海面養殖</t>
    </r>
  </si>
  <si>
    <r>
      <rPr>
        <sz val="11"/>
        <color indexed="8"/>
        <rFont val="ＭＳ 明朝"/>
        <family val="1"/>
        <charset val="128"/>
      </rPr>
      <t>小型定置</t>
    </r>
  </si>
  <si>
    <r>
      <rPr>
        <sz val="11"/>
        <color indexed="8"/>
        <rFont val="ＭＳ 明朝"/>
        <family val="1"/>
        <charset val="128"/>
      </rPr>
      <t>動</t>
    </r>
    <r>
      <rPr>
        <sz val="11"/>
        <color indexed="8"/>
        <rFont val="Century"/>
        <family val="1"/>
      </rPr>
      <t xml:space="preserve">            </t>
    </r>
    <r>
      <rPr>
        <sz val="11"/>
        <color indexed="8"/>
        <rFont val="ＭＳ 明朝"/>
        <family val="1"/>
        <charset val="128"/>
      </rPr>
      <t>力</t>
    </r>
  </si>
  <si>
    <r>
      <rPr>
        <sz val="11"/>
        <color indexed="8"/>
        <rFont val="ＭＳ 明朝"/>
        <family val="1"/>
        <charset val="128"/>
      </rPr>
      <t>無動力</t>
    </r>
  </si>
  <si>
    <r>
      <rPr>
        <sz val="11"/>
        <color indexed="8"/>
        <rFont val="ＭＳ 明朝"/>
        <family val="1"/>
        <charset val="128"/>
      </rPr>
      <t>漁</t>
    </r>
    <r>
      <rPr>
        <sz val="11"/>
        <color indexed="8"/>
        <rFont val="Century"/>
        <family val="1"/>
      </rPr>
      <t xml:space="preserve"> </t>
    </r>
    <r>
      <rPr>
        <sz val="11"/>
        <color indexed="8"/>
        <rFont val="ＭＳ 明朝"/>
        <family val="1"/>
        <charset val="128"/>
      </rPr>
      <t>船
非使用</t>
    </r>
  </si>
  <si>
    <r>
      <rPr>
        <sz val="11"/>
        <color indexed="8"/>
        <rFont val="ＭＳ 明朝"/>
        <family val="1"/>
        <charset val="128"/>
      </rPr>
      <t>漁業地区専兼別</t>
    </r>
  </si>
  <si>
    <r>
      <rPr>
        <sz val="12"/>
        <color indexed="8"/>
        <rFont val="ＭＳ 明朝"/>
        <family val="1"/>
        <charset val="128"/>
      </rPr>
      <t>６　漁業経営体数</t>
    </r>
    <phoneticPr fontId="14"/>
  </si>
  <si>
    <r>
      <rPr>
        <sz val="12"/>
        <rFont val="ＭＳ 明朝"/>
        <family val="1"/>
        <charset val="128"/>
      </rPr>
      <t>８　漁　船　勢　力</t>
    </r>
  </si>
  <si>
    <r>
      <t>&lt;</t>
    </r>
    <r>
      <rPr>
        <sz val="11"/>
        <rFont val="ＭＳ 明朝"/>
        <family val="1"/>
        <charset val="128"/>
      </rPr>
      <t>隻数</t>
    </r>
    <r>
      <rPr>
        <sz val="11"/>
        <rFont val="Century"/>
        <family val="1"/>
      </rPr>
      <t>&gt;</t>
    </r>
  </si>
  <si>
    <r>
      <t>&lt;</t>
    </r>
    <r>
      <rPr>
        <sz val="11"/>
        <rFont val="ＭＳ 明朝"/>
        <family val="1"/>
        <charset val="128"/>
      </rPr>
      <t>ﾄﾝ数､馬力数</t>
    </r>
    <r>
      <rPr>
        <sz val="11"/>
        <rFont val="Century"/>
        <family val="1"/>
      </rPr>
      <t>&gt;</t>
    </r>
  </si>
  <si>
    <r>
      <rPr>
        <sz val="11"/>
        <rFont val="ＭＳ 明朝"/>
        <family val="1"/>
        <charset val="128"/>
      </rPr>
      <t>船質</t>
    </r>
  </si>
  <si>
    <r>
      <rPr>
        <sz val="11"/>
        <rFont val="ＭＳ 明朝"/>
        <family val="1"/>
        <charset val="128"/>
      </rPr>
      <t>区</t>
    </r>
    <r>
      <rPr>
        <sz val="11"/>
        <rFont val="Century"/>
        <family val="1"/>
      </rPr>
      <t xml:space="preserve">  </t>
    </r>
    <r>
      <rPr>
        <sz val="11"/>
        <rFont val="ＭＳ 明朝"/>
        <family val="1"/>
        <charset val="128"/>
      </rPr>
      <t>分</t>
    </r>
  </si>
  <si>
    <r>
      <rPr>
        <sz val="11"/>
        <rFont val="ＭＳ 明朝"/>
        <family val="1"/>
        <charset val="128"/>
      </rPr>
      <t>海</t>
    </r>
    <r>
      <rPr>
        <sz val="11"/>
        <rFont val="Century"/>
        <family val="1"/>
      </rPr>
      <t xml:space="preserve">                            </t>
    </r>
    <r>
      <rPr>
        <sz val="11"/>
        <rFont val="ＭＳ 明朝"/>
        <family val="1"/>
        <charset val="128"/>
      </rPr>
      <t>面</t>
    </r>
  </si>
  <si>
    <r>
      <rPr>
        <sz val="11"/>
        <rFont val="ＭＳ 明朝"/>
        <family val="1"/>
        <charset val="128"/>
      </rPr>
      <t>内</t>
    </r>
    <r>
      <rPr>
        <sz val="11"/>
        <rFont val="Century"/>
        <family val="1"/>
      </rPr>
      <t xml:space="preserve"> </t>
    </r>
    <r>
      <rPr>
        <sz val="11"/>
        <rFont val="ＭＳ 明朝"/>
        <family val="1"/>
        <charset val="128"/>
      </rPr>
      <t>水</t>
    </r>
    <r>
      <rPr>
        <sz val="11"/>
        <rFont val="Century"/>
        <family val="1"/>
      </rPr>
      <t xml:space="preserve"> </t>
    </r>
    <r>
      <rPr>
        <sz val="11"/>
        <rFont val="ＭＳ 明朝"/>
        <family val="1"/>
        <charset val="128"/>
      </rPr>
      <t>面</t>
    </r>
  </si>
  <si>
    <r>
      <rPr>
        <sz val="11"/>
        <rFont val="ＭＳ 明朝"/>
        <family val="1"/>
        <charset val="128"/>
      </rPr>
      <t>無動力</t>
    </r>
  </si>
  <si>
    <r>
      <t>1</t>
    </r>
    <r>
      <rPr>
        <sz val="11"/>
        <rFont val="ＭＳ 明朝"/>
        <family val="1"/>
        <charset val="128"/>
      </rPr>
      <t>ﾄﾝ
未満</t>
    </r>
  </si>
  <si>
    <t>3~4.9</t>
  </si>
  <si>
    <r>
      <t>5</t>
    </r>
    <r>
      <rPr>
        <sz val="11"/>
        <rFont val="ＭＳ 明朝"/>
        <family val="1"/>
        <charset val="128"/>
      </rPr>
      <t>ﾄﾝ
未満計</t>
    </r>
    <phoneticPr fontId="14"/>
  </si>
  <si>
    <t>5~9</t>
  </si>
  <si>
    <t>10~19</t>
  </si>
  <si>
    <t>20~29</t>
  </si>
  <si>
    <t>30~49</t>
  </si>
  <si>
    <t>50~99</t>
  </si>
  <si>
    <t>100~199</t>
  </si>
  <si>
    <r>
      <t>200</t>
    </r>
    <r>
      <rPr>
        <sz val="11"/>
        <rFont val="ＭＳ 明朝"/>
        <family val="1"/>
        <charset val="128"/>
      </rPr>
      <t>ﾄﾝ
以上</t>
    </r>
  </si>
  <si>
    <r>
      <t>5</t>
    </r>
    <r>
      <rPr>
        <sz val="11"/>
        <rFont val="ＭＳ 明朝"/>
        <family val="1"/>
        <charset val="128"/>
      </rPr>
      <t>ﾄﾝ
以上計</t>
    </r>
  </si>
  <si>
    <r>
      <rPr>
        <sz val="11"/>
        <rFont val="ＭＳ 明朝"/>
        <family val="1"/>
        <charset val="128"/>
      </rPr>
      <t>計</t>
    </r>
  </si>
  <si>
    <r>
      <rPr>
        <sz val="11"/>
        <rFont val="ＭＳ 明朝"/>
        <family val="1"/>
        <charset val="128"/>
      </rPr>
      <t>動力</t>
    </r>
  </si>
  <si>
    <r>
      <rPr>
        <sz val="11"/>
        <rFont val="ＭＳ 明朝"/>
        <family val="1"/>
        <charset val="128"/>
      </rPr>
      <t>木</t>
    </r>
  </si>
  <si>
    <r>
      <rPr>
        <sz val="11"/>
        <rFont val="ＭＳ 明朝"/>
        <family val="1"/>
        <charset val="128"/>
      </rPr>
      <t>隻</t>
    </r>
    <r>
      <rPr>
        <sz val="11"/>
        <rFont val="Century"/>
        <family val="1"/>
      </rPr>
      <t xml:space="preserve"> </t>
    </r>
    <r>
      <rPr>
        <sz val="11"/>
        <rFont val="ＭＳ 明朝"/>
        <family val="1"/>
        <charset val="128"/>
      </rPr>
      <t>数</t>
    </r>
  </si>
  <si>
    <r>
      <rPr>
        <sz val="11"/>
        <rFont val="ＭＳ 明朝"/>
        <family val="1"/>
        <charset val="128"/>
      </rPr>
      <t>ﾄﾝ数</t>
    </r>
  </si>
  <si>
    <r>
      <rPr>
        <sz val="11"/>
        <rFont val="ＭＳ 明朝"/>
        <family val="1"/>
        <charset val="128"/>
      </rPr>
      <t>馬力数</t>
    </r>
  </si>
  <si>
    <r>
      <rPr>
        <sz val="11"/>
        <rFont val="ＭＳ 明朝"/>
        <family val="1"/>
        <charset val="128"/>
      </rPr>
      <t>鋼</t>
    </r>
  </si>
  <si>
    <t>FRP</t>
  </si>
  <si>
    <r>
      <rPr>
        <sz val="12"/>
        <rFont val="ＭＳ 明朝"/>
        <family val="1"/>
        <charset val="128"/>
      </rPr>
      <t>　</t>
    </r>
    <r>
      <rPr>
        <sz val="12"/>
        <rFont val="Century"/>
        <family val="1"/>
      </rPr>
      <t>9</t>
    </r>
    <r>
      <rPr>
        <sz val="12"/>
        <rFont val="ＭＳ 明朝"/>
        <family val="1"/>
        <charset val="128"/>
      </rPr>
      <t>　</t>
    </r>
    <r>
      <rPr>
        <sz val="12"/>
        <rFont val="Century"/>
        <family val="1"/>
      </rPr>
      <t xml:space="preserve"> </t>
    </r>
    <r>
      <rPr>
        <sz val="12"/>
        <rFont val="ＭＳ 明朝"/>
        <family val="1"/>
        <charset val="128"/>
      </rPr>
      <t>生</t>
    </r>
    <r>
      <rPr>
        <sz val="12"/>
        <rFont val="Century"/>
        <family val="1"/>
      </rPr>
      <t xml:space="preserve"> </t>
    </r>
    <r>
      <rPr>
        <sz val="12"/>
        <rFont val="ＭＳ 明朝"/>
        <family val="1"/>
        <charset val="128"/>
      </rPr>
      <t>産</t>
    </r>
    <r>
      <rPr>
        <sz val="12"/>
        <rFont val="Century"/>
        <family val="1"/>
      </rPr>
      <t xml:space="preserve"> </t>
    </r>
    <r>
      <rPr>
        <sz val="12"/>
        <rFont val="ＭＳ 明朝"/>
        <family val="1"/>
        <charset val="128"/>
      </rPr>
      <t>高</t>
    </r>
    <phoneticPr fontId="14"/>
  </si>
  <si>
    <r>
      <rPr>
        <sz val="12"/>
        <rFont val="ＭＳ 明朝"/>
        <family val="1"/>
        <charset val="128"/>
      </rPr>
      <t>（１）海面生産高</t>
    </r>
    <rPh sb="3" eb="5">
      <t>カイメン</t>
    </rPh>
    <rPh sb="5" eb="7">
      <t>セイサン</t>
    </rPh>
    <rPh sb="7" eb="8">
      <t>タカ</t>
    </rPh>
    <phoneticPr fontId="14"/>
  </si>
  <si>
    <r>
      <rPr>
        <sz val="12"/>
        <rFont val="ＭＳ 明朝"/>
        <family val="1"/>
        <charset val="128"/>
      </rPr>
      <t>　ア　魚種別漁獲量</t>
    </r>
    <r>
      <rPr>
        <sz val="12"/>
        <rFont val="Century"/>
        <family val="1"/>
      </rPr>
      <t xml:space="preserve"> </t>
    </r>
    <phoneticPr fontId="14"/>
  </si>
  <si>
    <r>
      <t xml:space="preserve">1  </t>
    </r>
    <r>
      <rPr>
        <sz val="11"/>
        <color indexed="8"/>
        <rFont val="ＭＳ 明朝"/>
        <family val="1"/>
        <charset val="128"/>
      </rPr>
      <t>月</t>
    </r>
    <phoneticPr fontId="14"/>
  </si>
  <si>
    <r>
      <t xml:space="preserve">2  </t>
    </r>
    <r>
      <rPr>
        <sz val="11"/>
        <color indexed="8"/>
        <rFont val="ＭＳ 明朝"/>
        <family val="1"/>
        <charset val="128"/>
      </rPr>
      <t>月</t>
    </r>
    <phoneticPr fontId="14"/>
  </si>
  <si>
    <r>
      <t xml:space="preserve">3  </t>
    </r>
    <r>
      <rPr>
        <sz val="11"/>
        <color indexed="8"/>
        <rFont val="ＭＳ 明朝"/>
        <family val="1"/>
        <charset val="128"/>
      </rPr>
      <t>月</t>
    </r>
    <phoneticPr fontId="14"/>
  </si>
  <si>
    <r>
      <t xml:space="preserve">4  </t>
    </r>
    <r>
      <rPr>
        <sz val="11"/>
        <color indexed="8"/>
        <rFont val="ＭＳ 明朝"/>
        <family val="1"/>
        <charset val="128"/>
      </rPr>
      <t>月</t>
    </r>
    <phoneticPr fontId="14"/>
  </si>
  <si>
    <r>
      <t xml:space="preserve">5  </t>
    </r>
    <r>
      <rPr>
        <sz val="11"/>
        <color indexed="8"/>
        <rFont val="ＭＳ 明朝"/>
        <family val="1"/>
        <charset val="128"/>
      </rPr>
      <t>月</t>
    </r>
    <phoneticPr fontId="14"/>
  </si>
  <si>
    <r>
      <t xml:space="preserve">6  </t>
    </r>
    <r>
      <rPr>
        <sz val="11"/>
        <color indexed="8"/>
        <rFont val="ＭＳ 明朝"/>
        <family val="1"/>
        <charset val="128"/>
      </rPr>
      <t>月</t>
    </r>
    <phoneticPr fontId="14"/>
  </si>
  <si>
    <r>
      <t xml:space="preserve">7  </t>
    </r>
    <r>
      <rPr>
        <sz val="11"/>
        <color indexed="8"/>
        <rFont val="ＭＳ 明朝"/>
        <family val="1"/>
        <charset val="128"/>
      </rPr>
      <t>月</t>
    </r>
    <phoneticPr fontId="14"/>
  </si>
  <si>
    <r>
      <t xml:space="preserve">8  </t>
    </r>
    <r>
      <rPr>
        <sz val="11"/>
        <color indexed="8"/>
        <rFont val="ＭＳ 明朝"/>
        <family val="1"/>
        <charset val="128"/>
      </rPr>
      <t>月</t>
    </r>
    <phoneticPr fontId="14"/>
  </si>
  <si>
    <r>
      <t xml:space="preserve">9  </t>
    </r>
    <r>
      <rPr>
        <sz val="11"/>
        <color indexed="8"/>
        <rFont val="ＭＳ 明朝"/>
        <family val="1"/>
        <charset val="128"/>
      </rPr>
      <t>月</t>
    </r>
    <phoneticPr fontId="14"/>
  </si>
  <si>
    <r>
      <t xml:space="preserve">10  </t>
    </r>
    <r>
      <rPr>
        <sz val="11"/>
        <color indexed="8"/>
        <rFont val="ＭＳ 明朝"/>
        <family val="1"/>
        <charset val="128"/>
      </rPr>
      <t>月</t>
    </r>
    <phoneticPr fontId="14"/>
  </si>
  <si>
    <r>
      <t xml:space="preserve">11  </t>
    </r>
    <r>
      <rPr>
        <sz val="11"/>
        <color indexed="8"/>
        <rFont val="ＭＳ 明朝"/>
        <family val="1"/>
        <charset val="128"/>
      </rPr>
      <t>月</t>
    </r>
    <phoneticPr fontId="14"/>
  </si>
  <si>
    <r>
      <t xml:space="preserve">12  </t>
    </r>
    <r>
      <rPr>
        <sz val="11"/>
        <color indexed="8"/>
        <rFont val="ＭＳ 明朝"/>
        <family val="1"/>
        <charset val="128"/>
      </rPr>
      <t>月</t>
    </r>
    <phoneticPr fontId="14"/>
  </si>
  <si>
    <r>
      <rPr>
        <sz val="11"/>
        <color indexed="8"/>
        <rFont val="ＭＳ 明朝"/>
        <family val="1"/>
        <charset val="128"/>
      </rPr>
      <t>合</t>
    </r>
    <r>
      <rPr>
        <sz val="11"/>
        <color indexed="8"/>
        <rFont val="Century"/>
        <family val="1"/>
      </rPr>
      <t xml:space="preserve">  </t>
    </r>
    <r>
      <rPr>
        <sz val="11"/>
        <color indexed="8"/>
        <rFont val="ＭＳ 明朝"/>
        <family val="1"/>
        <charset val="128"/>
      </rPr>
      <t>計</t>
    </r>
  </si>
  <si>
    <r>
      <rPr>
        <sz val="11"/>
        <color indexed="8"/>
        <rFont val="ＭＳ 明朝"/>
        <family val="1"/>
        <charset val="128"/>
      </rPr>
      <t>前年比</t>
    </r>
  </si>
  <si>
    <t>1</t>
  </si>
  <si>
    <r>
      <rPr>
        <sz val="11"/>
        <color indexed="8"/>
        <rFont val="ＭＳ 明朝"/>
        <family val="1"/>
        <charset val="128"/>
      </rPr>
      <t>さけ</t>
    </r>
  </si>
  <si>
    <t>2</t>
  </si>
  <si>
    <r>
      <rPr>
        <sz val="11"/>
        <color indexed="8"/>
        <rFont val="ＭＳ 明朝"/>
        <family val="1"/>
        <charset val="128"/>
      </rPr>
      <t>ます</t>
    </r>
  </si>
  <si>
    <t>3</t>
  </si>
  <si>
    <r>
      <rPr>
        <sz val="11"/>
        <color indexed="8"/>
        <rFont val="ＭＳ 明朝"/>
        <family val="1"/>
        <charset val="128"/>
      </rPr>
      <t>たい類</t>
    </r>
  </si>
  <si>
    <t>4</t>
  </si>
  <si>
    <r>
      <rPr>
        <sz val="11"/>
        <color indexed="8"/>
        <rFont val="ＭＳ 明朝"/>
        <family val="1"/>
        <charset val="128"/>
      </rPr>
      <t>まがれい</t>
    </r>
  </si>
  <si>
    <t>5</t>
  </si>
  <si>
    <r>
      <rPr>
        <sz val="11"/>
        <color indexed="8"/>
        <rFont val="ＭＳ 明朝"/>
        <family val="1"/>
        <charset val="128"/>
      </rPr>
      <t>その他のかれい類</t>
    </r>
  </si>
  <si>
    <t>6</t>
  </si>
  <si>
    <r>
      <rPr>
        <sz val="11"/>
        <color indexed="8"/>
        <rFont val="ＭＳ 明朝"/>
        <family val="1"/>
        <charset val="128"/>
      </rPr>
      <t>ひらめ</t>
    </r>
  </si>
  <si>
    <t>7</t>
  </si>
  <si>
    <r>
      <rPr>
        <sz val="11"/>
        <color indexed="8"/>
        <rFont val="ＭＳ 明朝"/>
        <family val="1"/>
        <charset val="128"/>
      </rPr>
      <t>にぎす</t>
    </r>
  </si>
  <si>
    <t>8</t>
  </si>
  <si>
    <r>
      <rPr>
        <sz val="11"/>
        <color indexed="8"/>
        <rFont val="ＭＳ 明朝"/>
        <family val="1"/>
        <charset val="128"/>
      </rPr>
      <t>たら</t>
    </r>
  </si>
  <si>
    <t>9</t>
  </si>
  <si>
    <r>
      <rPr>
        <sz val="11"/>
        <color indexed="8"/>
        <rFont val="ＭＳ 明朝"/>
        <family val="1"/>
        <charset val="128"/>
      </rPr>
      <t>すけとうだら</t>
    </r>
  </si>
  <si>
    <t>10</t>
  </si>
  <si>
    <r>
      <rPr>
        <sz val="11"/>
        <color indexed="8"/>
        <rFont val="ＭＳ 明朝"/>
        <family val="1"/>
        <charset val="128"/>
      </rPr>
      <t>ほっけ</t>
    </r>
  </si>
  <si>
    <t>11</t>
  </si>
  <si>
    <r>
      <rPr>
        <sz val="11"/>
        <color indexed="8"/>
        <rFont val="ＭＳ 明朝"/>
        <family val="1"/>
        <charset val="128"/>
      </rPr>
      <t>さめ</t>
    </r>
  </si>
  <si>
    <t>12</t>
  </si>
  <si>
    <r>
      <rPr>
        <sz val="11"/>
        <color indexed="8"/>
        <rFont val="ＭＳ 明朝"/>
        <family val="1"/>
        <charset val="128"/>
      </rPr>
      <t>はたはた</t>
    </r>
  </si>
  <si>
    <t>13</t>
  </si>
  <si>
    <r>
      <rPr>
        <sz val="11"/>
        <color indexed="8"/>
        <rFont val="ＭＳ 明朝"/>
        <family val="1"/>
        <charset val="128"/>
      </rPr>
      <t>あんこう</t>
    </r>
  </si>
  <si>
    <t>14</t>
  </si>
  <si>
    <r>
      <rPr>
        <sz val="11"/>
        <color indexed="8"/>
        <rFont val="ＭＳ 明朝"/>
        <family val="1"/>
        <charset val="128"/>
      </rPr>
      <t>いわし</t>
    </r>
  </si>
  <si>
    <t>15</t>
  </si>
  <si>
    <r>
      <rPr>
        <sz val="11"/>
        <color indexed="8"/>
        <rFont val="ＭＳ 明朝"/>
        <family val="1"/>
        <charset val="128"/>
      </rPr>
      <t>ぶり･いなだ</t>
    </r>
  </si>
  <si>
    <t>16</t>
  </si>
  <si>
    <r>
      <rPr>
        <sz val="11"/>
        <color indexed="8"/>
        <rFont val="ＭＳ 明朝"/>
        <family val="1"/>
        <charset val="128"/>
      </rPr>
      <t>めばる類</t>
    </r>
  </si>
  <si>
    <t>17</t>
  </si>
  <si>
    <r>
      <rPr>
        <sz val="11"/>
        <color indexed="8"/>
        <rFont val="ＭＳ 明朝"/>
        <family val="1"/>
        <charset val="128"/>
      </rPr>
      <t>きす</t>
    </r>
  </si>
  <si>
    <t>18</t>
    <phoneticPr fontId="14"/>
  </si>
  <si>
    <r>
      <rPr>
        <sz val="11"/>
        <color indexed="8"/>
        <rFont val="ＭＳ 明朝"/>
        <family val="1"/>
        <charset val="128"/>
      </rPr>
      <t>かながしら</t>
    </r>
  </si>
  <si>
    <t>19</t>
  </si>
  <si>
    <r>
      <rPr>
        <sz val="11"/>
        <color indexed="8"/>
        <rFont val="ＭＳ 明朝"/>
        <family val="1"/>
        <charset val="128"/>
      </rPr>
      <t>あじ</t>
    </r>
  </si>
  <si>
    <t>20</t>
  </si>
  <si>
    <r>
      <rPr>
        <sz val="11"/>
        <color indexed="8"/>
        <rFont val="ＭＳ 明朝"/>
        <family val="1"/>
        <charset val="128"/>
      </rPr>
      <t>まぐろ類</t>
    </r>
  </si>
  <si>
    <t>21</t>
  </si>
  <si>
    <r>
      <rPr>
        <sz val="11"/>
        <color indexed="8"/>
        <rFont val="ＭＳ 明朝"/>
        <family val="1"/>
        <charset val="128"/>
      </rPr>
      <t>さわら</t>
    </r>
  </si>
  <si>
    <t>22</t>
  </si>
  <si>
    <r>
      <rPr>
        <sz val="11"/>
        <color indexed="8"/>
        <rFont val="ＭＳ 明朝"/>
        <family val="1"/>
        <charset val="128"/>
      </rPr>
      <t>その他の魚類</t>
    </r>
  </si>
  <si>
    <t>23</t>
  </si>
  <si>
    <r>
      <rPr>
        <sz val="11"/>
        <color indexed="8"/>
        <rFont val="ＭＳ 明朝"/>
        <family val="1"/>
        <charset val="128"/>
      </rPr>
      <t>するめいか</t>
    </r>
  </si>
  <si>
    <t>24</t>
  </si>
  <si>
    <r>
      <rPr>
        <sz val="11"/>
        <color indexed="8"/>
        <rFont val="ＭＳ 明朝"/>
        <family val="1"/>
        <charset val="128"/>
      </rPr>
      <t>やりいか</t>
    </r>
  </si>
  <si>
    <t>25</t>
  </si>
  <si>
    <r>
      <rPr>
        <sz val="11"/>
        <color indexed="8"/>
        <rFont val="ＭＳ 明朝"/>
        <family val="1"/>
        <charset val="128"/>
      </rPr>
      <t>その他のいか類</t>
    </r>
  </si>
  <si>
    <t>26</t>
  </si>
  <si>
    <r>
      <rPr>
        <sz val="11"/>
        <color indexed="8"/>
        <rFont val="ＭＳ 明朝"/>
        <family val="1"/>
        <charset val="128"/>
      </rPr>
      <t>くるまえび</t>
    </r>
  </si>
  <si>
    <t>27</t>
  </si>
  <si>
    <r>
      <rPr>
        <sz val="11"/>
        <color indexed="8"/>
        <rFont val="ＭＳ 明朝"/>
        <family val="1"/>
        <charset val="128"/>
      </rPr>
      <t>ほっこくあかえび</t>
    </r>
  </si>
  <si>
    <t>28</t>
  </si>
  <si>
    <r>
      <rPr>
        <sz val="11"/>
        <color indexed="8"/>
        <rFont val="ＭＳ 明朝"/>
        <family val="1"/>
        <charset val="128"/>
      </rPr>
      <t>その他のえび</t>
    </r>
  </si>
  <si>
    <t>29</t>
  </si>
  <si>
    <r>
      <rPr>
        <sz val="11"/>
        <color indexed="8"/>
        <rFont val="ＭＳ 明朝"/>
        <family val="1"/>
        <charset val="128"/>
      </rPr>
      <t>ずわいがに</t>
    </r>
  </si>
  <si>
    <t>30</t>
  </si>
  <si>
    <r>
      <rPr>
        <sz val="11"/>
        <color indexed="8"/>
        <rFont val="ＭＳ 明朝"/>
        <family val="1"/>
        <charset val="128"/>
      </rPr>
      <t>べにずわい</t>
    </r>
  </si>
  <si>
    <t>31</t>
  </si>
  <si>
    <r>
      <rPr>
        <sz val="11"/>
        <color indexed="8"/>
        <rFont val="ＭＳ 明朝"/>
        <family val="1"/>
        <charset val="128"/>
      </rPr>
      <t>がざみ</t>
    </r>
  </si>
  <si>
    <t>32</t>
  </si>
  <si>
    <r>
      <rPr>
        <sz val="11"/>
        <color indexed="8"/>
        <rFont val="ＭＳ 明朝"/>
        <family val="1"/>
        <charset val="128"/>
      </rPr>
      <t>その他の水産動物</t>
    </r>
  </si>
  <si>
    <t>33</t>
  </si>
  <si>
    <r>
      <rPr>
        <sz val="11"/>
        <color indexed="8"/>
        <rFont val="ＭＳ 明朝"/>
        <family val="1"/>
        <charset val="128"/>
      </rPr>
      <t>あわび</t>
    </r>
  </si>
  <si>
    <t>34</t>
  </si>
  <si>
    <r>
      <rPr>
        <sz val="11"/>
        <color indexed="8"/>
        <rFont val="ＭＳ 明朝"/>
        <family val="1"/>
        <charset val="128"/>
      </rPr>
      <t>さざえ</t>
    </r>
  </si>
  <si>
    <t>35</t>
  </si>
  <si>
    <r>
      <rPr>
        <sz val="11"/>
        <color indexed="8"/>
        <rFont val="ＭＳ 明朝"/>
        <family val="1"/>
        <charset val="128"/>
      </rPr>
      <t>いわがき</t>
    </r>
  </si>
  <si>
    <t>36</t>
  </si>
  <si>
    <r>
      <rPr>
        <sz val="11"/>
        <color indexed="8"/>
        <rFont val="ＭＳ 明朝"/>
        <family val="1"/>
        <charset val="128"/>
      </rPr>
      <t>こだまがい</t>
    </r>
  </si>
  <si>
    <t>37</t>
  </si>
  <si>
    <r>
      <rPr>
        <sz val="11"/>
        <color indexed="8"/>
        <rFont val="ＭＳ 明朝"/>
        <family val="1"/>
        <charset val="128"/>
      </rPr>
      <t>その他の貝類</t>
    </r>
  </si>
  <si>
    <t>38</t>
  </si>
  <si>
    <r>
      <rPr>
        <sz val="11"/>
        <color indexed="8"/>
        <rFont val="ＭＳ 明朝"/>
        <family val="1"/>
        <charset val="128"/>
      </rPr>
      <t>わかめ</t>
    </r>
  </si>
  <si>
    <t>39</t>
  </si>
  <si>
    <r>
      <rPr>
        <sz val="11"/>
        <color indexed="8"/>
        <rFont val="ＭＳ 明朝"/>
        <family val="1"/>
        <charset val="128"/>
      </rPr>
      <t>のり</t>
    </r>
  </si>
  <si>
    <t>40</t>
  </si>
  <si>
    <r>
      <rPr>
        <sz val="11"/>
        <color indexed="8"/>
        <rFont val="ＭＳ 明朝"/>
        <family val="1"/>
        <charset val="128"/>
      </rPr>
      <t>その他の藻類</t>
    </r>
  </si>
  <si>
    <r>
      <rPr>
        <sz val="11"/>
        <color indexed="8"/>
        <rFont val="ＭＳ 明朝"/>
        <family val="1"/>
        <charset val="128"/>
      </rPr>
      <t>合</t>
    </r>
    <r>
      <rPr>
        <sz val="11"/>
        <color indexed="8"/>
        <rFont val="Century"/>
        <family val="1"/>
      </rPr>
      <t xml:space="preserve">   </t>
    </r>
    <r>
      <rPr>
        <sz val="11"/>
        <color indexed="8"/>
        <rFont val="ＭＳ 明朝"/>
        <family val="1"/>
        <charset val="128"/>
      </rPr>
      <t>計</t>
    </r>
  </si>
  <si>
    <r>
      <rPr>
        <sz val="11"/>
        <color indexed="8"/>
        <rFont val="ＭＳ 明朝"/>
        <family val="1"/>
        <charset val="128"/>
      </rPr>
      <t>前</t>
    </r>
    <r>
      <rPr>
        <sz val="11"/>
        <color indexed="8"/>
        <rFont val="Century"/>
        <family val="1"/>
      </rPr>
      <t xml:space="preserve"> </t>
    </r>
    <r>
      <rPr>
        <sz val="11"/>
        <color indexed="8"/>
        <rFont val="ＭＳ 明朝"/>
        <family val="1"/>
        <charset val="128"/>
      </rPr>
      <t>年</t>
    </r>
    <r>
      <rPr>
        <sz val="11"/>
        <color indexed="8"/>
        <rFont val="Century"/>
        <family val="1"/>
      </rPr>
      <t xml:space="preserve"> </t>
    </r>
    <r>
      <rPr>
        <sz val="11"/>
        <color indexed="8"/>
        <rFont val="ＭＳ 明朝"/>
        <family val="1"/>
        <charset val="128"/>
      </rPr>
      <t>比</t>
    </r>
  </si>
  <si>
    <r>
      <t>(</t>
    </r>
    <r>
      <rPr>
        <sz val="11"/>
        <color indexed="8"/>
        <rFont val="ＭＳ 明朝"/>
        <family val="1"/>
        <charset val="128"/>
      </rPr>
      <t>漁協統計</t>
    </r>
    <r>
      <rPr>
        <sz val="11"/>
        <color indexed="8"/>
        <rFont val="Century"/>
        <family val="1"/>
      </rPr>
      <t>)</t>
    </r>
  </si>
  <si>
    <r>
      <rPr>
        <sz val="12"/>
        <color indexed="8"/>
        <rFont val="ＭＳ 明朝"/>
        <family val="1"/>
        <charset val="128"/>
      </rPr>
      <t>イ　魚種別生産額</t>
    </r>
  </si>
  <si>
    <r>
      <t xml:space="preserve">1  </t>
    </r>
    <r>
      <rPr>
        <sz val="11"/>
        <color indexed="8"/>
        <rFont val="ＭＳ 明朝"/>
        <family val="1"/>
        <charset val="128"/>
      </rPr>
      <t>月</t>
    </r>
  </si>
  <si>
    <r>
      <t xml:space="preserve">2  </t>
    </r>
    <r>
      <rPr>
        <sz val="11"/>
        <color indexed="8"/>
        <rFont val="ＭＳ 明朝"/>
        <family val="1"/>
        <charset val="128"/>
      </rPr>
      <t>月</t>
    </r>
  </si>
  <si>
    <r>
      <t xml:space="preserve">3  </t>
    </r>
    <r>
      <rPr>
        <sz val="11"/>
        <color indexed="8"/>
        <rFont val="ＭＳ 明朝"/>
        <family val="1"/>
        <charset val="128"/>
      </rPr>
      <t>月</t>
    </r>
  </si>
  <si>
    <r>
      <t xml:space="preserve">4  </t>
    </r>
    <r>
      <rPr>
        <sz val="11"/>
        <color indexed="8"/>
        <rFont val="ＭＳ 明朝"/>
        <family val="1"/>
        <charset val="128"/>
      </rPr>
      <t>月</t>
    </r>
  </si>
  <si>
    <r>
      <t xml:space="preserve">5  </t>
    </r>
    <r>
      <rPr>
        <sz val="11"/>
        <color indexed="8"/>
        <rFont val="ＭＳ 明朝"/>
        <family val="1"/>
        <charset val="128"/>
      </rPr>
      <t>月</t>
    </r>
  </si>
  <si>
    <r>
      <t xml:space="preserve">6  </t>
    </r>
    <r>
      <rPr>
        <sz val="11"/>
        <color indexed="8"/>
        <rFont val="ＭＳ 明朝"/>
        <family val="1"/>
        <charset val="128"/>
      </rPr>
      <t>月</t>
    </r>
  </si>
  <si>
    <r>
      <t xml:space="preserve">7  </t>
    </r>
    <r>
      <rPr>
        <sz val="11"/>
        <color indexed="8"/>
        <rFont val="ＭＳ 明朝"/>
        <family val="1"/>
        <charset val="128"/>
      </rPr>
      <t>月</t>
    </r>
  </si>
  <si>
    <r>
      <t xml:space="preserve">8  </t>
    </r>
    <r>
      <rPr>
        <sz val="11"/>
        <color indexed="8"/>
        <rFont val="ＭＳ 明朝"/>
        <family val="1"/>
        <charset val="128"/>
      </rPr>
      <t>月</t>
    </r>
  </si>
  <si>
    <r>
      <t xml:space="preserve">9  </t>
    </r>
    <r>
      <rPr>
        <sz val="11"/>
        <color indexed="8"/>
        <rFont val="ＭＳ 明朝"/>
        <family val="1"/>
        <charset val="128"/>
      </rPr>
      <t>月</t>
    </r>
  </si>
  <si>
    <r>
      <t xml:space="preserve">10  </t>
    </r>
    <r>
      <rPr>
        <sz val="11"/>
        <color indexed="8"/>
        <rFont val="ＭＳ 明朝"/>
        <family val="1"/>
        <charset val="128"/>
      </rPr>
      <t>月</t>
    </r>
  </si>
  <si>
    <r>
      <t xml:space="preserve">11  </t>
    </r>
    <r>
      <rPr>
        <sz val="11"/>
        <color indexed="8"/>
        <rFont val="ＭＳ 明朝"/>
        <family val="1"/>
        <charset val="128"/>
      </rPr>
      <t>月</t>
    </r>
  </si>
  <si>
    <r>
      <t xml:space="preserve">12  </t>
    </r>
    <r>
      <rPr>
        <sz val="11"/>
        <color indexed="8"/>
        <rFont val="ＭＳ 明朝"/>
        <family val="1"/>
        <charset val="128"/>
      </rPr>
      <t>月</t>
    </r>
  </si>
  <si>
    <t>18</t>
  </si>
  <si>
    <r>
      <t xml:space="preserve">1 </t>
    </r>
    <r>
      <rPr>
        <sz val="11"/>
        <rFont val="ＭＳ 明朝"/>
        <family val="1"/>
        <charset val="128"/>
      </rPr>
      <t>月</t>
    </r>
  </si>
  <si>
    <r>
      <t xml:space="preserve">2 </t>
    </r>
    <r>
      <rPr>
        <sz val="11"/>
        <rFont val="ＭＳ 明朝"/>
        <family val="1"/>
        <charset val="128"/>
      </rPr>
      <t>月</t>
    </r>
  </si>
  <si>
    <r>
      <t xml:space="preserve">3 </t>
    </r>
    <r>
      <rPr>
        <sz val="11"/>
        <rFont val="ＭＳ 明朝"/>
        <family val="1"/>
        <charset val="128"/>
      </rPr>
      <t>月</t>
    </r>
  </si>
  <si>
    <r>
      <t xml:space="preserve">4 </t>
    </r>
    <r>
      <rPr>
        <sz val="11"/>
        <rFont val="ＭＳ 明朝"/>
        <family val="1"/>
        <charset val="128"/>
      </rPr>
      <t>月</t>
    </r>
  </si>
  <si>
    <r>
      <t xml:space="preserve">5 </t>
    </r>
    <r>
      <rPr>
        <sz val="11"/>
        <rFont val="ＭＳ 明朝"/>
        <family val="1"/>
        <charset val="128"/>
      </rPr>
      <t>月</t>
    </r>
  </si>
  <si>
    <r>
      <t xml:space="preserve">6 </t>
    </r>
    <r>
      <rPr>
        <sz val="11"/>
        <rFont val="ＭＳ 明朝"/>
        <family val="1"/>
        <charset val="128"/>
      </rPr>
      <t>月</t>
    </r>
  </si>
  <si>
    <r>
      <t xml:space="preserve">7 </t>
    </r>
    <r>
      <rPr>
        <sz val="11"/>
        <rFont val="ＭＳ 明朝"/>
        <family val="1"/>
        <charset val="128"/>
      </rPr>
      <t>月</t>
    </r>
  </si>
  <si>
    <r>
      <t xml:space="preserve">8 </t>
    </r>
    <r>
      <rPr>
        <sz val="11"/>
        <rFont val="ＭＳ 明朝"/>
        <family val="1"/>
        <charset val="128"/>
      </rPr>
      <t>月</t>
    </r>
  </si>
  <si>
    <r>
      <t xml:space="preserve">9 </t>
    </r>
    <r>
      <rPr>
        <sz val="11"/>
        <rFont val="ＭＳ 明朝"/>
        <family val="1"/>
        <charset val="128"/>
      </rPr>
      <t>月</t>
    </r>
  </si>
  <si>
    <r>
      <t xml:space="preserve">10 </t>
    </r>
    <r>
      <rPr>
        <sz val="11"/>
        <rFont val="ＭＳ 明朝"/>
        <family val="1"/>
        <charset val="128"/>
      </rPr>
      <t>月</t>
    </r>
  </si>
  <si>
    <r>
      <t xml:space="preserve">11 </t>
    </r>
    <r>
      <rPr>
        <sz val="11"/>
        <rFont val="ＭＳ 明朝"/>
        <family val="1"/>
        <charset val="128"/>
      </rPr>
      <t>月</t>
    </r>
  </si>
  <si>
    <r>
      <t xml:space="preserve">12 </t>
    </r>
    <r>
      <rPr>
        <sz val="11"/>
        <rFont val="ＭＳ 明朝"/>
        <family val="1"/>
        <charset val="128"/>
      </rPr>
      <t>月</t>
    </r>
  </si>
  <si>
    <r>
      <rPr>
        <sz val="11"/>
        <rFont val="ＭＳ 明朝"/>
        <family val="1"/>
        <charset val="128"/>
      </rPr>
      <t>合</t>
    </r>
    <r>
      <rPr>
        <sz val="11"/>
        <rFont val="Century"/>
        <family val="1"/>
      </rPr>
      <t xml:space="preserve"> </t>
    </r>
    <r>
      <rPr>
        <sz val="11"/>
        <rFont val="ＭＳ 明朝"/>
        <family val="1"/>
        <charset val="128"/>
      </rPr>
      <t>計</t>
    </r>
  </si>
  <si>
    <r>
      <rPr>
        <sz val="11"/>
        <rFont val="ＭＳ 明朝"/>
        <family val="1"/>
        <charset val="128"/>
      </rPr>
      <t>前年比</t>
    </r>
  </si>
  <si>
    <r>
      <rPr>
        <sz val="11"/>
        <rFont val="ＭＳ 明朝"/>
        <family val="1"/>
        <charset val="128"/>
      </rPr>
      <t>底びき網漁業</t>
    </r>
  </si>
  <si>
    <r>
      <rPr>
        <sz val="11"/>
        <rFont val="ＭＳ 明朝"/>
        <family val="1"/>
        <charset val="128"/>
      </rPr>
      <t>その他の底びき網漁業</t>
    </r>
  </si>
  <si>
    <r>
      <rPr>
        <sz val="11"/>
        <rFont val="ＭＳ 明朝"/>
        <family val="1"/>
        <charset val="128"/>
      </rPr>
      <t>ごち網漁業</t>
    </r>
  </si>
  <si>
    <r>
      <rPr>
        <sz val="11"/>
        <rFont val="ＭＳ 明朝"/>
        <family val="1"/>
        <charset val="128"/>
      </rPr>
      <t>ます流し網漁業</t>
    </r>
  </si>
  <si>
    <t>―</t>
    <phoneticPr fontId="14"/>
  </si>
  <si>
    <r>
      <rPr>
        <sz val="11"/>
        <rFont val="ＭＳ 明朝"/>
        <family val="1"/>
        <charset val="128"/>
      </rPr>
      <t>その他の流し網漁業</t>
    </r>
  </si>
  <si>
    <r>
      <rPr>
        <sz val="11"/>
        <rFont val="ＭＳ 明朝"/>
        <family val="1"/>
        <charset val="128"/>
      </rPr>
      <t>さし網漁業</t>
    </r>
  </si>
  <si>
    <r>
      <rPr>
        <sz val="11"/>
        <rFont val="ＭＳ 明朝"/>
        <family val="1"/>
        <charset val="128"/>
      </rPr>
      <t>ますはえなわ漁業</t>
    </r>
  </si>
  <si>
    <r>
      <rPr>
        <sz val="11"/>
        <rFont val="ＭＳ 明朝"/>
        <family val="1"/>
        <charset val="128"/>
      </rPr>
      <t>その他のはえなわ漁業</t>
    </r>
  </si>
  <si>
    <r>
      <rPr>
        <sz val="11"/>
        <rFont val="ＭＳ 明朝"/>
        <family val="1"/>
        <charset val="128"/>
      </rPr>
      <t>いか一本釣漁業</t>
    </r>
  </si>
  <si>
    <r>
      <rPr>
        <sz val="11"/>
        <rFont val="ＭＳ 明朝"/>
        <family val="1"/>
        <charset val="128"/>
      </rPr>
      <t>その他の一本釣漁業</t>
    </r>
  </si>
  <si>
    <r>
      <rPr>
        <sz val="11"/>
        <rFont val="ＭＳ 明朝"/>
        <family val="1"/>
        <charset val="128"/>
      </rPr>
      <t>かご漁業</t>
    </r>
  </si>
  <si>
    <r>
      <rPr>
        <sz val="11"/>
        <rFont val="ＭＳ 明朝"/>
        <family val="1"/>
        <charset val="128"/>
      </rPr>
      <t>さけます定置網漁業</t>
    </r>
  </si>
  <si>
    <r>
      <rPr>
        <sz val="11"/>
        <rFont val="ＭＳ 明朝"/>
        <family val="1"/>
        <charset val="128"/>
      </rPr>
      <t>その他の定置網漁業</t>
    </r>
  </si>
  <si>
    <r>
      <rPr>
        <sz val="11"/>
        <rFont val="ＭＳ 明朝"/>
        <family val="1"/>
        <charset val="128"/>
      </rPr>
      <t>採貝藻漁業</t>
    </r>
  </si>
  <si>
    <r>
      <rPr>
        <sz val="11"/>
        <rFont val="ＭＳ 明朝"/>
        <family val="1"/>
        <charset val="128"/>
      </rPr>
      <t>その他の漁業</t>
    </r>
  </si>
  <si>
    <r>
      <t xml:space="preserve">   (</t>
    </r>
    <r>
      <rPr>
        <sz val="11"/>
        <rFont val="ＭＳ 明朝"/>
        <family val="1"/>
        <charset val="128"/>
      </rPr>
      <t>漁協統計</t>
    </r>
    <r>
      <rPr>
        <sz val="11"/>
        <rFont val="Century"/>
        <family val="1"/>
      </rPr>
      <t>)</t>
    </r>
  </si>
  <si>
    <r>
      <rPr>
        <sz val="12"/>
        <rFont val="ＭＳ 明朝"/>
        <family val="1"/>
        <charset val="128"/>
      </rPr>
      <t>エ　漁業種類別生産額</t>
    </r>
  </si>
  <si>
    <r>
      <t xml:space="preserve"> (2)</t>
    </r>
    <r>
      <rPr>
        <sz val="11"/>
        <rFont val="ＭＳ 明朝"/>
        <family val="1"/>
        <charset val="128"/>
      </rPr>
      <t>内水面生産高</t>
    </r>
  </si>
  <si>
    <r>
      <rPr>
        <sz val="11"/>
        <rFont val="ＭＳ 明朝"/>
        <family val="1"/>
        <charset val="128"/>
      </rPr>
      <t>平成</t>
    </r>
    <r>
      <rPr>
        <sz val="11"/>
        <rFont val="Century"/>
        <family val="1"/>
      </rPr>
      <t>23</t>
    </r>
    <r>
      <rPr>
        <sz val="11"/>
        <rFont val="ＭＳ 明朝"/>
        <family val="1"/>
        <charset val="128"/>
      </rPr>
      <t>年　単位：㎏</t>
    </r>
  </si>
  <si>
    <r>
      <rPr>
        <sz val="11"/>
        <rFont val="ＭＳ 明朝"/>
        <family val="1"/>
        <charset val="128"/>
      </rPr>
      <t>漁</t>
    </r>
    <r>
      <rPr>
        <sz val="11"/>
        <rFont val="Century"/>
        <family val="1"/>
      </rPr>
      <t xml:space="preserve"> </t>
    </r>
    <r>
      <rPr>
        <sz val="11"/>
        <rFont val="ＭＳ 明朝"/>
        <family val="1"/>
        <charset val="128"/>
      </rPr>
      <t>協</t>
    </r>
    <r>
      <rPr>
        <sz val="11"/>
        <rFont val="Century"/>
        <family val="1"/>
      </rPr>
      <t xml:space="preserve"> </t>
    </r>
    <r>
      <rPr>
        <sz val="11"/>
        <rFont val="ＭＳ 明朝"/>
        <family val="1"/>
        <charset val="128"/>
      </rPr>
      <t>名</t>
    </r>
  </si>
  <si>
    <r>
      <rPr>
        <sz val="11"/>
        <rFont val="ＭＳ 明朝"/>
        <family val="1"/>
        <charset val="128"/>
      </rPr>
      <t>さくらます</t>
    </r>
  </si>
  <si>
    <r>
      <rPr>
        <sz val="11"/>
        <rFont val="ＭＳ 明朝"/>
        <family val="1"/>
        <charset val="128"/>
      </rPr>
      <t>にじます</t>
    </r>
  </si>
  <si>
    <r>
      <rPr>
        <sz val="11"/>
        <rFont val="ＭＳ 明朝"/>
        <family val="1"/>
        <charset val="128"/>
      </rPr>
      <t>いわな</t>
    </r>
  </si>
  <si>
    <r>
      <rPr>
        <sz val="11"/>
        <rFont val="ＭＳ 明朝"/>
        <family val="1"/>
        <charset val="128"/>
      </rPr>
      <t>やまめ</t>
    </r>
  </si>
  <si>
    <r>
      <rPr>
        <sz val="11"/>
        <rFont val="ＭＳ 明朝"/>
        <family val="1"/>
        <charset val="128"/>
      </rPr>
      <t>ひめます</t>
    </r>
  </si>
  <si>
    <r>
      <rPr>
        <sz val="11"/>
        <rFont val="ＭＳ 明朝"/>
        <family val="1"/>
        <charset val="128"/>
      </rPr>
      <t>あゆ</t>
    </r>
  </si>
  <si>
    <r>
      <rPr>
        <sz val="11"/>
        <rFont val="ＭＳ 明朝"/>
        <family val="1"/>
        <charset val="128"/>
      </rPr>
      <t>こい</t>
    </r>
  </si>
  <si>
    <r>
      <rPr>
        <sz val="11"/>
        <rFont val="ＭＳ 明朝"/>
        <family val="1"/>
        <charset val="128"/>
      </rPr>
      <t>ふな</t>
    </r>
  </si>
  <si>
    <r>
      <rPr>
        <sz val="11"/>
        <rFont val="ＭＳ 明朝"/>
        <family val="1"/>
        <charset val="128"/>
      </rPr>
      <t>うぐい
は</t>
    </r>
    <r>
      <rPr>
        <sz val="11"/>
        <rFont val="Century"/>
        <family val="1"/>
      </rPr>
      <t xml:space="preserve">  </t>
    </r>
    <r>
      <rPr>
        <sz val="11"/>
        <rFont val="ＭＳ 明朝"/>
        <family val="1"/>
        <charset val="128"/>
      </rPr>
      <t>や</t>
    </r>
  </si>
  <si>
    <r>
      <rPr>
        <sz val="11"/>
        <rFont val="ＭＳ 明朝"/>
        <family val="1"/>
        <charset val="128"/>
      </rPr>
      <t>うなぎ</t>
    </r>
  </si>
  <si>
    <r>
      <rPr>
        <sz val="11"/>
        <rFont val="ＭＳ 明朝"/>
        <family val="1"/>
        <charset val="128"/>
      </rPr>
      <t>やつめ
うなぎ</t>
    </r>
  </si>
  <si>
    <r>
      <rPr>
        <sz val="11"/>
        <rFont val="ＭＳ 明朝"/>
        <family val="1"/>
        <charset val="128"/>
      </rPr>
      <t>かじか</t>
    </r>
  </si>
  <si>
    <r>
      <rPr>
        <sz val="11"/>
        <rFont val="ＭＳ 明朝"/>
        <family val="1"/>
        <charset val="128"/>
      </rPr>
      <t>どじょう</t>
    </r>
  </si>
  <si>
    <r>
      <rPr>
        <sz val="11"/>
        <rFont val="ＭＳ 明朝"/>
        <family val="1"/>
        <charset val="128"/>
      </rPr>
      <t>わかさぎ</t>
    </r>
  </si>
  <si>
    <r>
      <rPr>
        <sz val="11"/>
        <rFont val="ＭＳ 明朝"/>
        <family val="1"/>
        <charset val="128"/>
      </rPr>
      <t>なまず</t>
    </r>
  </si>
  <si>
    <r>
      <rPr>
        <sz val="11"/>
        <rFont val="ＭＳ 明朝"/>
        <family val="1"/>
        <charset val="128"/>
      </rPr>
      <t>その他</t>
    </r>
  </si>
  <si>
    <r>
      <rPr>
        <sz val="11"/>
        <rFont val="ＭＳ 明朝"/>
        <family val="1"/>
        <charset val="128"/>
      </rPr>
      <t>魚</t>
    </r>
    <r>
      <rPr>
        <sz val="11"/>
        <rFont val="Century"/>
        <family val="1"/>
      </rPr>
      <t xml:space="preserve"> </t>
    </r>
    <r>
      <rPr>
        <sz val="11"/>
        <rFont val="ＭＳ 明朝"/>
        <family val="1"/>
        <charset val="128"/>
      </rPr>
      <t>類
合</t>
    </r>
    <r>
      <rPr>
        <sz val="11"/>
        <rFont val="Century"/>
        <family val="1"/>
      </rPr>
      <t xml:space="preserve"> </t>
    </r>
    <r>
      <rPr>
        <sz val="11"/>
        <rFont val="ＭＳ 明朝"/>
        <family val="1"/>
        <charset val="128"/>
      </rPr>
      <t>計</t>
    </r>
  </si>
  <si>
    <r>
      <rPr>
        <sz val="11"/>
        <rFont val="ＭＳ 明朝"/>
        <family val="1"/>
        <charset val="128"/>
      </rPr>
      <t>え</t>
    </r>
    <r>
      <rPr>
        <sz val="11"/>
        <rFont val="Century"/>
        <family val="1"/>
      </rPr>
      <t xml:space="preserve"> </t>
    </r>
    <r>
      <rPr>
        <sz val="11"/>
        <rFont val="ＭＳ 明朝"/>
        <family val="1"/>
        <charset val="128"/>
      </rPr>
      <t>び
か</t>
    </r>
    <r>
      <rPr>
        <sz val="11"/>
        <rFont val="Century"/>
        <family val="1"/>
      </rPr>
      <t xml:space="preserve"> </t>
    </r>
    <r>
      <rPr>
        <sz val="11"/>
        <rFont val="ＭＳ 明朝"/>
        <family val="1"/>
        <charset val="128"/>
      </rPr>
      <t>に</t>
    </r>
  </si>
  <si>
    <r>
      <rPr>
        <sz val="11"/>
        <rFont val="ＭＳ 明朝"/>
        <family val="1"/>
        <charset val="128"/>
      </rPr>
      <t>総</t>
    </r>
    <r>
      <rPr>
        <sz val="11"/>
        <rFont val="Century"/>
        <family val="1"/>
      </rPr>
      <t xml:space="preserve">  </t>
    </r>
    <r>
      <rPr>
        <sz val="11"/>
        <rFont val="ＭＳ 明朝"/>
        <family val="1"/>
        <charset val="128"/>
      </rPr>
      <t>計</t>
    </r>
  </si>
  <si>
    <r>
      <rPr>
        <sz val="11"/>
        <rFont val="ＭＳ 明朝"/>
        <family val="1"/>
        <charset val="128"/>
      </rPr>
      <t>県南</t>
    </r>
  </si>
  <si>
    <r>
      <rPr>
        <sz val="11"/>
        <rFont val="ＭＳ 明朝"/>
        <family val="1"/>
        <charset val="128"/>
      </rPr>
      <t>最上川</t>
    </r>
  </si>
  <si>
    <r>
      <rPr>
        <sz val="11"/>
        <rFont val="ＭＳ 明朝"/>
        <family val="1"/>
        <charset val="128"/>
      </rPr>
      <t>羽黒川</t>
    </r>
  </si>
  <si>
    <r>
      <rPr>
        <sz val="11"/>
        <rFont val="ＭＳ 明朝"/>
        <family val="1"/>
        <charset val="128"/>
      </rPr>
      <t>鬼面川</t>
    </r>
  </si>
  <si>
    <r>
      <rPr>
        <sz val="11"/>
        <rFont val="ＭＳ 明朝"/>
        <family val="1"/>
        <charset val="128"/>
      </rPr>
      <t>西置賜</t>
    </r>
  </si>
  <si>
    <r>
      <rPr>
        <sz val="11"/>
        <rFont val="ＭＳ 明朝"/>
        <family val="1"/>
        <charset val="128"/>
      </rPr>
      <t>置賜白川</t>
    </r>
  </si>
  <si>
    <r>
      <rPr>
        <sz val="11"/>
        <rFont val="ＭＳ 明朝"/>
        <family val="1"/>
        <charset val="128"/>
      </rPr>
      <t>最上川第一</t>
    </r>
  </si>
  <si>
    <r>
      <rPr>
        <sz val="11"/>
        <rFont val="ＭＳ 明朝"/>
        <family val="1"/>
        <charset val="128"/>
      </rPr>
      <t>朝日川</t>
    </r>
  </si>
  <si>
    <r>
      <rPr>
        <sz val="11"/>
        <rFont val="ＭＳ 明朝"/>
        <family val="1"/>
        <charset val="128"/>
      </rPr>
      <t>月布川</t>
    </r>
  </si>
  <si>
    <r>
      <rPr>
        <sz val="11"/>
        <rFont val="ＭＳ 明朝"/>
        <family val="1"/>
        <charset val="128"/>
      </rPr>
      <t>最上川第二</t>
    </r>
  </si>
  <si>
    <r>
      <rPr>
        <sz val="11"/>
        <rFont val="ＭＳ 明朝"/>
        <family val="1"/>
        <charset val="128"/>
      </rPr>
      <t>寒河江川</t>
    </r>
  </si>
  <si>
    <r>
      <rPr>
        <sz val="11"/>
        <rFont val="ＭＳ 明朝"/>
        <family val="1"/>
        <charset val="128"/>
      </rPr>
      <t>丹生川</t>
    </r>
  </si>
  <si>
    <r>
      <rPr>
        <sz val="11"/>
        <rFont val="ＭＳ 明朝"/>
        <family val="1"/>
        <charset val="128"/>
      </rPr>
      <t>朧気川・野尻川</t>
    </r>
  </si>
  <si>
    <r>
      <rPr>
        <sz val="11"/>
        <rFont val="ＭＳ 明朝"/>
        <family val="1"/>
        <charset val="128"/>
      </rPr>
      <t>小国川</t>
    </r>
  </si>
  <si>
    <r>
      <rPr>
        <sz val="11"/>
        <rFont val="ＭＳ 明朝"/>
        <family val="1"/>
        <charset val="128"/>
      </rPr>
      <t>最北中部</t>
    </r>
  </si>
  <si>
    <r>
      <rPr>
        <sz val="11"/>
        <rFont val="ＭＳ 明朝"/>
        <family val="1"/>
        <charset val="128"/>
      </rPr>
      <t>銅山川</t>
    </r>
  </si>
  <si>
    <r>
      <rPr>
        <sz val="11"/>
        <rFont val="ＭＳ 明朝"/>
        <family val="1"/>
        <charset val="128"/>
      </rPr>
      <t>角川</t>
    </r>
  </si>
  <si>
    <r>
      <rPr>
        <sz val="11"/>
        <rFont val="ＭＳ 明朝"/>
        <family val="1"/>
        <charset val="128"/>
      </rPr>
      <t>泉田川その他</t>
    </r>
  </si>
  <si>
    <r>
      <rPr>
        <sz val="11"/>
        <rFont val="ＭＳ 明朝"/>
        <family val="1"/>
        <charset val="128"/>
      </rPr>
      <t>最上</t>
    </r>
  </si>
  <si>
    <r>
      <rPr>
        <sz val="11"/>
        <rFont val="ＭＳ 明朝"/>
        <family val="1"/>
        <charset val="128"/>
      </rPr>
      <t>鮭川</t>
    </r>
  </si>
  <si>
    <r>
      <rPr>
        <sz val="11"/>
        <rFont val="ＭＳ 明朝"/>
        <family val="1"/>
        <charset val="128"/>
      </rPr>
      <t>真室川</t>
    </r>
  </si>
  <si>
    <r>
      <rPr>
        <sz val="11"/>
        <rFont val="ＭＳ 明朝"/>
        <family val="1"/>
        <charset val="128"/>
      </rPr>
      <t>金山川</t>
    </r>
  </si>
  <si>
    <r>
      <rPr>
        <sz val="11"/>
        <rFont val="ＭＳ 明朝"/>
        <family val="1"/>
        <charset val="128"/>
      </rPr>
      <t>最上川第八</t>
    </r>
  </si>
  <si>
    <r>
      <rPr>
        <sz val="11"/>
        <rFont val="ＭＳ 明朝"/>
        <family val="1"/>
        <charset val="128"/>
      </rPr>
      <t>立谷沢川</t>
    </r>
  </si>
  <si>
    <r>
      <rPr>
        <sz val="11"/>
        <rFont val="ＭＳ 明朝"/>
        <family val="1"/>
        <charset val="128"/>
      </rPr>
      <t>相沢川</t>
    </r>
  </si>
  <si>
    <r>
      <rPr>
        <sz val="11"/>
        <rFont val="ＭＳ 明朝"/>
        <family val="1"/>
        <charset val="128"/>
      </rPr>
      <t>両羽</t>
    </r>
  </si>
  <si>
    <r>
      <rPr>
        <sz val="11"/>
        <rFont val="ＭＳ 明朝"/>
        <family val="1"/>
        <charset val="128"/>
      </rPr>
      <t>最上川水系　小計</t>
    </r>
  </si>
  <si>
    <r>
      <rPr>
        <sz val="11"/>
        <rFont val="ＭＳ 明朝"/>
        <family val="1"/>
        <charset val="128"/>
      </rPr>
      <t>赤川</t>
    </r>
  </si>
  <si>
    <r>
      <rPr>
        <sz val="11"/>
        <rFont val="ＭＳ 明朝"/>
        <family val="1"/>
        <charset val="128"/>
      </rPr>
      <t>日向荒瀬</t>
    </r>
  </si>
  <si>
    <r>
      <rPr>
        <sz val="11"/>
        <rFont val="ＭＳ 明朝"/>
        <family val="1"/>
        <charset val="128"/>
      </rPr>
      <t>日向川・荒瀬川</t>
    </r>
  </si>
  <si>
    <r>
      <rPr>
        <sz val="11"/>
        <rFont val="ＭＳ 明朝"/>
        <family val="1"/>
        <charset val="128"/>
      </rPr>
      <t>山戸</t>
    </r>
  </si>
  <si>
    <r>
      <rPr>
        <sz val="11"/>
        <rFont val="ＭＳ 明朝"/>
        <family val="1"/>
        <charset val="128"/>
      </rPr>
      <t>五十川</t>
    </r>
  </si>
  <si>
    <r>
      <rPr>
        <sz val="11"/>
        <rFont val="ＭＳ 明朝"/>
        <family val="1"/>
        <charset val="128"/>
      </rPr>
      <t>温海町</t>
    </r>
  </si>
  <si>
    <r>
      <rPr>
        <sz val="11"/>
        <rFont val="ＭＳ 明朝"/>
        <family val="1"/>
        <charset val="128"/>
      </rPr>
      <t>温海川</t>
    </r>
  </si>
  <si>
    <r>
      <rPr>
        <sz val="11"/>
        <rFont val="ＭＳ 明朝"/>
        <family val="1"/>
        <charset val="128"/>
      </rPr>
      <t>庄内小国川</t>
    </r>
  </si>
  <si>
    <r>
      <rPr>
        <sz val="11"/>
        <rFont val="ＭＳ 明朝"/>
        <family val="1"/>
        <charset val="128"/>
      </rPr>
      <t>鼠ヶ関川</t>
    </r>
  </si>
  <si>
    <r>
      <rPr>
        <sz val="11"/>
        <rFont val="ＭＳ 明朝"/>
        <family val="1"/>
        <charset val="128"/>
      </rPr>
      <t>月光川養</t>
    </r>
  </si>
  <si>
    <r>
      <rPr>
        <sz val="11"/>
        <rFont val="ＭＳ 明朝"/>
        <family val="1"/>
        <charset val="128"/>
      </rPr>
      <t>月光川</t>
    </r>
  </si>
  <si>
    <r>
      <rPr>
        <sz val="11"/>
        <rFont val="ＭＳ 明朝"/>
        <family val="1"/>
        <charset val="128"/>
      </rPr>
      <t>小国町</t>
    </r>
  </si>
  <si>
    <r>
      <rPr>
        <sz val="11"/>
        <rFont val="ＭＳ 明朝"/>
        <family val="1"/>
        <charset val="128"/>
      </rPr>
      <t>荒川</t>
    </r>
  </si>
  <si>
    <r>
      <rPr>
        <sz val="11"/>
        <rFont val="ＭＳ 明朝"/>
        <family val="1"/>
        <charset val="128"/>
      </rPr>
      <t>横川</t>
    </r>
  </si>
  <si>
    <r>
      <rPr>
        <sz val="11"/>
        <rFont val="ＭＳ 明朝"/>
        <family val="1"/>
        <charset val="128"/>
      </rPr>
      <t>玉川</t>
    </r>
  </si>
  <si>
    <r>
      <rPr>
        <sz val="11"/>
        <rFont val="ＭＳ 明朝"/>
        <family val="1"/>
        <charset val="128"/>
      </rPr>
      <t>作谷沢</t>
    </r>
  </si>
  <si>
    <r>
      <rPr>
        <sz val="11"/>
        <rFont val="ＭＳ 明朝"/>
        <family val="1"/>
        <charset val="128"/>
      </rPr>
      <t>大沼・荒沼</t>
    </r>
  </si>
  <si>
    <r>
      <rPr>
        <sz val="11"/>
        <rFont val="ＭＳ 明朝"/>
        <family val="1"/>
        <charset val="128"/>
      </rPr>
      <t>合　計</t>
    </r>
  </si>
  <si>
    <r>
      <t xml:space="preserve"> </t>
    </r>
    <r>
      <rPr>
        <sz val="11"/>
        <rFont val="ＭＳ 明朝"/>
        <family val="1"/>
        <charset val="128"/>
      </rPr>
      <t>イ　漁業協同組合別、河川別生産額</t>
    </r>
  </si>
  <si>
    <r>
      <rPr>
        <sz val="11"/>
        <rFont val="ＭＳ 明朝"/>
        <family val="1"/>
        <charset val="128"/>
      </rPr>
      <t>漁協名</t>
    </r>
  </si>
  <si>
    <t>11.30</t>
    <phoneticPr fontId="4"/>
  </si>
  <si>
    <t>12.20</t>
    <phoneticPr fontId="4"/>
  </si>
  <si>
    <t>2.20</t>
    <phoneticPr fontId="4"/>
  </si>
  <si>
    <t>9.30</t>
    <phoneticPr fontId="4"/>
  </si>
  <si>
    <r>
      <t xml:space="preserve">(3) </t>
    </r>
    <r>
      <rPr>
        <sz val="12"/>
        <color rgb="FF000000"/>
        <rFont val="ＭＳ 明朝"/>
        <family val="1"/>
        <charset val="128"/>
      </rPr>
      <t>入会許可漁業</t>
    </r>
  </si>
  <si>
    <r>
      <t>( )</t>
    </r>
    <r>
      <rPr>
        <sz val="11"/>
        <color rgb="FF000000"/>
        <rFont val="ＭＳ 明朝"/>
        <family val="1"/>
        <charset val="128"/>
      </rPr>
      <t>内は協定の有効期間</t>
    </r>
  </si>
  <si>
    <r>
      <t xml:space="preserve">(4) </t>
    </r>
    <r>
      <rPr>
        <sz val="12"/>
        <color rgb="FF000000"/>
        <rFont val="ＭＳ 明朝"/>
        <family val="1"/>
        <charset val="128"/>
      </rPr>
      <t>小型いかつり漁業､許可隻数</t>
    </r>
    <r>
      <rPr>
        <sz val="12"/>
        <color rgb="FF000000"/>
        <rFont val="Century"/>
        <family val="1"/>
      </rPr>
      <t>(</t>
    </r>
    <r>
      <rPr>
        <sz val="12"/>
        <color rgb="FF000000"/>
        <rFont val="ＭＳ 明朝"/>
        <family val="1"/>
        <charset val="128"/>
      </rPr>
      <t>道県別</t>
    </r>
    <r>
      <rPr>
        <sz val="12"/>
        <color rgb="FF000000"/>
        <rFont val="Century"/>
        <family val="1"/>
      </rPr>
      <t>)</t>
    </r>
  </si>
  <si>
    <r>
      <rPr>
        <sz val="11"/>
        <color theme="1"/>
        <rFont val="ＭＳ 明朝"/>
        <family val="1"/>
        <charset val="128"/>
      </rPr>
      <t>隻</t>
    </r>
    <r>
      <rPr>
        <sz val="11"/>
        <color theme="1"/>
        <rFont val="Century"/>
        <family val="1"/>
      </rPr>
      <t xml:space="preserve">  </t>
    </r>
    <r>
      <rPr>
        <sz val="11"/>
        <color theme="1"/>
        <rFont val="ＭＳ 明朝"/>
        <family val="1"/>
        <charset val="128"/>
      </rPr>
      <t>数</t>
    </r>
  </si>
  <si>
    <r>
      <rPr>
        <sz val="11"/>
        <color theme="1"/>
        <rFont val="ＭＳ 明朝"/>
        <family val="1"/>
        <charset val="128"/>
      </rPr>
      <t>業者数</t>
    </r>
  </si>
  <si>
    <r>
      <rPr>
        <sz val="11"/>
        <color theme="1"/>
        <rFont val="ＭＳ 明朝"/>
        <family val="1"/>
        <charset val="128"/>
      </rPr>
      <t>計</t>
    </r>
    <rPh sb="0" eb="1">
      <t>ケイ</t>
    </rPh>
    <phoneticPr fontId="4"/>
  </si>
  <si>
    <r>
      <rPr>
        <sz val="11"/>
        <color theme="1"/>
        <rFont val="ＭＳ 明朝"/>
        <family val="1"/>
        <charset val="128"/>
      </rPr>
      <t>念珠関</t>
    </r>
  </si>
  <si>
    <r>
      <rPr>
        <sz val="11"/>
        <color theme="1"/>
        <rFont val="ＭＳ 明朝"/>
        <family val="1"/>
        <charset val="128"/>
      </rPr>
      <t>温</t>
    </r>
    <r>
      <rPr>
        <sz val="11"/>
        <color theme="1"/>
        <rFont val="Century"/>
        <family val="1"/>
      </rPr>
      <t xml:space="preserve"> </t>
    </r>
    <r>
      <rPr>
        <sz val="11"/>
        <color theme="1"/>
        <rFont val="ＭＳ 明朝"/>
        <family val="1"/>
        <charset val="128"/>
      </rPr>
      <t>海</t>
    </r>
  </si>
  <si>
    <r>
      <rPr>
        <sz val="11"/>
        <color theme="1"/>
        <rFont val="ＭＳ 明朝"/>
        <family val="1"/>
        <charset val="128"/>
      </rPr>
      <t>豊</t>
    </r>
    <r>
      <rPr>
        <sz val="11"/>
        <color theme="1"/>
        <rFont val="Century"/>
        <family val="1"/>
      </rPr>
      <t xml:space="preserve"> </t>
    </r>
    <r>
      <rPr>
        <sz val="11"/>
        <color theme="1"/>
        <rFont val="ＭＳ 明朝"/>
        <family val="1"/>
        <charset val="128"/>
      </rPr>
      <t>浦</t>
    </r>
  </si>
  <si>
    <r>
      <rPr>
        <sz val="11"/>
        <color theme="1"/>
        <rFont val="ＭＳ 明朝"/>
        <family val="1"/>
        <charset val="128"/>
      </rPr>
      <t>由</t>
    </r>
    <r>
      <rPr>
        <sz val="11"/>
        <color theme="1"/>
        <rFont val="Century"/>
        <family val="1"/>
      </rPr>
      <t xml:space="preserve"> </t>
    </r>
    <r>
      <rPr>
        <sz val="11"/>
        <color theme="1"/>
        <rFont val="ＭＳ 明朝"/>
        <family val="1"/>
        <charset val="128"/>
      </rPr>
      <t>良</t>
    </r>
  </si>
  <si>
    <r>
      <rPr>
        <sz val="11"/>
        <color theme="1"/>
        <rFont val="ＭＳ 明朝"/>
        <family val="1"/>
        <charset val="128"/>
      </rPr>
      <t>加</t>
    </r>
    <r>
      <rPr>
        <sz val="11"/>
        <color theme="1"/>
        <rFont val="Century"/>
        <family val="1"/>
      </rPr>
      <t xml:space="preserve"> </t>
    </r>
    <r>
      <rPr>
        <sz val="11"/>
        <color theme="1"/>
        <rFont val="ＭＳ 明朝"/>
        <family val="1"/>
        <charset val="128"/>
      </rPr>
      <t>茂</t>
    </r>
  </si>
  <si>
    <r>
      <rPr>
        <sz val="11"/>
        <color theme="1"/>
        <rFont val="ＭＳ 明朝"/>
        <family val="1"/>
        <charset val="128"/>
      </rPr>
      <t>酒</t>
    </r>
    <r>
      <rPr>
        <sz val="11"/>
        <color theme="1"/>
        <rFont val="Century"/>
        <family val="1"/>
      </rPr>
      <t xml:space="preserve"> </t>
    </r>
    <r>
      <rPr>
        <sz val="11"/>
        <color theme="1"/>
        <rFont val="ＭＳ 明朝"/>
        <family val="1"/>
        <charset val="128"/>
      </rPr>
      <t>田</t>
    </r>
  </si>
  <si>
    <r>
      <rPr>
        <sz val="11"/>
        <color theme="1"/>
        <rFont val="ＭＳ 明朝"/>
        <family val="1"/>
        <charset val="128"/>
      </rPr>
      <t>吹</t>
    </r>
    <r>
      <rPr>
        <sz val="11"/>
        <color theme="1"/>
        <rFont val="Century"/>
        <family val="1"/>
      </rPr>
      <t xml:space="preserve"> </t>
    </r>
    <r>
      <rPr>
        <sz val="11"/>
        <color theme="1"/>
        <rFont val="ＭＳ 明朝"/>
        <family val="1"/>
        <charset val="128"/>
      </rPr>
      <t>浦</t>
    </r>
  </si>
  <si>
    <r>
      <rPr>
        <sz val="11"/>
        <color theme="1"/>
        <rFont val="ＭＳ 明朝"/>
        <family val="1"/>
        <charset val="128"/>
      </rPr>
      <t>飛</t>
    </r>
    <r>
      <rPr>
        <sz val="11"/>
        <color theme="1"/>
        <rFont val="Century"/>
        <family val="1"/>
      </rPr>
      <t xml:space="preserve"> </t>
    </r>
    <r>
      <rPr>
        <sz val="11"/>
        <color theme="1"/>
        <rFont val="ＭＳ 明朝"/>
        <family val="1"/>
        <charset val="128"/>
      </rPr>
      <t>島</t>
    </r>
  </si>
  <si>
    <r>
      <rPr>
        <sz val="11"/>
        <color theme="1"/>
        <rFont val="ＭＳ 明朝"/>
        <family val="1"/>
        <charset val="128"/>
      </rPr>
      <t>件　数</t>
    </r>
    <rPh sb="0" eb="1">
      <t>ケン</t>
    </rPh>
    <rPh sb="2" eb="3">
      <t>スウ</t>
    </rPh>
    <phoneticPr fontId="4"/>
  </si>
  <si>
    <r>
      <rPr>
        <sz val="11"/>
        <color theme="1"/>
        <rFont val="ＭＳ 明朝"/>
        <family val="1"/>
        <charset val="128"/>
      </rPr>
      <t>合</t>
    </r>
    <r>
      <rPr>
        <sz val="11"/>
        <color theme="1"/>
        <rFont val="Century"/>
        <family val="1"/>
      </rPr>
      <t xml:space="preserve"> </t>
    </r>
    <r>
      <rPr>
        <sz val="11"/>
        <color theme="1"/>
        <rFont val="ＭＳ 明朝"/>
        <family val="1"/>
        <charset val="128"/>
      </rPr>
      <t>計</t>
    </r>
  </si>
  <si>
    <r>
      <rPr>
        <sz val="11"/>
        <color theme="1"/>
        <rFont val="ＭＳ 明朝"/>
        <family val="1"/>
        <charset val="128"/>
      </rPr>
      <t>一</t>
    </r>
    <r>
      <rPr>
        <sz val="11"/>
        <color theme="1"/>
        <rFont val="Century"/>
        <family val="1"/>
      </rPr>
      <t xml:space="preserve"> </t>
    </r>
    <r>
      <rPr>
        <sz val="11"/>
        <color theme="1"/>
        <rFont val="ＭＳ 明朝"/>
        <family val="1"/>
        <charset val="128"/>
      </rPr>
      <t>般</t>
    </r>
  </si>
  <si>
    <r>
      <rPr>
        <sz val="11"/>
        <color theme="1"/>
        <rFont val="ＭＳ 明朝"/>
        <family val="1"/>
        <charset val="128"/>
      </rPr>
      <t>漁</t>
    </r>
    <r>
      <rPr>
        <sz val="11"/>
        <color theme="1"/>
        <rFont val="Century"/>
        <family val="1"/>
      </rPr>
      <t xml:space="preserve">         </t>
    </r>
    <r>
      <rPr>
        <sz val="11"/>
        <color theme="1"/>
        <rFont val="ＭＳ 明朝"/>
        <family val="1"/>
        <charset val="128"/>
      </rPr>
      <t>　　　　　　</t>
    </r>
    <r>
      <rPr>
        <sz val="11"/>
        <color theme="1"/>
        <rFont val="Century"/>
        <family val="1"/>
      </rPr>
      <t xml:space="preserve">     </t>
    </r>
    <r>
      <rPr>
        <sz val="11"/>
        <color theme="1"/>
        <rFont val="ＭＳ 明朝"/>
        <family val="1"/>
        <charset val="128"/>
      </rPr>
      <t>船</t>
    </r>
    <phoneticPr fontId="4"/>
  </si>
  <si>
    <r>
      <rPr>
        <sz val="11"/>
        <color theme="1"/>
        <rFont val="ＭＳ 明朝"/>
        <family val="1"/>
        <charset val="128"/>
      </rPr>
      <t>区　分</t>
    </r>
    <phoneticPr fontId="4"/>
  </si>
  <si>
    <r>
      <rPr>
        <sz val="11"/>
        <color theme="1"/>
        <rFont val="ＭＳ 明朝"/>
        <family val="1"/>
        <charset val="128"/>
      </rPr>
      <t>日本海･太平洋</t>
    </r>
  </si>
  <si>
    <r>
      <rPr>
        <sz val="11"/>
        <color theme="1"/>
        <rFont val="ＭＳ 明朝"/>
        <family val="1"/>
        <charset val="128"/>
      </rPr>
      <t>周</t>
    </r>
    <r>
      <rPr>
        <sz val="11"/>
        <color theme="1"/>
        <rFont val="Century"/>
        <family val="1"/>
      </rPr>
      <t xml:space="preserve">    </t>
    </r>
    <r>
      <rPr>
        <sz val="11"/>
        <color theme="1"/>
        <rFont val="ＭＳ 明朝"/>
        <family val="1"/>
        <charset val="128"/>
      </rPr>
      <t>年</t>
    </r>
  </si>
  <si>
    <r>
      <rPr>
        <sz val="11"/>
        <color theme="1"/>
        <rFont val="ＭＳ 明朝"/>
        <family val="1"/>
        <charset val="128"/>
      </rPr>
      <t>小型するめいか釣り</t>
    </r>
  </si>
  <si>
    <r>
      <rPr>
        <sz val="11"/>
        <color theme="1"/>
        <rFont val="ＭＳ 明朝"/>
        <family val="1"/>
        <charset val="128"/>
      </rPr>
      <t>届出漁業</t>
    </r>
  </si>
  <si>
    <r>
      <rPr>
        <sz val="11"/>
        <color theme="1"/>
        <rFont val="ＭＳ 明朝"/>
        <family val="1"/>
        <charset val="128"/>
      </rPr>
      <t>いか釣り</t>
    </r>
  </si>
  <si>
    <r>
      <t>N46°</t>
    </r>
    <r>
      <rPr>
        <sz val="11"/>
        <color theme="1"/>
        <rFont val="ＭＳ 明朝"/>
        <family val="1"/>
        <charset val="128"/>
      </rPr>
      <t>以南､</t>
    </r>
    <r>
      <rPr>
        <sz val="11"/>
        <color theme="1"/>
        <rFont val="Century"/>
        <family val="1"/>
      </rPr>
      <t>N37°</t>
    </r>
    <r>
      <rPr>
        <sz val="11"/>
        <color theme="1"/>
        <rFont val="ＭＳ 明朝"/>
        <family val="1"/>
        <charset val="128"/>
      </rPr>
      <t>以北の日本海</t>
    </r>
  </si>
  <si>
    <r>
      <t>3</t>
    </r>
    <r>
      <rPr>
        <sz val="11"/>
        <color theme="1"/>
        <rFont val="ＭＳ 明朝"/>
        <family val="1"/>
        <charset val="128"/>
      </rPr>
      <t>月</t>
    </r>
    <r>
      <rPr>
        <sz val="11"/>
        <color theme="1"/>
        <rFont val="Century"/>
        <family val="1"/>
      </rPr>
      <t xml:space="preserve"> </t>
    </r>
    <r>
      <rPr>
        <sz val="11"/>
        <color theme="1"/>
        <rFont val="ＭＳ 明朝"/>
        <family val="1"/>
        <charset val="128"/>
      </rPr>
      <t>～</t>
    </r>
    <r>
      <rPr>
        <sz val="11"/>
        <color theme="1"/>
        <rFont val="Century"/>
        <family val="1"/>
      </rPr>
      <t xml:space="preserve"> 7</t>
    </r>
    <r>
      <rPr>
        <sz val="11"/>
        <color theme="1"/>
        <rFont val="ＭＳ 明朝"/>
        <family val="1"/>
        <charset val="128"/>
      </rPr>
      <t>月</t>
    </r>
  </si>
  <si>
    <r>
      <rPr>
        <sz val="11"/>
        <color theme="1"/>
        <rFont val="ＭＳ 明朝"/>
        <family val="1"/>
        <charset val="128"/>
      </rPr>
      <t>中型さけ･ます流し網</t>
    </r>
  </si>
  <si>
    <r>
      <rPr>
        <sz val="11"/>
        <color theme="1"/>
        <rFont val="ＭＳ 明朝"/>
        <family val="1"/>
        <charset val="128"/>
      </rPr>
      <t>青森県から新潟県までの沖合</t>
    </r>
  </si>
  <si>
    <r>
      <t>9</t>
    </r>
    <r>
      <rPr>
        <sz val="11"/>
        <color theme="1"/>
        <rFont val="ＭＳ 明朝"/>
        <family val="1"/>
        <charset val="128"/>
      </rPr>
      <t>月～翌年</t>
    </r>
    <r>
      <rPr>
        <sz val="11"/>
        <color theme="1"/>
        <rFont val="Century"/>
        <family val="1"/>
      </rPr>
      <t>6</t>
    </r>
    <r>
      <rPr>
        <sz val="11"/>
        <color theme="1"/>
        <rFont val="ＭＳ 明朝"/>
        <family val="1"/>
        <charset val="128"/>
      </rPr>
      <t>月</t>
    </r>
  </si>
  <si>
    <r>
      <rPr>
        <sz val="11"/>
        <color theme="1"/>
        <rFont val="ＭＳ 明朝"/>
        <family val="1"/>
        <charset val="128"/>
      </rPr>
      <t>沖合底びき網</t>
    </r>
  </si>
  <si>
    <r>
      <rPr>
        <sz val="11"/>
        <color theme="1"/>
        <rFont val="ＭＳ 明朝"/>
        <family val="1"/>
        <charset val="128"/>
      </rPr>
      <t>指定漁業</t>
    </r>
  </si>
  <si>
    <r>
      <rPr>
        <sz val="11"/>
        <color theme="1"/>
        <rFont val="ＭＳ 明朝"/>
        <family val="1"/>
        <charset val="128"/>
      </rPr>
      <t>漁</t>
    </r>
    <r>
      <rPr>
        <sz val="11"/>
        <color theme="1"/>
        <rFont val="Century"/>
        <family val="1"/>
      </rPr>
      <t xml:space="preserve">  </t>
    </r>
    <r>
      <rPr>
        <sz val="11"/>
        <color theme="1"/>
        <rFont val="ＭＳ 明朝"/>
        <family val="1"/>
        <charset val="128"/>
      </rPr>
      <t>業</t>
    </r>
    <r>
      <rPr>
        <sz val="11"/>
        <color theme="1"/>
        <rFont val="Century"/>
        <family val="1"/>
      </rPr>
      <t xml:space="preserve">  </t>
    </r>
    <r>
      <rPr>
        <sz val="11"/>
        <color theme="1"/>
        <rFont val="ＭＳ 明朝"/>
        <family val="1"/>
        <charset val="128"/>
      </rPr>
      <t>海</t>
    </r>
    <r>
      <rPr>
        <sz val="11"/>
        <color theme="1"/>
        <rFont val="Century"/>
        <family val="1"/>
      </rPr>
      <t xml:space="preserve">  </t>
    </r>
    <r>
      <rPr>
        <sz val="11"/>
        <color theme="1"/>
        <rFont val="ＭＳ 明朝"/>
        <family val="1"/>
        <charset val="128"/>
      </rPr>
      <t>域</t>
    </r>
  </si>
  <si>
    <r>
      <rPr>
        <sz val="11"/>
        <color theme="1"/>
        <rFont val="ＭＳ 明朝"/>
        <family val="1"/>
        <charset val="128"/>
      </rPr>
      <t>操</t>
    </r>
    <r>
      <rPr>
        <sz val="11"/>
        <color theme="1"/>
        <rFont val="Century"/>
        <family val="1"/>
      </rPr>
      <t xml:space="preserve"> </t>
    </r>
    <r>
      <rPr>
        <sz val="11"/>
        <color theme="1"/>
        <rFont val="ＭＳ 明朝"/>
        <family val="1"/>
        <charset val="128"/>
      </rPr>
      <t>業</t>
    </r>
    <r>
      <rPr>
        <sz val="11"/>
        <color theme="1"/>
        <rFont val="Century"/>
        <family val="1"/>
      </rPr>
      <t xml:space="preserve"> </t>
    </r>
    <r>
      <rPr>
        <sz val="11"/>
        <color theme="1"/>
        <rFont val="ＭＳ 明朝"/>
        <family val="1"/>
        <charset val="128"/>
      </rPr>
      <t>期</t>
    </r>
    <r>
      <rPr>
        <sz val="11"/>
        <color theme="1"/>
        <rFont val="Century"/>
        <family val="1"/>
      </rPr>
      <t xml:space="preserve"> </t>
    </r>
    <r>
      <rPr>
        <sz val="11"/>
        <color theme="1"/>
        <rFont val="ＭＳ 明朝"/>
        <family val="1"/>
        <charset val="128"/>
      </rPr>
      <t>間</t>
    </r>
  </si>
  <si>
    <r>
      <rPr>
        <sz val="11"/>
        <color theme="1"/>
        <rFont val="ＭＳ 明朝"/>
        <family val="1"/>
        <charset val="128"/>
      </rPr>
      <t>隻</t>
    </r>
    <r>
      <rPr>
        <sz val="11"/>
        <color theme="1"/>
        <rFont val="Century"/>
        <family val="1"/>
      </rPr>
      <t xml:space="preserve"> </t>
    </r>
    <r>
      <rPr>
        <sz val="11"/>
        <color theme="1"/>
        <rFont val="ＭＳ 明朝"/>
        <family val="1"/>
        <charset val="128"/>
      </rPr>
      <t>数</t>
    </r>
  </si>
  <si>
    <r>
      <rPr>
        <sz val="11"/>
        <color theme="1"/>
        <rFont val="ＭＳ 明朝"/>
        <family val="1"/>
        <charset val="128"/>
      </rPr>
      <t>漁</t>
    </r>
    <r>
      <rPr>
        <sz val="11"/>
        <color theme="1"/>
        <rFont val="Century"/>
        <family val="1"/>
      </rPr>
      <t xml:space="preserve"> </t>
    </r>
    <r>
      <rPr>
        <sz val="11"/>
        <color theme="1"/>
        <rFont val="ＭＳ 明朝"/>
        <family val="1"/>
        <charset val="128"/>
      </rPr>
      <t>業</t>
    </r>
    <r>
      <rPr>
        <sz val="11"/>
        <color theme="1"/>
        <rFont val="Century"/>
        <family val="1"/>
      </rPr>
      <t xml:space="preserve"> </t>
    </r>
    <r>
      <rPr>
        <sz val="11"/>
        <color theme="1"/>
        <rFont val="ＭＳ 明朝"/>
        <family val="1"/>
        <charset val="128"/>
      </rPr>
      <t>種</t>
    </r>
    <r>
      <rPr>
        <sz val="11"/>
        <color theme="1"/>
        <rFont val="Century"/>
        <family val="1"/>
      </rPr>
      <t xml:space="preserve"> </t>
    </r>
    <r>
      <rPr>
        <sz val="11"/>
        <color theme="1"/>
        <rFont val="ＭＳ 明朝"/>
        <family val="1"/>
        <charset val="128"/>
      </rPr>
      <t>類</t>
    </r>
  </si>
  <si>
    <r>
      <rPr>
        <sz val="11"/>
        <rFont val="ＭＳ 明朝"/>
        <family val="1"/>
        <charset val="128"/>
      </rPr>
      <t>県　内　漁　船</t>
    </r>
    <rPh sb="0" eb="1">
      <t>ケン</t>
    </rPh>
    <rPh sb="2" eb="3">
      <t>ナイ</t>
    </rPh>
    <rPh sb="4" eb="5">
      <t>リョウ</t>
    </rPh>
    <rPh sb="6" eb="7">
      <t>セン</t>
    </rPh>
    <phoneticPr fontId="14"/>
  </si>
  <si>
    <r>
      <rPr>
        <sz val="11"/>
        <rFont val="ＭＳ 明朝"/>
        <family val="1"/>
        <charset val="128"/>
      </rPr>
      <t>　</t>
    </r>
    <phoneticPr fontId="14"/>
  </si>
  <si>
    <r>
      <rPr>
        <b/>
        <u/>
        <sz val="14"/>
        <rFont val="ＭＳ 明朝"/>
        <family val="1"/>
        <charset val="128"/>
      </rPr>
      <t>※</t>
    </r>
    <r>
      <rPr>
        <b/>
        <u/>
        <sz val="14"/>
        <rFont val="Century"/>
        <family val="1"/>
      </rPr>
      <t xml:space="preserve"> </t>
    </r>
    <r>
      <rPr>
        <b/>
        <u/>
        <sz val="14"/>
        <rFont val="ＭＳ 明朝"/>
        <family val="1"/>
        <charset val="128"/>
      </rPr>
      <t>山形県漁業監視調査船「月峯」</t>
    </r>
    <r>
      <rPr>
        <b/>
        <u/>
        <sz val="14"/>
        <rFont val="Century"/>
        <family val="1"/>
      </rPr>
      <t xml:space="preserve"> </t>
    </r>
    <r>
      <rPr>
        <b/>
        <u/>
        <sz val="14"/>
        <rFont val="ＭＳ 明朝"/>
        <family val="1"/>
        <charset val="128"/>
      </rPr>
      <t>主</t>
    </r>
    <r>
      <rPr>
        <b/>
        <u/>
        <sz val="14"/>
        <rFont val="Century"/>
        <family val="1"/>
      </rPr>
      <t xml:space="preserve"> </t>
    </r>
    <r>
      <rPr>
        <b/>
        <u/>
        <sz val="14"/>
        <rFont val="ＭＳ 明朝"/>
        <family val="1"/>
        <charset val="128"/>
      </rPr>
      <t>要</t>
    </r>
    <r>
      <rPr>
        <b/>
        <u/>
        <sz val="14"/>
        <rFont val="Century"/>
        <family val="1"/>
      </rPr>
      <t xml:space="preserve"> </t>
    </r>
    <r>
      <rPr>
        <b/>
        <u/>
        <sz val="14"/>
        <rFont val="ＭＳ 明朝"/>
        <family val="1"/>
        <charset val="128"/>
      </rPr>
      <t>目</t>
    </r>
  </si>
  <si>
    <r>
      <rPr>
        <sz val="11"/>
        <rFont val="ＭＳ 明朝"/>
        <family val="1"/>
        <charset val="128"/>
      </rPr>
      <t>船型</t>
    </r>
    <rPh sb="0" eb="1">
      <t>フネ</t>
    </rPh>
    <rPh sb="1" eb="2">
      <t>カタ</t>
    </rPh>
    <phoneticPr fontId="14"/>
  </si>
  <si>
    <r>
      <rPr>
        <sz val="11"/>
        <rFont val="ＭＳ 明朝"/>
        <family val="1"/>
        <charset val="128"/>
      </rPr>
      <t>性能</t>
    </r>
    <rPh sb="0" eb="2">
      <t>セイノウ</t>
    </rPh>
    <phoneticPr fontId="14"/>
  </si>
  <si>
    <r>
      <rPr>
        <sz val="11"/>
        <rFont val="ＭＳ 明朝"/>
        <family val="1"/>
        <charset val="128"/>
      </rPr>
      <t>船質</t>
    </r>
    <rPh sb="0" eb="1">
      <t>フネ</t>
    </rPh>
    <rPh sb="1" eb="2">
      <t>シツ</t>
    </rPh>
    <phoneticPr fontId="14"/>
  </si>
  <si>
    <r>
      <rPr>
        <sz val="11"/>
        <rFont val="ＭＳ 明朝"/>
        <family val="1"/>
        <charset val="128"/>
      </rPr>
      <t>　軽合金製</t>
    </r>
    <phoneticPr fontId="14"/>
  </si>
  <si>
    <r>
      <rPr>
        <sz val="11"/>
        <rFont val="ＭＳ 明朝"/>
        <family val="1"/>
        <charset val="128"/>
      </rPr>
      <t>主要寸法</t>
    </r>
    <rPh sb="0" eb="2">
      <t>シュヨウ</t>
    </rPh>
    <rPh sb="2" eb="4">
      <t>スンポウ</t>
    </rPh>
    <phoneticPr fontId="14"/>
  </si>
  <si>
    <r>
      <rPr>
        <sz val="11"/>
        <rFont val="ＭＳ 明朝"/>
        <family val="1"/>
        <charset val="128"/>
      </rPr>
      <t>設備</t>
    </r>
    <rPh sb="0" eb="2">
      <t>セツビ</t>
    </rPh>
    <phoneticPr fontId="14"/>
  </si>
  <si>
    <r>
      <rPr>
        <sz val="11"/>
        <rFont val="ＭＳ 明朝"/>
        <family val="1"/>
        <charset val="128"/>
      </rPr>
      <t>　幅</t>
    </r>
    <r>
      <rPr>
        <sz val="11"/>
        <rFont val="Century"/>
        <family val="1"/>
      </rPr>
      <t xml:space="preserve">                 5.50</t>
    </r>
    <r>
      <rPr>
        <sz val="11"/>
        <rFont val="ＭＳ 明朝"/>
        <family val="1"/>
        <charset val="128"/>
      </rPr>
      <t>メートル</t>
    </r>
    <phoneticPr fontId="14"/>
  </si>
  <si>
    <r>
      <rPr>
        <sz val="11"/>
        <rFont val="ＭＳ 明朝"/>
        <family val="1"/>
        <charset val="128"/>
      </rPr>
      <t>　深さ</t>
    </r>
    <r>
      <rPr>
        <sz val="11"/>
        <rFont val="Century"/>
        <family val="1"/>
      </rPr>
      <t xml:space="preserve">             2.73</t>
    </r>
    <r>
      <rPr>
        <sz val="11"/>
        <rFont val="ＭＳ 明朝"/>
        <family val="1"/>
        <charset val="128"/>
      </rPr>
      <t>メートル</t>
    </r>
    <phoneticPr fontId="14"/>
  </si>
  <si>
    <r>
      <rPr>
        <sz val="11"/>
        <rFont val="ＭＳ 明朝"/>
        <family val="1"/>
        <charset val="128"/>
      </rPr>
      <t>総トン数</t>
    </r>
    <rPh sb="0" eb="1">
      <t>ソウ</t>
    </rPh>
    <rPh sb="3" eb="4">
      <t>スウ</t>
    </rPh>
    <phoneticPr fontId="14"/>
  </si>
  <si>
    <r>
      <rPr>
        <sz val="11"/>
        <rFont val="ＭＳ 明朝"/>
        <family val="1"/>
        <charset val="128"/>
      </rPr>
      <t>　</t>
    </r>
    <r>
      <rPr>
        <sz val="11"/>
        <rFont val="Century"/>
        <family val="1"/>
      </rPr>
      <t>52</t>
    </r>
    <r>
      <rPr>
        <sz val="11"/>
        <rFont val="ＭＳ 明朝"/>
        <family val="1"/>
        <charset val="128"/>
      </rPr>
      <t>トン</t>
    </r>
    <phoneticPr fontId="14"/>
  </si>
  <si>
    <r>
      <rPr>
        <sz val="11"/>
        <rFont val="ＭＳ 明朝"/>
        <family val="1"/>
        <charset val="128"/>
      </rPr>
      <t>主機関</t>
    </r>
  </si>
  <si>
    <r>
      <rPr>
        <sz val="11"/>
        <rFont val="ＭＳ 明朝"/>
        <family val="1"/>
        <charset val="128"/>
      </rPr>
      <t>　</t>
    </r>
    <r>
      <rPr>
        <sz val="11"/>
        <rFont val="Century"/>
        <family val="1"/>
      </rPr>
      <t>D</t>
    </r>
    <r>
      <rPr>
        <sz val="11"/>
        <rFont val="ＭＳ 明朝"/>
        <family val="1"/>
        <charset val="128"/>
      </rPr>
      <t>　</t>
    </r>
    <r>
      <rPr>
        <sz val="11"/>
        <rFont val="Century"/>
        <family val="1"/>
      </rPr>
      <t>1,854kW×2</t>
    </r>
    <phoneticPr fontId="14"/>
  </si>
  <si>
    <r>
      <rPr>
        <sz val="11"/>
        <rFont val="ＭＳ 明朝"/>
        <family val="1"/>
        <charset val="128"/>
      </rPr>
      <t>補機関</t>
    </r>
  </si>
  <si>
    <r>
      <rPr>
        <sz val="14"/>
        <color rgb="FF000000"/>
        <rFont val="ＭＳ 明朝"/>
        <family val="1"/>
        <charset val="128"/>
      </rPr>
      <t>１２　漁業無線</t>
    </r>
    <phoneticPr fontId="4"/>
  </si>
  <si>
    <r>
      <t>(1)</t>
    </r>
    <r>
      <rPr>
        <sz val="12"/>
        <color rgb="FF000000"/>
        <rFont val="ＭＳ 明朝"/>
        <family val="1"/>
        <charset val="128"/>
      </rPr>
      <t>　山形県酒田漁業無線局</t>
    </r>
    <phoneticPr fontId="4"/>
  </si>
  <si>
    <r>
      <rPr>
        <sz val="12"/>
        <color rgb="FF000000"/>
        <rFont val="ＭＳ 明朝"/>
        <family val="1"/>
        <charset val="128"/>
      </rPr>
      <t>　昭和</t>
    </r>
    <r>
      <rPr>
        <sz val="12"/>
        <color rgb="FF000000"/>
        <rFont val="Century"/>
        <family val="1"/>
      </rPr>
      <t>26</t>
    </r>
    <r>
      <rPr>
        <sz val="12"/>
        <color rgb="FF000000"/>
        <rFont val="ＭＳ 明朝"/>
        <family val="1"/>
        <charset val="128"/>
      </rPr>
      <t>年</t>
    </r>
    <r>
      <rPr>
        <sz val="12"/>
        <color rgb="FF000000"/>
        <rFont val="Century"/>
        <family val="1"/>
      </rPr>
      <t>7</t>
    </r>
    <r>
      <rPr>
        <sz val="12"/>
        <color rgb="FF000000"/>
        <rFont val="ＭＳ 明朝"/>
        <family val="1"/>
        <charset val="128"/>
      </rPr>
      <t>月</t>
    </r>
    <r>
      <rPr>
        <sz val="12"/>
        <color rgb="FF000000"/>
        <rFont val="Century"/>
        <family val="1"/>
      </rPr>
      <t>3</t>
    </r>
    <r>
      <rPr>
        <sz val="12"/>
        <color rgb="FF000000"/>
        <rFont val="ＭＳ 明朝"/>
        <family val="1"/>
        <charset val="128"/>
      </rPr>
      <t>日</t>
    </r>
    <phoneticPr fontId="4"/>
  </si>
  <si>
    <r>
      <rPr>
        <sz val="12"/>
        <color rgb="FF000000"/>
        <rFont val="ＭＳ 明朝"/>
        <family val="1"/>
        <charset val="128"/>
      </rPr>
      <t>電波型式</t>
    </r>
  </si>
  <si>
    <r>
      <rPr>
        <sz val="12"/>
        <color rgb="FF000000"/>
        <rFont val="ＭＳ 明朝"/>
        <family val="1"/>
        <charset val="128"/>
      </rPr>
      <t>周波数（</t>
    </r>
    <r>
      <rPr>
        <sz val="12"/>
        <color rgb="FF000000"/>
        <rFont val="Century"/>
        <family val="1"/>
      </rPr>
      <t>kHz</t>
    </r>
    <r>
      <rPr>
        <sz val="12"/>
        <color rgb="FF000000"/>
        <rFont val="ＭＳ 明朝"/>
        <family val="1"/>
        <charset val="128"/>
      </rPr>
      <t>）</t>
    </r>
  </si>
  <si>
    <r>
      <rPr>
        <sz val="12"/>
        <color rgb="FF000000"/>
        <rFont val="ＭＳ 明朝"/>
        <family val="1"/>
        <charset val="128"/>
      </rPr>
      <t>空中線電力</t>
    </r>
  </si>
  <si>
    <r>
      <rPr>
        <sz val="12"/>
        <color rgb="FF000000"/>
        <rFont val="ＭＳ 明朝"/>
        <family val="1"/>
        <charset val="128"/>
      </rPr>
      <t>Ｊ</t>
    </r>
    <r>
      <rPr>
        <sz val="12"/>
        <color rgb="FF000000"/>
        <rFont val="Century"/>
        <family val="1"/>
      </rPr>
      <t>3</t>
    </r>
    <r>
      <rPr>
        <sz val="12"/>
        <color rgb="FF000000"/>
        <rFont val="ＭＳ 明朝"/>
        <family val="1"/>
        <charset val="128"/>
      </rPr>
      <t>Ｅ</t>
    </r>
  </si>
  <si>
    <t>1738.5</t>
    <phoneticPr fontId="4"/>
  </si>
  <si>
    <t>2394.5</t>
    <phoneticPr fontId="4"/>
  </si>
  <si>
    <r>
      <t>50</t>
    </r>
    <r>
      <rPr>
        <sz val="12"/>
        <color rgb="FF000000"/>
        <rFont val="ＭＳ 明朝"/>
        <family val="1"/>
        <charset val="128"/>
      </rPr>
      <t>Ｗ</t>
    </r>
  </si>
  <si>
    <r>
      <rPr>
        <sz val="12"/>
        <color rgb="FF000000"/>
        <rFont val="ＭＳ 明朝"/>
        <family val="1"/>
        <charset val="128"/>
      </rPr>
      <t>エ、無線機器</t>
    </r>
  </si>
  <si>
    <r>
      <rPr>
        <sz val="12"/>
        <color rgb="FF000000"/>
        <rFont val="ＭＳ 明朝"/>
        <family val="1"/>
        <charset val="128"/>
      </rPr>
      <t>選択呼出装置</t>
    </r>
  </si>
  <si>
    <r>
      <rPr>
        <sz val="12"/>
        <color theme="1"/>
        <rFont val="ＭＳ 明朝"/>
        <family val="1"/>
        <charset val="128"/>
      </rPr>
      <t>通信の種別</t>
    </r>
  </si>
  <si>
    <r>
      <rPr>
        <sz val="12"/>
        <color theme="1"/>
        <rFont val="ＭＳ 明朝"/>
        <family val="1"/>
        <charset val="128"/>
      </rPr>
      <t>通信回数</t>
    </r>
  </si>
  <si>
    <r>
      <rPr>
        <sz val="12"/>
        <color theme="1"/>
        <rFont val="ＭＳ 明朝"/>
        <family val="1"/>
        <charset val="128"/>
      </rPr>
      <t>通信時間</t>
    </r>
  </si>
  <si>
    <r>
      <rPr>
        <sz val="12"/>
        <color theme="1"/>
        <rFont val="ＭＳ 明朝"/>
        <family val="1"/>
        <charset val="128"/>
      </rPr>
      <t>漁業監督指導通信</t>
    </r>
    <phoneticPr fontId="4"/>
  </si>
  <si>
    <r>
      <rPr>
        <sz val="12"/>
        <color theme="1"/>
        <rFont val="ＭＳ 明朝"/>
        <family val="1"/>
        <charset val="128"/>
      </rPr>
      <t>漁業指導監督通信</t>
    </r>
  </si>
  <si>
    <r>
      <rPr>
        <sz val="12"/>
        <color theme="1"/>
        <rFont val="ＭＳ 明朝"/>
        <family val="1"/>
        <charset val="128"/>
      </rPr>
      <t>定時連絡通信</t>
    </r>
  </si>
  <si>
    <r>
      <rPr>
        <sz val="12"/>
        <color theme="1"/>
        <rFont val="ＭＳ 明朝"/>
        <family val="1"/>
        <charset val="128"/>
      </rPr>
      <t>海上安全情報</t>
    </r>
  </si>
  <si>
    <r>
      <rPr>
        <sz val="12"/>
        <color theme="1"/>
        <rFont val="ＭＳ 明朝"/>
        <family val="1"/>
        <charset val="128"/>
      </rPr>
      <t>海上気象周知通信</t>
    </r>
  </si>
  <si>
    <r>
      <rPr>
        <sz val="12"/>
        <color theme="1"/>
        <rFont val="ＭＳ 明朝"/>
        <family val="1"/>
        <charset val="128"/>
      </rPr>
      <t>その他</t>
    </r>
  </si>
  <si>
    <r>
      <rPr>
        <sz val="12"/>
        <color theme="1"/>
        <rFont val="ＭＳ 明朝"/>
        <family val="1"/>
        <charset val="128"/>
      </rPr>
      <t>計</t>
    </r>
  </si>
  <si>
    <r>
      <t>(2)</t>
    </r>
    <r>
      <rPr>
        <sz val="10.5"/>
        <color rgb="FF000000"/>
        <rFont val="ＭＳ 明朝"/>
        <family val="1"/>
        <charset val="128"/>
      </rPr>
      <t>　山形県漁業協同組合漁業無線局</t>
    </r>
    <phoneticPr fontId="4"/>
  </si>
  <si>
    <r>
      <rPr>
        <sz val="11"/>
        <color theme="1"/>
        <rFont val="ＭＳ 明朝"/>
        <family val="1"/>
        <charset val="128"/>
      </rPr>
      <t>局</t>
    </r>
    <r>
      <rPr>
        <sz val="11"/>
        <color theme="1"/>
        <rFont val="Century"/>
        <family val="1"/>
      </rPr>
      <t xml:space="preserve">         </t>
    </r>
    <r>
      <rPr>
        <sz val="11"/>
        <color theme="1"/>
        <rFont val="ＭＳ 明朝"/>
        <family val="1"/>
        <charset val="128"/>
      </rPr>
      <t>名</t>
    </r>
    <phoneticPr fontId="4"/>
  </si>
  <si>
    <r>
      <rPr>
        <sz val="11"/>
        <color theme="1"/>
        <rFont val="ＭＳ 明朝"/>
        <family val="1"/>
        <charset val="128"/>
      </rPr>
      <t>鼠ヶ関漁業無線局</t>
    </r>
  </si>
  <si>
    <r>
      <rPr>
        <sz val="11"/>
        <color theme="1"/>
        <rFont val="ＭＳ 明朝"/>
        <family val="1"/>
        <charset val="128"/>
      </rPr>
      <t>由良漁業無線局</t>
    </r>
  </si>
  <si>
    <r>
      <rPr>
        <sz val="11"/>
        <color theme="1"/>
        <rFont val="ＭＳ 明朝"/>
        <family val="1"/>
        <charset val="128"/>
      </rPr>
      <t>飛島漁業無線局</t>
    </r>
  </si>
  <si>
    <r>
      <rPr>
        <sz val="11"/>
        <color theme="1"/>
        <rFont val="ＭＳ 明朝"/>
        <family val="1"/>
        <charset val="128"/>
      </rPr>
      <t>酒田漁業無線局</t>
    </r>
  </si>
  <si>
    <r>
      <rPr>
        <sz val="11"/>
        <color theme="1"/>
        <rFont val="ＭＳ 明朝"/>
        <family val="1"/>
        <charset val="128"/>
      </rPr>
      <t>吹浦漁業無線局</t>
    </r>
  </si>
  <si>
    <r>
      <rPr>
        <sz val="11"/>
        <color theme="1"/>
        <rFont val="ＭＳ 明朝"/>
        <family val="1"/>
        <charset val="128"/>
      </rPr>
      <t>開局年月日</t>
    </r>
    <phoneticPr fontId="4"/>
  </si>
  <si>
    <r>
      <rPr>
        <sz val="11"/>
        <color theme="1"/>
        <rFont val="ＭＳ 明朝"/>
        <family val="1"/>
        <charset val="128"/>
      </rPr>
      <t>呼</t>
    </r>
    <r>
      <rPr>
        <sz val="11"/>
        <color theme="1"/>
        <rFont val="Century"/>
        <family val="1"/>
      </rPr>
      <t xml:space="preserve"> </t>
    </r>
    <r>
      <rPr>
        <sz val="11"/>
        <color theme="1"/>
        <rFont val="ＭＳ 明朝"/>
        <family val="1"/>
        <charset val="128"/>
      </rPr>
      <t>出</t>
    </r>
    <r>
      <rPr>
        <sz val="11"/>
        <color theme="1"/>
        <rFont val="Century"/>
        <family val="1"/>
      </rPr>
      <t xml:space="preserve"> </t>
    </r>
    <r>
      <rPr>
        <sz val="11"/>
        <color theme="1"/>
        <rFont val="ＭＳ 明朝"/>
        <family val="1"/>
        <charset val="128"/>
      </rPr>
      <t>名</t>
    </r>
    <r>
      <rPr>
        <sz val="11"/>
        <color theme="1"/>
        <rFont val="Century"/>
        <family val="1"/>
      </rPr>
      <t xml:space="preserve"> </t>
    </r>
    <r>
      <rPr>
        <sz val="11"/>
        <color theme="1"/>
        <rFont val="ＭＳ 明朝"/>
        <family val="1"/>
        <charset val="128"/>
      </rPr>
      <t>称</t>
    </r>
    <phoneticPr fontId="4"/>
  </si>
  <si>
    <r>
      <rPr>
        <sz val="11"/>
        <color theme="1"/>
        <rFont val="ＭＳ 明朝"/>
        <family val="1"/>
        <charset val="128"/>
      </rPr>
      <t>ねずがせきぎょぎょう</t>
    </r>
  </si>
  <si>
    <r>
      <rPr>
        <sz val="11"/>
        <color theme="1"/>
        <rFont val="ＭＳ 明朝"/>
        <family val="1"/>
        <charset val="128"/>
      </rPr>
      <t>ゆらぎょぎょう</t>
    </r>
  </si>
  <si>
    <r>
      <rPr>
        <sz val="11"/>
        <color theme="1"/>
        <rFont val="ＭＳ 明朝"/>
        <family val="1"/>
        <charset val="128"/>
      </rPr>
      <t>とびしまぎょぎょう</t>
    </r>
  </si>
  <si>
    <r>
      <rPr>
        <sz val="11"/>
        <color theme="1"/>
        <rFont val="ＭＳ 明朝"/>
        <family val="1"/>
        <charset val="128"/>
      </rPr>
      <t>さかたぎょぎょう</t>
    </r>
  </si>
  <si>
    <r>
      <rPr>
        <sz val="11"/>
        <color theme="1"/>
        <rFont val="ＭＳ 明朝"/>
        <family val="1"/>
        <charset val="128"/>
      </rPr>
      <t>ふくらぎょぎょう</t>
    </r>
  </si>
  <si>
    <r>
      <rPr>
        <sz val="11"/>
        <color theme="1"/>
        <rFont val="ＭＳ 明朝"/>
        <family val="1"/>
        <charset val="128"/>
      </rPr>
      <t>電波の型式</t>
    </r>
    <phoneticPr fontId="4"/>
  </si>
  <si>
    <t>A3E</t>
  </si>
  <si>
    <r>
      <rPr>
        <sz val="11"/>
        <color theme="1"/>
        <rFont val="ＭＳ 明朝"/>
        <family val="1"/>
        <charset val="128"/>
      </rPr>
      <t>周波数</t>
    </r>
    <r>
      <rPr>
        <sz val="11"/>
        <color theme="1"/>
        <rFont val="Century"/>
        <family val="1"/>
      </rPr>
      <t>(KHz)</t>
    </r>
    <phoneticPr fontId="4"/>
  </si>
  <si>
    <t>27524  27892</t>
  </si>
  <si>
    <t>27524  27740</t>
  </si>
  <si>
    <t>27524  27932</t>
  </si>
  <si>
    <t>27524  27836</t>
  </si>
  <si>
    <r>
      <rPr>
        <sz val="11"/>
        <color theme="1"/>
        <rFont val="ＭＳ 明朝"/>
        <family val="1"/>
        <charset val="128"/>
      </rPr>
      <t>空中線電力</t>
    </r>
    <phoneticPr fontId="4"/>
  </si>
  <si>
    <t>1W</t>
  </si>
  <si>
    <r>
      <rPr>
        <sz val="11"/>
        <color theme="1"/>
        <rFont val="ＭＳ 明朝"/>
        <family val="1"/>
        <charset val="128"/>
      </rPr>
      <t>所属船舶数</t>
    </r>
    <phoneticPr fontId="4"/>
  </si>
  <si>
    <r>
      <rPr>
        <sz val="11"/>
        <color theme="1"/>
        <rFont val="ＭＳ 明朝"/>
        <family val="1"/>
        <charset val="128"/>
      </rPr>
      <t>所在地</t>
    </r>
    <phoneticPr fontId="4"/>
  </si>
  <si>
    <r>
      <rPr>
        <sz val="11"/>
        <color theme="1"/>
        <rFont val="ＭＳ 明朝"/>
        <family val="1"/>
        <charset val="128"/>
      </rPr>
      <t>通信の種類</t>
    </r>
    <phoneticPr fontId="4"/>
  </si>
  <si>
    <r>
      <rPr>
        <sz val="11"/>
        <color theme="1"/>
        <rFont val="ＭＳ 明朝"/>
        <family val="1"/>
        <charset val="128"/>
      </rPr>
      <t>通信時間</t>
    </r>
  </si>
  <si>
    <r>
      <rPr>
        <sz val="11"/>
        <color theme="1"/>
        <rFont val="ＭＳ 明朝"/>
        <family val="1"/>
        <charset val="128"/>
      </rPr>
      <t>摘要</t>
    </r>
  </si>
  <si>
    <r>
      <rPr>
        <sz val="11"/>
        <color theme="1"/>
        <rFont val="ＭＳ 明朝"/>
        <family val="1"/>
        <charset val="128"/>
      </rPr>
      <t>漁業指導監督通信</t>
    </r>
    <phoneticPr fontId="4"/>
  </si>
  <si>
    <r>
      <rPr>
        <sz val="11"/>
        <color theme="1"/>
        <rFont val="ＭＳ 明朝"/>
        <family val="1"/>
        <charset val="128"/>
      </rPr>
      <t>漁　業　通　信</t>
    </r>
    <phoneticPr fontId="4"/>
  </si>
  <si>
    <r>
      <rPr>
        <sz val="11"/>
        <color theme="1"/>
        <rFont val="ＭＳ 明朝"/>
        <family val="1"/>
        <charset val="128"/>
      </rPr>
      <t>計</t>
    </r>
    <phoneticPr fontId="4"/>
  </si>
  <si>
    <r>
      <rPr>
        <sz val="12"/>
        <rFont val="ＭＳ 明朝"/>
        <family val="1"/>
        <charset val="128"/>
      </rPr>
      <t>１３　水産基盤整備事業</t>
    </r>
  </si>
  <si>
    <r>
      <t>(1)</t>
    </r>
    <r>
      <rPr>
        <sz val="11"/>
        <rFont val="ＭＳ 明朝"/>
        <family val="1"/>
        <charset val="128"/>
      </rPr>
      <t>漁港及び漁港海岸整備事業等</t>
    </r>
    <rPh sb="15" eb="16">
      <t>トウ</t>
    </rPh>
    <phoneticPr fontId="14"/>
  </si>
  <si>
    <r>
      <rPr>
        <sz val="11"/>
        <rFont val="ＭＳ 明朝"/>
        <family val="1"/>
        <charset val="128"/>
      </rPr>
      <t>単位</t>
    </r>
    <r>
      <rPr>
        <sz val="11"/>
        <rFont val="Century"/>
        <family val="1"/>
      </rPr>
      <t>:</t>
    </r>
    <r>
      <rPr>
        <sz val="11"/>
        <rFont val="ＭＳ 明朝"/>
        <family val="1"/>
        <charset val="128"/>
      </rPr>
      <t>千円</t>
    </r>
  </si>
  <si>
    <r>
      <rPr>
        <sz val="11"/>
        <rFont val="ＭＳ 明朝"/>
        <family val="1"/>
        <charset val="128"/>
      </rPr>
      <t>事業主体</t>
    </r>
  </si>
  <si>
    <r>
      <rPr>
        <sz val="11"/>
        <rFont val="ＭＳ 明朝"/>
        <family val="1"/>
        <charset val="128"/>
      </rPr>
      <t>実</t>
    </r>
    <r>
      <rPr>
        <sz val="11"/>
        <rFont val="Century"/>
        <family val="1"/>
      </rPr>
      <t xml:space="preserve"> </t>
    </r>
    <r>
      <rPr>
        <sz val="11"/>
        <rFont val="ＭＳ 明朝"/>
        <family val="1"/>
        <charset val="128"/>
      </rPr>
      <t>施</t>
    </r>
    <r>
      <rPr>
        <sz val="11"/>
        <rFont val="Century"/>
        <family val="1"/>
      </rPr>
      <t xml:space="preserve"> </t>
    </r>
    <r>
      <rPr>
        <sz val="11"/>
        <rFont val="ＭＳ 明朝"/>
        <family val="1"/>
        <charset val="128"/>
      </rPr>
      <t>場</t>
    </r>
    <r>
      <rPr>
        <sz val="11"/>
        <rFont val="Century"/>
        <family val="1"/>
      </rPr>
      <t xml:space="preserve"> </t>
    </r>
    <r>
      <rPr>
        <sz val="11"/>
        <rFont val="ＭＳ 明朝"/>
        <family val="1"/>
        <charset val="128"/>
      </rPr>
      <t>所</t>
    </r>
  </si>
  <si>
    <r>
      <rPr>
        <sz val="11"/>
        <rFont val="ＭＳ 明朝"/>
        <family val="1"/>
        <charset val="128"/>
      </rPr>
      <t>事</t>
    </r>
    <r>
      <rPr>
        <sz val="11"/>
        <rFont val="Century"/>
        <family val="1"/>
      </rPr>
      <t xml:space="preserve">  </t>
    </r>
    <r>
      <rPr>
        <sz val="11"/>
        <rFont val="ＭＳ 明朝"/>
        <family val="1"/>
        <charset val="128"/>
      </rPr>
      <t>業</t>
    </r>
    <r>
      <rPr>
        <sz val="11"/>
        <rFont val="Century"/>
        <family val="1"/>
      </rPr>
      <t xml:space="preserve">  </t>
    </r>
    <r>
      <rPr>
        <sz val="11"/>
        <rFont val="ＭＳ 明朝"/>
        <family val="1"/>
        <charset val="128"/>
      </rPr>
      <t>量</t>
    </r>
  </si>
  <si>
    <r>
      <rPr>
        <sz val="11"/>
        <rFont val="ＭＳ 明朝"/>
        <family val="1"/>
        <charset val="128"/>
      </rPr>
      <t>事業費</t>
    </r>
  </si>
  <si>
    <r>
      <rPr>
        <sz val="11"/>
        <rFont val="ＭＳ 明朝"/>
        <family val="1"/>
        <charset val="128"/>
      </rPr>
      <t>負</t>
    </r>
    <r>
      <rPr>
        <sz val="11"/>
        <rFont val="Century"/>
        <family val="1"/>
      </rPr>
      <t xml:space="preserve"> </t>
    </r>
    <r>
      <rPr>
        <sz val="11"/>
        <rFont val="ＭＳ 明朝"/>
        <family val="1"/>
        <charset val="128"/>
      </rPr>
      <t>担</t>
    </r>
    <r>
      <rPr>
        <sz val="11"/>
        <rFont val="Century"/>
        <family val="1"/>
      </rPr>
      <t xml:space="preserve"> </t>
    </r>
    <r>
      <rPr>
        <sz val="11"/>
        <rFont val="ＭＳ 明朝"/>
        <family val="1"/>
        <charset val="128"/>
      </rPr>
      <t>区</t>
    </r>
    <r>
      <rPr>
        <sz val="11"/>
        <rFont val="Century"/>
        <family val="1"/>
      </rPr>
      <t xml:space="preserve"> </t>
    </r>
    <r>
      <rPr>
        <sz val="11"/>
        <rFont val="ＭＳ 明朝"/>
        <family val="1"/>
        <charset val="128"/>
      </rPr>
      <t>分</t>
    </r>
  </si>
  <si>
    <r>
      <rPr>
        <sz val="11"/>
        <rFont val="ＭＳ 明朝"/>
        <family val="1"/>
        <charset val="128"/>
      </rPr>
      <t>備</t>
    </r>
    <r>
      <rPr>
        <sz val="11"/>
        <rFont val="Century"/>
        <family val="1"/>
      </rPr>
      <t xml:space="preserve">   </t>
    </r>
    <r>
      <rPr>
        <sz val="11"/>
        <rFont val="ＭＳ 明朝"/>
        <family val="1"/>
        <charset val="128"/>
      </rPr>
      <t>考</t>
    </r>
  </si>
  <si>
    <r>
      <rPr>
        <sz val="11"/>
        <rFont val="ＭＳ 明朝"/>
        <family val="1"/>
        <charset val="128"/>
      </rPr>
      <t>国庫補助金</t>
    </r>
    <r>
      <rPr>
        <sz val="11"/>
        <rFont val="Century"/>
        <family val="1"/>
      </rPr>
      <t>(</t>
    </r>
    <r>
      <rPr>
        <sz val="11"/>
        <rFont val="ＭＳ 明朝"/>
        <family val="1"/>
        <charset val="128"/>
      </rPr>
      <t>補助率</t>
    </r>
    <r>
      <rPr>
        <sz val="11"/>
        <rFont val="Century"/>
        <family val="1"/>
      </rPr>
      <t>)</t>
    </r>
  </si>
  <si>
    <r>
      <rPr>
        <sz val="11"/>
        <rFont val="ＭＳ 明朝"/>
        <family val="1"/>
        <charset val="128"/>
      </rPr>
      <t>県･市町負担金</t>
    </r>
  </si>
  <si>
    <r>
      <rPr>
        <sz val="11"/>
        <rFont val="ＭＳ 明朝"/>
        <family val="1"/>
        <charset val="128"/>
      </rPr>
      <t>山形県</t>
    </r>
  </si>
  <si>
    <t>(2/10)</t>
    <phoneticPr fontId="14"/>
  </si>
  <si>
    <t xml:space="preserve"> </t>
    <phoneticPr fontId="14"/>
  </si>
  <si>
    <r>
      <rPr>
        <sz val="11"/>
        <rFont val="ＭＳ 明朝"/>
        <family val="1"/>
        <charset val="128"/>
      </rPr>
      <t>年　度</t>
    </r>
  </si>
  <si>
    <r>
      <rPr>
        <sz val="11"/>
        <rFont val="ＭＳ 明朝"/>
        <family val="1"/>
        <charset val="128"/>
      </rPr>
      <t>事</t>
    </r>
    <r>
      <rPr>
        <sz val="11"/>
        <rFont val="Century"/>
        <family val="1"/>
      </rPr>
      <t xml:space="preserve"> </t>
    </r>
    <r>
      <rPr>
        <sz val="11"/>
        <rFont val="ＭＳ 明朝"/>
        <family val="1"/>
        <charset val="128"/>
      </rPr>
      <t>業</t>
    </r>
    <r>
      <rPr>
        <sz val="11"/>
        <rFont val="Century"/>
        <family val="1"/>
      </rPr>
      <t xml:space="preserve"> </t>
    </r>
    <r>
      <rPr>
        <sz val="11"/>
        <rFont val="ＭＳ 明朝"/>
        <family val="1"/>
        <charset val="128"/>
      </rPr>
      <t>主</t>
    </r>
    <r>
      <rPr>
        <sz val="11"/>
        <rFont val="Century"/>
        <family val="1"/>
      </rPr>
      <t xml:space="preserve"> </t>
    </r>
    <r>
      <rPr>
        <sz val="11"/>
        <rFont val="ＭＳ 明朝"/>
        <family val="1"/>
        <charset val="128"/>
      </rPr>
      <t>体</t>
    </r>
  </si>
  <si>
    <r>
      <rPr>
        <sz val="11"/>
        <rFont val="ＭＳ 明朝"/>
        <family val="1"/>
        <charset val="128"/>
      </rPr>
      <t>実</t>
    </r>
    <r>
      <rPr>
        <sz val="11"/>
        <rFont val="Century"/>
        <family val="1"/>
      </rPr>
      <t xml:space="preserve"> </t>
    </r>
    <r>
      <rPr>
        <sz val="11"/>
        <rFont val="ＭＳ 明朝"/>
        <family val="1"/>
        <charset val="128"/>
      </rPr>
      <t>施</t>
    </r>
    <r>
      <rPr>
        <sz val="11"/>
        <rFont val="Century"/>
        <family val="1"/>
      </rPr>
      <t xml:space="preserve"> </t>
    </r>
    <r>
      <rPr>
        <sz val="11"/>
        <rFont val="ＭＳ 明朝"/>
        <family val="1"/>
        <charset val="128"/>
      </rPr>
      <t>地</t>
    </r>
    <r>
      <rPr>
        <sz val="11"/>
        <rFont val="Century"/>
        <family val="1"/>
      </rPr>
      <t xml:space="preserve"> </t>
    </r>
    <r>
      <rPr>
        <sz val="11"/>
        <rFont val="ＭＳ 明朝"/>
        <family val="1"/>
        <charset val="128"/>
      </rPr>
      <t>区</t>
    </r>
  </si>
  <si>
    <r>
      <rPr>
        <sz val="11"/>
        <rFont val="ＭＳ 明朝"/>
        <family val="1"/>
        <charset val="128"/>
      </rPr>
      <t>飼</t>
    </r>
    <r>
      <rPr>
        <sz val="11"/>
        <rFont val="Century"/>
        <family val="1"/>
      </rPr>
      <t xml:space="preserve"> </t>
    </r>
    <r>
      <rPr>
        <sz val="11"/>
        <rFont val="ＭＳ 明朝"/>
        <family val="1"/>
        <charset val="128"/>
      </rPr>
      <t>育</t>
    </r>
    <r>
      <rPr>
        <sz val="11"/>
        <rFont val="Century"/>
        <family val="1"/>
      </rPr>
      <t xml:space="preserve"> </t>
    </r>
    <r>
      <rPr>
        <sz val="11"/>
        <rFont val="ＭＳ 明朝"/>
        <family val="1"/>
        <charset val="128"/>
      </rPr>
      <t>期</t>
    </r>
    <r>
      <rPr>
        <sz val="11"/>
        <rFont val="Century"/>
        <family val="1"/>
      </rPr>
      <t xml:space="preserve"> </t>
    </r>
    <r>
      <rPr>
        <sz val="11"/>
        <rFont val="ＭＳ 明朝"/>
        <family val="1"/>
        <charset val="128"/>
      </rPr>
      <t>間</t>
    </r>
  </si>
  <si>
    <r>
      <rPr>
        <sz val="11"/>
        <rFont val="ＭＳ 明朝"/>
        <family val="1"/>
        <charset val="128"/>
      </rPr>
      <t>放流尾数</t>
    </r>
  </si>
  <si>
    <r>
      <rPr>
        <sz val="11"/>
        <rFont val="ＭＳ 明朝"/>
        <family val="1"/>
        <charset val="128"/>
      </rPr>
      <t>備　　　　　　　　　　考</t>
    </r>
  </si>
  <si>
    <r>
      <rPr>
        <sz val="11"/>
        <rFont val="ＭＳ 明朝"/>
        <family val="1"/>
        <charset val="128"/>
      </rPr>
      <t>山形県漁協</t>
    </r>
  </si>
  <si>
    <r>
      <rPr>
        <sz val="11"/>
        <rFont val="ＭＳ 明朝"/>
        <family val="1"/>
        <charset val="128"/>
      </rPr>
      <t>由良</t>
    </r>
  </si>
  <si>
    <r>
      <rPr>
        <sz val="10"/>
        <rFont val="ＭＳ 明朝"/>
        <family val="1"/>
        <charset val="128"/>
      </rPr>
      <t>地区名</t>
    </r>
  </si>
  <si>
    <r>
      <rPr>
        <sz val="11"/>
        <rFont val="ＭＳ 明朝"/>
        <family val="1"/>
        <charset val="128"/>
      </rPr>
      <t>遊佐町
吹浦</t>
    </r>
  </si>
  <si>
    <r>
      <rPr>
        <sz val="11"/>
        <rFont val="ＭＳ 明朝"/>
        <family val="1"/>
        <charset val="128"/>
      </rPr>
      <t>酒田市
飛島</t>
    </r>
  </si>
  <si>
    <r>
      <rPr>
        <sz val="11"/>
        <rFont val="ＭＳ 明朝"/>
        <family val="1"/>
        <charset val="128"/>
      </rPr>
      <t>鶴　　　岡　　　市</t>
    </r>
  </si>
  <si>
    <r>
      <rPr>
        <sz val="11"/>
        <rFont val="ＭＳ 明朝"/>
        <family val="1"/>
        <charset val="128"/>
      </rPr>
      <t>合　　計</t>
    </r>
  </si>
  <si>
    <r>
      <rPr>
        <sz val="11"/>
        <rFont val="ＭＳ 明朝"/>
        <family val="1"/>
        <charset val="128"/>
      </rPr>
      <t>年度</t>
    </r>
  </si>
  <si>
    <r>
      <rPr>
        <sz val="11"/>
        <rFont val="ＭＳ 明朝"/>
        <family val="1"/>
        <charset val="128"/>
      </rPr>
      <t>加　　茂</t>
    </r>
  </si>
  <si>
    <r>
      <rPr>
        <sz val="11"/>
        <rFont val="ＭＳ 明朝"/>
        <family val="1"/>
        <charset val="128"/>
      </rPr>
      <t>由　　良</t>
    </r>
  </si>
  <si>
    <r>
      <rPr>
        <sz val="11"/>
        <rFont val="ＭＳ 明朝"/>
        <family val="1"/>
        <charset val="128"/>
      </rPr>
      <t>豊　　浦</t>
    </r>
  </si>
  <si>
    <r>
      <rPr>
        <sz val="11"/>
        <rFont val="ＭＳ 明朝"/>
        <family val="1"/>
        <charset val="128"/>
      </rPr>
      <t>温　　海</t>
    </r>
  </si>
  <si>
    <r>
      <rPr>
        <sz val="11"/>
        <rFont val="ＭＳ 明朝"/>
        <family val="1"/>
        <charset val="128"/>
      </rPr>
      <t>念</t>
    </r>
    <r>
      <rPr>
        <sz val="11"/>
        <rFont val="Century"/>
        <family val="1"/>
      </rPr>
      <t xml:space="preserve"> </t>
    </r>
    <r>
      <rPr>
        <sz val="11"/>
        <rFont val="ＭＳ 明朝"/>
        <family val="1"/>
        <charset val="128"/>
      </rPr>
      <t>珠</t>
    </r>
    <r>
      <rPr>
        <sz val="11"/>
        <rFont val="Century"/>
        <family val="1"/>
      </rPr>
      <t xml:space="preserve"> </t>
    </r>
    <r>
      <rPr>
        <sz val="11"/>
        <rFont val="ＭＳ 明朝"/>
        <family val="1"/>
        <charset val="128"/>
      </rPr>
      <t>関</t>
    </r>
  </si>
  <si>
    <r>
      <rPr>
        <sz val="11"/>
        <rFont val="ＭＳ 明朝"/>
        <family val="1"/>
        <charset val="128"/>
      </rPr>
      <t>遊佐町</t>
    </r>
  </si>
  <si>
    <r>
      <rPr>
        <sz val="11"/>
        <rFont val="ＭＳ 明朝"/>
        <family val="1"/>
        <charset val="128"/>
      </rPr>
      <t>酒田市</t>
    </r>
  </si>
  <si>
    <r>
      <rPr>
        <sz val="11"/>
        <rFont val="ＭＳ 明朝"/>
        <family val="1"/>
        <charset val="128"/>
      </rPr>
      <t>鶴岡市</t>
    </r>
  </si>
  <si>
    <r>
      <t xml:space="preserve"> </t>
    </r>
    <r>
      <rPr>
        <sz val="11"/>
        <rFont val="ＭＳ 明朝"/>
        <family val="1"/>
        <charset val="128"/>
      </rPr>
      <t>鶴岡市</t>
    </r>
    <r>
      <rPr>
        <sz val="11"/>
        <rFont val="Century"/>
        <family val="1"/>
      </rPr>
      <t xml:space="preserve"> (</t>
    </r>
    <r>
      <rPr>
        <sz val="11"/>
        <rFont val="ＭＳ 明朝"/>
        <family val="1"/>
        <charset val="128"/>
      </rPr>
      <t>旧温海町</t>
    </r>
    <r>
      <rPr>
        <sz val="11"/>
        <rFont val="Century"/>
        <family val="1"/>
      </rPr>
      <t>)</t>
    </r>
    <phoneticPr fontId="14"/>
  </si>
  <si>
    <r>
      <rPr>
        <sz val="11"/>
        <rFont val="ＭＳ 明朝"/>
        <family val="1"/>
        <charset val="128"/>
      </rPr>
      <t>合</t>
    </r>
    <r>
      <rPr>
        <sz val="11"/>
        <rFont val="Century"/>
        <family val="1"/>
      </rPr>
      <t xml:space="preserve">   </t>
    </r>
    <r>
      <rPr>
        <sz val="11"/>
        <rFont val="ＭＳ 明朝"/>
        <family val="1"/>
        <charset val="128"/>
      </rPr>
      <t>計</t>
    </r>
  </si>
  <si>
    <r>
      <rPr>
        <sz val="12"/>
        <rFont val="ＭＳ 明朝"/>
        <family val="1"/>
        <charset val="128"/>
      </rPr>
      <t>１５　漁　業　後　継　者　育　成</t>
    </r>
  </si>
  <si>
    <r>
      <t>(</t>
    </r>
    <r>
      <rPr>
        <sz val="11"/>
        <rFont val="ＭＳ 明朝"/>
        <family val="1"/>
        <charset val="128"/>
      </rPr>
      <t>１</t>
    </r>
    <r>
      <rPr>
        <sz val="11"/>
        <rFont val="Century"/>
        <family val="1"/>
      </rPr>
      <t>)</t>
    </r>
    <r>
      <rPr>
        <sz val="11"/>
        <rFont val="ＭＳ 明朝"/>
        <family val="1"/>
        <charset val="128"/>
      </rPr>
      <t>新規就業者数</t>
    </r>
  </si>
  <si>
    <r>
      <rPr>
        <sz val="12"/>
        <rFont val="ＭＳ 明朝"/>
        <family val="1"/>
        <charset val="128"/>
      </rPr>
      <t>単位：人</t>
    </r>
  </si>
  <si>
    <r>
      <rPr>
        <sz val="11"/>
        <rFont val="ＭＳ 明朝"/>
        <family val="1"/>
        <charset val="128"/>
      </rPr>
      <t>漁</t>
    </r>
    <r>
      <rPr>
        <sz val="11"/>
        <rFont val="Century"/>
        <family val="1"/>
      </rPr>
      <t xml:space="preserve"> </t>
    </r>
    <r>
      <rPr>
        <sz val="11"/>
        <rFont val="ＭＳ 明朝"/>
        <family val="1"/>
        <charset val="128"/>
      </rPr>
      <t>業</t>
    </r>
    <r>
      <rPr>
        <sz val="11"/>
        <rFont val="Century"/>
        <family val="1"/>
      </rPr>
      <t xml:space="preserve"> </t>
    </r>
    <r>
      <rPr>
        <sz val="11"/>
        <rFont val="ＭＳ 明朝"/>
        <family val="1"/>
        <charset val="128"/>
      </rPr>
      <t>種</t>
    </r>
    <r>
      <rPr>
        <sz val="11"/>
        <rFont val="Century"/>
        <family val="1"/>
      </rPr>
      <t xml:space="preserve"> </t>
    </r>
    <r>
      <rPr>
        <sz val="11"/>
        <rFont val="ＭＳ 明朝"/>
        <family val="1"/>
        <charset val="128"/>
      </rPr>
      <t>類</t>
    </r>
  </si>
  <si>
    <r>
      <rPr>
        <sz val="11"/>
        <rFont val="ＭＳ 明朝"/>
        <family val="1"/>
        <charset val="128"/>
      </rPr>
      <t>底びき網</t>
    </r>
  </si>
  <si>
    <r>
      <rPr>
        <sz val="11"/>
        <rFont val="ＭＳ 明朝"/>
        <family val="1"/>
        <charset val="128"/>
      </rPr>
      <t>定置</t>
    </r>
  </si>
  <si>
    <r>
      <rPr>
        <sz val="11"/>
        <rFont val="ＭＳ 明朝"/>
        <family val="1"/>
        <charset val="128"/>
      </rPr>
      <t>いか釣</t>
    </r>
  </si>
  <si>
    <r>
      <rPr>
        <sz val="11"/>
        <rFont val="ＭＳ 明朝"/>
        <family val="1"/>
        <charset val="128"/>
      </rPr>
      <t>かに篭</t>
    </r>
  </si>
  <si>
    <r>
      <rPr>
        <sz val="11"/>
        <rFont val="ＭＳ 明朝"/>
        <family val="1"/>
        <charset val="128"/>
      </rPr>
      <t>はえなわ</t>
    </r>
  </si>
  <si>
    <r>
      <rPr>
        <sz val="11"/>
        <rFont val="ＭＳ 明朝"/>
        <family val="1"/>
        <charset val="128"/>
      </rPr>
      <t>一本釣</t>
    </r>
  </si>
  <si>
    <r>
      <rPr>
        <sz val="11"/>
        <rFont val="ＭＳ 明朝"/>
        <family val="1"/>
        <charset val="128"/>
      </rPr>
      <t>刺網</t>
    </r>
  </si>
  <si>
    <r>
      <rPr>
        <sz val="11"/>
        <rFont val="ＭＳ 明朝"/>
        <family val="1"/>
        <charset val="128"/>
      </rPr>
      <t>磯見</t>
    </r>
  </si>
  <si>
    <r>
      <rPr>
        <sz val="11"/>
        <rFont val="ＭＳ 明朝"/>
        <family val="1"/>
        <charset val="128"/>
      </rPr>
      <t>素潜り</t>
    </r>
  </si>
  <si>
    <r>
      <rPr>
        <sz val="11"/>
        <rFont val="ＭＳ 明朝"/>
        <family val="1"/>
        <charset val="128"/>
      </rPr>
      <t>乗</t>
    </r>
    <r>
      <rPr>
        <sz val="11"/>
        <rFont val="Century"/>
        <family val="1"/>
      </rPr>
      <t xml:space="preserve">  </t>
    </r>
    <r>
      <rPr>
        <sz val="11"/>
        <rFont val="ＭＳ 明朝"/>
        <family val="1"/>
        <charset val="128"/>
      </rPr>
      <t>組</t>
    </r>
    <r>
      <rPr>
        <sz val="11"/>
        <rFont val="Century"/>
        <family val="1"/>
      </rPr>
      <t xml:space="preserve">  </t>
    </r>
    <r>
      <rPr>
        <sz val="11"/>
        <rFont val="ＭＳ 明朝"/>
        <family val="1"/>
        <charset val="128"/>
      </rPr>
      <t>員</t>
    </r>
  </si>
  <si>
    <r>
      <rPr>
        <sz val="11"/>
        <rFont val="ＭＳ 明朝"/>
        <family val="1"/>
        <charset val="128"/>
      </rPr>
      <t>独立漁業者</t>
    </r>
  </si>
  <si>
    <r>
      <t>(</t>
    </r>
    <r>
      <rPr>
        <sz val="11"/>
        <rFont val="ＭＳ 明朝"/>
        <family val="1"/>
        <charset val="128"/>
      </rPr>
      <t>２</t>
    </r>
    <r>
      <rPr>
        <sz val="11"/>
        <rFont val="Century"/>
        <family val="1"/>
      </rPr>
      <t>)</t>
    </r>
    <r>
      <rPr>
        <sz val="11"/>
        <rFont val="ＭＳ 明朝"/>
        <family val="1"/>
        <charset val="128"/>
      </rPr>
      <t>短期研修</t>
    </r>
  </si>
  <si>
    <r>
      <t>(</t>
    </r>
    <r>
      <rPr>
        <sz val="11"/>
        <rFont val="ＭＳ 明朝"/>
        <family val="1"/>
        <charset val="128"/>
      </rPr>
      <t>３</t>
    </r>
    <r>
      <rPr>
        <sz val="11"/>
        <rFont val="Century"/>
        <family val="1"/>
      </rPr>
      <t>)</t>
    </r>
    <r>
      <rPr>
        <sz val="11"/>
        <rFont val="ＭＳ 明朝"/>
        <family val="1"/>
        <charset val="128"/>
      </rPr>
      <t>長期研修（技術研修）　</t>
    </r>
    <rPh sb="3" eb="5">
      <t>チョウキ</t>
    </rPh>
    <rPh sb="5" eb="7">
      <t>ケンシュウ</t>
    </rPh>
    <rPh sb="8" eb="10">
      <t>ギジュツ</t>
    </rPh>
    <rPh sb="10" eb="12">
      <t>ケンシュウ</t>
    </rPh>
    <phoneticPr fontId="14"/>
  </si>
  <si>
    <r>
      <rPr>
        <sz val="11"/>
        <rFont val="ＭＳ 明朝"/>
        <family val="1"/>
        <charset val="128"/>
      </rPr>
      <t>研修者年齢</t>
    </r>
    <r>
      <rPr>
        <sz val="11"/>
        <rFont val="Century"/>
        <family val="1"/>
      </rPr>
      <t xml:space="preserve"> </t>
    </r>
  </si>
  <si>
    <r>
      <rPr>
        <sz val="11"/>
        <rFont val="ＭＳ 明朝"/>
        <family val="1"/>
        <charset val="128"/>
      </rPr>
      <t>実　施　日</t>
    </r>
  </si>
  <si>
    <r>
      <rPr>
        <sz val="11"/>
        <rFont val="ＭＳ 明朝"/>
        <family val="1"/>
        <charset val="128"/>
      </rPr>
      <t>実施場所</t>
    </r>
  </si>
  <si>
    <r>
      <rPr>
        <sz val="11"/>
        <rFont val="ＭＳ 明朝"/>
        <family val="1"/>
        <charset val="128"/>
      </rPr>
      <t>受入先</t>
    </r>
  </si>
  <si>
    <r>
      <rPr>
        <sz val="11"/>
        <rFont val="ＭＳ 明朝"/>
        <family val="1"/>
        <charset val="128"/>
      </rPr>
      <t>底びき網漁船</t>
    </r>
    <rPh sb="0" eb="1">
      <t>ソコ</t>
    </rPh>
    <rPh sb="3" eb="4">
      <t>アミ</t>
    </rPh>
    <rPh sb="4" eb="6">
      <t>ギョセン</t>
    </rPh>
    <phoneticPr fontId="14"/>
  </si>
  <si>
    <r>
      <t xml:space="preserve">17 </t>
    </r>
    <r>
      <rPr>
        <sz val="12"/>
        <rFont val="ＭＳ 明朝"/>
        <family val="1"/>
        <charset val="128"/>
      </rPr>
      <t>水</t>
    </r>
    <r>
      <rPr>
        <sz val="12"/>
        <rFont val="Century"/>
        <family val="1"/>
      </rPr>
      <t xml:space="preserve"> </t>
    </r>
    <r>
      <rPr>
        <sz val="12"/>
        <rFont val="ＭＳ 明朝"/>
        <family val="1"/>
        <charset val="128"/>
      </rPr>
      <t>産</t>
    </r>
    <r>
      <rPr>
        <sz val="12"/>
        <rFont val="Century"/>
        <family val="1"/>
      </rPr>
      <t xml:space="preserve"> </t>
    </r>
    <r>
      <rPr>
        <sz val="12"/>
        <rFont val="ＭＳ 明朝"/>
        <family val="1"/>
        <charset val="128"/>
      </rPr>
      <t>業</t>
    </r>
    <r>
      <rPr>
        <sz val="12"/>
        <rFont val="Century"/>
        <family val="1"/>
      </rPr>
      <t xml:space="preserve"> </t>
    </r>
    <r>
      <rPr>
        <sz val="12"/>
        <rFont val="ＭＳ 明朝"/>
        <family val="1"/>
        <charset val="128"/>
      </rPr>
      <t>団</t>
    </r>
    <r>
      <rPr>
        <sz val="12"/>
        <rFont val="Century"/>
        <family val="1"/>
      </rPr>
      <t xml:space="preserve"> </t>
    </r>
    <r>
      <rPr>
        <sz val="12"/>
        <rFont val="ＭＳ 明朝"/>
        <family val="1"/>
        <charset val="128"/>
      </rPr>
      <t>体</t>
    </r>
    <phoneticPr fontId="14"/>
  </si>
  <si>
    <r>
      <rPr>
        <sz val="11"/>
        <rFont val="ＭＳ 明朝"/>
        <family val="1"/>
        <charset val="128"/>
      </rPr>
      <t xml:space="preserve">組合名
</t>
    </r>
    <r>
      <rPr>
        <sz val="11"/>
        <rFont val="Century"/>
        <family val="1"/>
      </rPr>
      <t>(</t>
    </r>
    <r>
      <rPr>
        <sz val="11"/>
        <rFont val="ＭＳ 明朝"/>
        <family val="1"/>
        <charset val="128"/>
      </rPr>
      <t>設立年月日</t>
    </r>
    <r>
      <rPr>
        <sz val="11"/>
        <rFont val="Century"/>
        <family val="1"/>
      </rPr>
      <t>)</t>
    </r>
  </si>
  <si>
    <r>
      <rPr>
        <sz val="11"/>
        <rFont val="ＭＳ 明朝"/>
        <family val="1"/>
        <charset val="128"/>
      </rPr>
      <t>事務所所在地
及び代表者氏名</t>
    </r>
  </si>
  <si>
    <r>
      <rPr>
        <sz val="11"/>
        <rFont val="ＭＳ 明朝"/>
        <family val="1"/>
        <charset val="128"/>
      </rPr>
      <t>組合地区</t>
    </r>
  </si>
  <si>
    <r>
      <rPr>
        <sz val="11"/>
        <rFont val="ＭＳ 明朝"/>
        <family val="1"/>
        <charset val="128"/>
      </rPr>
      <t>組合員数</t>
    </r>
    <r>
      <rPr>
        <sz val="11"/>
        <rFont val="Century"/>
        <family val="1"/>
      </rPr>
      <t>(</t>
    </r>
    <r>
      <rPr>
        <sz val="11"/>
        <rFont val="ＭＳ 明朝"/>
        <family val="1"/>
        <charset val="128"/>
      </rPr>
      <t>人</t>
    </r>
    <r>
      <rPr>
        <sz val="11"/>
        <rFont val="Century"/>
        <family val="1"/>
      </rPr>
      <t>)</t>
    </r>
  </si>
  <si>
    <r>
      <rPr>
        <sz val="11"/>
        <rFont val="ＭＳ 明朝"/>
        <family val="1"/>
        <charset val="128"/>
      </rPr>
      <t>役職員</t>
    </r>
    <r>
      <rPr>
        <sz val="11"/>
        <rFont val="Century"/>
        <family val="1"/>
      </rPr>
      <t>(</t>
    </r>
    <r>
      <rPr>
        <sz val="11"/>
        <rFont val="ＭＳ 明朝"/>
        <family val="1"/>
        <charset val="128"/>
      </rPr>
      <t>人</t>
    </r>
    <r>
      <rPr>
        <sz val="11"/>
        <rFont val="Century"/>
        <family val="1"/>
      </rPr>
      <t>)</t>
    </r>
  </si>
  <si>
    <r>
      <rPr>
        <sz val="11"/>
        <rFont val="ＭＳ 明朝"/>
        <family val="1"/>
        <charset val="128"/>
      </rPr>
      <t>払込済
出資口数</t>
    </r>
  </si>
  <si>
    <r>
      <rPr>
        <sz val="11"/>
        <rFont val="ＭＳ 明朝"/>
        <family val="1"/>
        <charset val="128"/>
      </rPr>
      <t>固定資産</t>
    </r>
  </si>
  <si>
    <r>
      <rPr>
        <sz val="11"/>
        <rFont val="ＭＳ 明朝"/>
        <family val="1"/>
        <charset val="128"/>
      </rPr>
      <t>事業の概要</t>
    </r>
  </si>
  <si>
    <r>
      <rPr>
        <sz val="11"/>
        <rFont val="ＭＳ 明朝"/>
        <family val="1"/>
        <charset val="128"/>
      </rPr>
      <t>正</t>
    </r>
  </si>
  <si>
    <r>
      <rPr>
        <sz val="11"/>
        <rFont val="ＭＳ 明朝"/>
        <family val="1"/>
        <charset val="128"/>
      </rPr>
      <t>准</t>
    </r>
  </si>
  <si>
    <r>
      <rPr>
        <sz val="11"/>
        <rFont val="ＭＳ 明朝"/>
        <family val="1"/>
        <charset val="128"/>
      </rPr>
      <t>理事</t>
    </r>
  </si>
  <si>
    <r>
      <rPr>
        <sz val="11"/>
        <rFont val="ＭＳ 明朝"/>
        <family val="1"/>
        <charset val="128"/>
      </rPr>
      <t>監事</t>
    </r>
  </si>
  <si>
    <r>
      <rPr>
        <sz val="11"/>
        <rFont val="ＭＳ 明朝"/>
        <family val="1"/>
        <charset val="128"/>
      </rPr>
      <t>職員</t>
    </r>
  </si>
  <si>
    <r>
      <rPr>
        <sz val="11"/>
        <rFont val="ＭＳ 明朝"/>
        <family val="1"/>
        <charset val="128"/>
      </rPr>
      <t>貯金</t>
    </r>
  </si>
  <si>
    <r>
      <rPr>
        <sz val="11"/>
        <rFont val="ＭＳ 明朝"/>
        <family val="1"/>
        <charset val="128"/>
      </rPr>
      <t>貸付金</t>
    </r>
  </si>
  <si>
    <r>
      <rPr>
        <sz val="11"/>
        <rFont val="ＭＳ 明朝"/>
        <family val="1"/>
        <charset val="128"/>
      </rPr>
      <t>購買</t>
    </r>
  </si>
  <si>
    <r>
      <rPr>
        <sz val="11"/>
        <rFont val="ＭＳ 明朝"/>
        <family val="1"/>
        <charset val="128"/>
      </rPr>
      <t>販売</t>
    </r>
  </si>
  <si>
    <r>
      <rPr>
        <sz val="11"/>
        <rFont val="ＭＳ 明朝"/>
        <family val="1"/>
        <charset val="128"/>
      </rPr>
      <t>加工</t>
    </r>
  </si>
  <si>
    <r>
      <rPr>
        <sz val="11"/>
        <rFont val="ＭＳ 明朝"/>
        <family val="1"/>
        <charset val="128"/>
      </rPr>
      <t>製</t>
    </r>
    <r>
      <rPr>
        <sz val="11"/>
        <rFont val="Century"/>
        <family val="1"/>
      </rPr>
      <t xml:space="preserve"> </t>
    </r>
    <r>
      <rPr>
        <sz val="11"/>
        <rFont val="ＭＳ 明朝"/>
        <family val="1"/>
        <charset val="128"/>
      </rPr>
      <t>氷
冷</t>
    </r>
    <r>
      <rPr>
        <sz val="11"/>
        <rFont val="Century"/>
        <family val="1"/>
      </rPr>
      <t xml:space="preserve"> </t>
    </r>
    <r>
      <rPr>
        <sz val="11"/>
        <rFont val="ＭＳ 明朝"/>
        <family val="1"/>
        <charset val="128"/>
      </rPr>
      <t>蔵</t>
    </r>
  </si>
  <si>
    <r>
      <rPr>
        <sz val="11"/>
        <rFont val="ＭＳ 明朝"/>
        <family val="1"/>
        <charset val="128"/>
      </rPr>
      <t>利用</t>
    </r>
  </si>
  <si>
    <r>
      <rPr>
        <sz val="11"/>
        <rFont val="ＭＳ 明朝"/>
        <family val="1"/>
        <charset val="128"/>
      </rPr>
      <t xml:space="preserve">山形県漁業
協同組合
</t>
    </r>
    <r>
      <rPr>
        <sz val="11"/>
        <rFont val="Century"/>
        <family val="1"/>
      </rPr>
      <t>(</t>
    </r>
    <r>
      <rPr>
        <sz val="11"/>
        <rFont val="ＭＳ 明朝"/>
        <family val="1"/>
        <charset val="128"/>
      </rPr>
      <t>昭</t>
    </r>
    <r>
      <rPr>
        <sz val="11"/>
        <rFont val="Century"/>
        <family val="1"/>
      </rPr>
      <t>40.7.1)</t>
    </r>
  </si>
  <si>
    <r>
      <rPr>
        <sz val="11"/>
        <rFont val="ＭＳ 明朝"/>
        <family val="1"/>
        <charset val="128"/>
      </rPr>
      <t>遊佐町･酒田市
鶴岡市</t>
    </r>
  </si>
  <si>
    <r>
      <rPr>
        <sz val="11"/>
        <rFont val="ＭＳ 明朝"/>
        <family val="1"/>
        <charset val="128"/>
      </rPr>
      <t>受託販売
品売上高</t>
    </r>
  </si>
  <si>
    <r>
      <rPr>
        <sz val="11"/>
        <rFont val="ＭＳ 明朝"/>
        <family val="1"/>
        <charset val="128"/>
      </rPr>
      <t>立体冷蔵庫</t>
    </r>
  </si>
  <si>
    <r>
      <rPr>
        <sz val="11"/>
        <rFont val="ＭＳ 明朝"/>
        <family val="1"/>
        <charset val="128"/>
      </rPr>
      <t>買取販売</t>
    </r>
  </si>
  <si>
    <r>
      <t>(</t>
    </r>
    <r>
      <rPr>
        <sz val="11"/>
        <rFont val="ＭＳ 明朝"/>
        <family val="1"/>
        <charset val="128"/>
      </rPr>
      <t>県漁協</t>
    </r>
    <r>
      <rPr>
        <sz val="11"/>
        <rFont val="Century"/>
        <family val="1"/>
      </rPr>
      <t>)</t>
    </r>
  </si>
  <si>
    <r>
      <t xml:space="preserve"> </t>
    </r>
    <r>
      <rPr>
        <sz val="12"/>
        <rFont val="ＭＳ 明朝"/>
        <family val="1"/>
        <charset val="128"/>
      </rPr>
      <t>本所･支所所在地､地区､組合員数､職員数</t>
    </r>
  </si>
  <si>
    <r>
      <rPr>
        <sz val="11"/>
        <rFont val="ＭＳ 明朝"/>
        <family val="1"/>
        <charset val="128"/>
      </rPr>
      <t>所</t>
    </r>
    <r>
      <rPr>
        <sz val="11"/>
        <rFont val="Century"/>
        <family val="1"/>
      </rPr>
      <t xml:space="preserve">  </t>
    </r>
    <r>
      <rPr>
        <sz val="11"/>
        <rFont val="ＭＳ 明朝"/>
        <family val="1"/>
        <charset val="128"/>
      </rPr>
      <t>在</t>
    </r>
    <r>
      <rPr>
        <sz val="11"/>
        <rFont val="Century"/>
        <family val="1"/>
      </rPr>
      <t xml:space="preserve">  </t>
    </r>
    <r>
      <rPr>
        <sz val="11"/>
        <rFont val="ＭＳ 明朝"/>
        <family val="1"/>
        <charset val="128"/>
      </rPr>
      <t>地</t>
    </r>
  </si>
  <si>
    <r>
      <rPr>
        <sz val="11"/>
        <rFont val="ＭＳ 明朝"/>
        <family val="1"/>
        <charset val="128"/>
      </rPr>
      <t>組</t>
    </r>
    <r>
      <rPr>
        <sz val="11"/>
        <rFont val="Century"/>
        <family val="1"/>
      </rPr>
      <t xml:space="preserve"> </t>
    </r>
    <r>
      <rPr>
        <sz val="11"/>
        <rFont val="ＭＳ 明朝"/>
        <family val="1"/>
        <charset val="128"/>
      </rPr>
      <t>合</t>
    </r>
    <r>
      <rPr>
        <sz val="11"/>
        <rFont val="Century"/>
        <family val="1"/>
      </rPr>
      <t xml:space="preserve"> </t>
    </r>
    <r>
      <rPr>
        <sz val="11"/>
        <rFont val="ＭＳ 明朝"/>
        <family val="1"/>
        <charset val="128"/>
      </rPr>
      <t>員</t>
    </r>
    <r>
      <rPr>
        <sz val="11"/>
        <rFont val="Century"/>
        <family val="1"/>
      </rPr>
      <t xml:space="preserve"> </t>
    </r>
    <r>
      <rPr>
        <sz val="11"/>
        <rFont val="ＭＳ 明朝"/>
        <family val="1"/>
        <charset val="128"/>
      </rPr>
      <t>数</t>
    </r>
  </si>
  <si>
    <r>
      <rPr>
        <sz val="11"/>
        <rFont val="ＭＳ 明朝"/>
        <family val="1"/>
        <charset val="128"/>
      </rPr>
      <t>職</t>
    </r>
    <r>
      <rPr>
        <sz val="11"/>
        <rFont val="Century"/>
        <family val="1"/>
      </rPr>
      <t xml:space="preserve"> </t>
    </r>
    <r>
      <rPr>
        <sz val="11"/>
        <rFont val="ＭＳ 明朝"/>
        <family val="1"/>
        <charset val="128"/>
      </rPr>
      <t>員</t>
    </r>
    <r>
      <rPr>
        <sz val="11"/>
        <rFont val="Century"/>
        <family val="1"/>
      </rPr>
      <t xml:space="preserve"> </t>
    </r>
    <r>
      <rPr>
        <sz val="11"/>
        <rFont val="ＭＳ 明朝"/>
        <family val="1"/>
        <charset val="128"/>
      </rPr>
      <t>数</t>
    </r>
  </si>
  <si>
    <r>
      <rPr>
        <sz val="11"/>
        <rFont val="ＭＳ 明朝"/>
        <family val="1"/>
        <charset val="128"/>
      </rPr>
      <t>本所</t>
    </r>
  </si>
  <si>
    <r>
      <rPr>
        <sz val="9"/>
        <rFont val="ＭＳ 明朝"/>
        <family val="1"/>
        <charset val="128"/>
      </rPr>
      <t>人</t>
    </r>
  </si>
  <si>
    <r>
      <rPr>
        <sz val="11"/>
        <rFont val="ＭＳ 明朝"/>
        <family val="1"/>
        <charset val="128"/>
      </rPr>
      <t>さかた総合市場</t>
    </r>
  </si>
  <si>
    <r>
      <t xml:space="preserve">           </t>
    </r>
    <r>
      <rPr>
        <sz val="11"/>
        <rFont val="ＭＳ 明朝"/>
        <family val="1"/>
        <charset val="128"/>
      </rPr>
      <t>〃</t>
    </r>
    <r>
      <rPr>
        <sz val="11"/>
        <rFont val="Century"/>
        <family val="1"/>
      </rPr>
      <t xml:space="preserve"> </t>
    </r>
    <phoneticPr fontId="14"/>
  </si>
  <si>
    <r>
      <rPr>
        <sz val="11"/>
        <rFont val="ＭＳ 明朝"/>
        <family val="1"/>
        <charset val="128"/>
      </rPr>
      <t>酒田市</t>
    </r>
    <r>
      <rPr>
        <sz val="11"/>
        <rFont val="Century"/>
        <family val="1"/>
      </rPr>
      <t>(</t>
    </r>
    <r>
      <rPr>
        <sz val="11"/>
        <rFont val="ＭＳ 明朝"/>
        <family val="1"/>
        <charset val="128"/>
      </rPr>
      <t>飛島を除く</t>
    </r>
    <r>
      <rPr>
        <sz val="11"/>
        <rFont val="Century"/>
        <family val="1"/>
      </rPr>
      <t>)</t>
    </r>
  </si>
  <si>
    <r>
      <rPr>
        <sz val="11"/>
        <rFont val="ＭＳ 明朝"/>
        <family val="1"/>
        <charset val="128"/>
      </rPr>
      <t>吹浦支所</t>
    </r>
  </si>
  <si>
    <r>
      <rPr>
        <sz val="11"/>
        <rFont val="ＭＳ 明朝"/>
        <family val="1"/>
        <charset val="128"/>
      </rPr>
      <t>遊佐町</t>
    </r>
    <r>
      <rPr>
        <sz val="11"/>
        <rFont val="Century"/>
        <family val="1"/>
      </rPr>
      <t xml:space="preserve"> </t>
    </r>
    <r>
      <rPr>
        <sz val="11"/>
        <rFont val="ＭＳ 明朝"/>
        <family val="1"/>
        <charset val="128"/>
      </rPr>
      <t>吹浦､菅里､比子</t>
    </r>
  </si>
  <si>
    <r>
      <rPr>
        <sz val="11"/>
        <rFont val="ＭＳ 明朝"/>
        <family val="1"/>
        <charset val="128"/>
      </rPr>
      <t>飛島支所</t>
    </r>
  </si>
  <si>
    <r>
      <rPr>
        <sz val="11"/>
        <rFont val="ＭＳ 明朝"/>
        <family val="1"/>
        <charset val="128"/>
      </rPr>
      <t>酒田市</t>
    </r>
    <r>
      <rPr>
        <sz val="11"/>
        <rFont val="Century"/>
        <family val="1"/>
      </rPr>
      <t xml:space="preserve"> </t>
    </r>
    <r>
      <rPr>
        <sz val="11"/>
        <rFont val="ＭＳ 明朝"/>
        <family val="1"/>
        <charset val="128"/>
      </rPr>
      <t>飛島</t>
    </r>
  </si>
  <si>
    <r>
      <rPr>
        <sz val="11"/>
        <rFont val="ＭＳ 明朝"/>
        <family val="1"/>
        <charset val="128"/>
      </rPr>
      <t>加茂出張所</t>
    </r>
  </si>
  <si>
    <r>
      <rPr>
        <sz val="11"/>
        <rFont val="ＭＳ 明朝"/>
        <family val="1"/>
        <charset val="128"/>
      </rPr>
      <t>鶴岡市</t>
    </r>
    <r>
      <rPr>
        <sz val="11"/>
        <rFont val="Century"/>
        <family val="1"/>
      </rPr>
      <t xml:space="preserve"> </t>
    </r>
    <r>
      <rPr>
        <sz val="11"/>
        <rFont val="ＭＳ 明朝"/>
        <family val="1"/>
        <charset val="128"/>
      </rPr>
      <t>湯野浜､宮沢､金沢､加茂､今泉､油戸</t>
    </r>
  </si>
  <si>
    <r>
      <rPr>
        <sz val="11"/>
        <rFont val="ＭＳ 明朝"/>
        <family val="1"/>
        <charset val="128"/>
      </rPr>
      <t>由良総括支所</t>
    </r>
  </si>
  <si>
    <r>
      <rPr>
        <sz val="11"/>
        <rFont val="ＭＳ 明朝"/>
        <family val="1"/>
        <charset val="128"/>
      </rPr>
      <t>鶴岡市</t>
    </r>
    <r>
      <rPr>
        <sz val="11"/>
        <rFont val="Century"/>
        <family val="1"/>
      </rPr>
      <t xml:space="preserve"> </t>
    </r>
    <r>
      <rPr>
        <sz val="11"/>
        <rFont val="ＭＳ 明朝"/>
        <family val="1"/>
        <charset val="128"/>
      </rPr>
      <t>由良</t>
    </r>
  </si>
  <si>
    <r>
      <rPr>
        <sz val="11"/>
        <rFont val="ＭＳ 明朝"/>
        <family val="1"/>
        <charset val="128"/>
      </rPr>
      <t>豊浦支所</t>
    </r>
  </si>
  <si>
    <r>
      <rPr>
        <sz val="11"/>
        <rFont val="ＭＳ 明朝"/>
        <family val="1"/>
        <charset val="128"/>
      </rPr>
      <t>鶴岡市</t>
    </r>
    <r>
      <rPr>
        <sz val="11"/>
        <rFont val="Century"/>
        <family val="1"/>
      </rPr>
      <t xml:space="preserve"> </t>
    </r>
    <r>
      <rPr>
        <sz val="11"/>
        <rFont val="ＭＳ 明朝"/>
        <family val="1"/>
        <charset val="128"/>
      </rPr>
      <t>堅苔沢､小波渡､三瀬</t>
    </r>
  </si>
  <si>
    <r>
      <rPr>
        <sz val="11"/>
        <rFont val="ＭＳ 明朝"/>
        <family val="1"/>
        <charset val="128"/>
      </rPr>
      <t>温海出張所</t>
    </r>
  </si>
  <si>
    <r>
      <rPr>
        <sz val="11"/>
        <rFont val="ＭＳ 明朝"/>
        <family val="1"/>
        <charset val="128"/>
      </rPr>
      <t>鶴岡市</t>
    </r>
    <r>
      <rPr>
        <sz val="11"/>
        <rFont val="Century"/>
        <family val="1"/>
      </rPr>
      <t xml:space="preserve"> </t>
    </r>
    <r>
      <rPr>
        <sz val="11"/>
        <rFont val="ＭＳ 明朝"/>
        <family val="1"/>
        <charset val="128"/>
      </rPr>
      <t>五十川､温海､湯温海</t>
    </r>
  </si>
  <si>
    <r>
      <rPr>
        <sz val="11"/>
        <rFont val="ＭＳ 明朝"/>
        <family val="1"/>
        <charset val="128"/>
      </rPr>
      <t>念珠関総括支所</t>
    </r>
  </si>
  <si>
    <r>
      <rPr>
        <sz val="11"/>
        <rFont val="ＭＳ 明朝"/>
        <family val="1"/>
        <charset val="128"/>
      </rPr>
      <t>鶴岡市</t>
    </r>
    <r>
      <rPr>
        <sz val="11"/>
        <rFont val="Century"/>
        <family val="1"/>
      </rPr>
      <t xml:space="preserve"> </t>
    </r>
    <r>
      <rPr>
        <sz val="11"/>
        <rFont val="ＭＳ 明朝"/>
        <family val="1"/>
        <charset val="128"/>
      </rPr>
      <t>大岩川､小岩川､早田､鼠ヶ関</t>
    </r>
  </si>
  <si>
    <r>
      <rPr>
        <sz val="11"/>
        <rFont val="ＭＳ 明朝"/>
        <family val="1"/>
        <charset val="128"/>
      </rPr>
      <t>合</t>
    </r>
    <r>
      <rPr>
        <sz val="11"/>
        <rFont val="Century"/>
        <family val="1"/>
      </rPr>
      <t xml:space="preserve">                  </t>
    </r>
    <r>
      <rPr>
        <sz val="11"/>
        <rFont val="ＭＳ 明朝"/>
        <family val="1"/>
        <charset val="128"/>
      </rPr>
      <t>計</t>
    </r>
  </si>
  <si>
    <r>
      <rPr>
        <sz val="11"/>
        <rFont val="ＭＳ 明朝"/>
        <family val="1"/>
        <charset val="128"/>
      </rPr>
      <t>（昭</t>
    </r>
    <r>
      <rPr>
        <sz val="11"/>
        <rFont val="Century"/>
        <family val="1"/>
      </rPr>
      <t>47</t>
    </r>
    <r>
      <rPr>
        <sz val="11"/>
        <rFont val="ＭＳ 明朝"/>
        <family val="1"/>
        <charset val="128"/>
      </rPr>
      <t>．</t>
    </r>
    <r>
      <rPr>
        <sz val="11"/>
        <rFont val="Century"/>
        <family val="1"/>
      </rPr>
      <t>10</t>
    </r>
    <r>
      <rPr>
        <sz val="11"/>
        <rFont val="ＭＳ 明朝"/>
        <family val="1"/>
        <charset val="128"/>
      </rPr>
      <t>．</t>
    </r>
    <r>
      <rPr>
        <sz val="11"/>
        <rFont val="Century"/>
        <family val="1"/>
      </rPr>
      <t xml:space="preserve"> 2</t>
    </r>
    <r>
      <rPr>
        <sz val="11"/>
        <rFont val="ＭＳ 明朝"/>
        <family val="1"/>
        <charset val="128"/>
      </rPr>
      <t>）</t>
    </r>
  </si>
  <si>
    <r>
      <rPr>
        <sz val="11"/>
        <rFont val="ＭＳ 明朝"/>
        <family val="1"/>
        <charset val="128"/>
      </rPr>
      <t>鶴岡市の一部</t>
    </r>
  </si>
  <si>
    <r>
      <rPr>
        <sz val="11"/>
        <rFont val="ＭＳ 明朝"/>
        <family val="1"/>
        <charset val="128"/>
      </rPr>
      <t>温海町内水面</t>
    </r>
  </si>
  <si>
    <r>
      <rPr>
        <sz val="11"/>
        <rFont val="ＭＳ 明朝"/>
        <family val="1"/>
        <charset val="128"/>
      </rPr>
      <t>（昭</t>
    </r>
    <r>
      <rPr>
        <sz val="11"/>
        <rFont val="Century"/>
        <family val="1"/>
      </rPr>
      <t>46</t>
    </r>
    <r>
      <rPr>
        <sz val="11"/>
        <rFont val="ＭＳ 明朝"/>
        <family val="1"/>
        <charset val="128"/>
      </rPr>
      <t>．</t>
    </r>
    <r>
      <rPr>
        <sz val="11"/>
        <rFont val="Century"/>
        <family val="1"/>
      </rPr>
      <t xml:space="preserve"> 3</t>
    </r>
    <r>
      <rPr>
        <sz val="11"/>
        <rFont val="ＭＳ 明朝"/>
        <family val="1"/>
        <charset val="128"/>
      </rPr>
      <t>．</t>
    </r>
    <r>
      <rPr>
        <sz val="11"/>
        <rFont val="Century"/>
        <family val="1"/>
      </rPr>
      <t xml:space="preserve"> 1</t>
    </r>
    <r>
      <rPr>
        <sz val="11"/>
        <rFont val="ＭＳ 明朝"/>
        <family val="1"/>
        <charset val="128"/>
      </rPr>
      <t>）</t>
    </r>
  </si>
  <si>
    <r>
      <rPr>
        <sz val="11"/>
        <rFont val="ＭＳ 明朝"/>
        <family val="1"/>
        <charset val="128"/>
      </rPr>
      <t>（昭</t>
    </r>
    <r>
      <rPr>
        <sz val="11"/>
        <rFont val="Century"/>
        <family val="1"/>
      </rPr>
      <t>25</t>
    </r>
    <r>
      <rPr>
        <sz val="11"/>
        <rFont val="ＭＳ 明朝"/>
        <family val="1"/>
        <charset val="128"/>
      </rPr>
      <t>．</t>
    </r>
    <r>
      <rPr>
        <sz val="11"/>
        <rFont val="Century"/>
        <family val="1"/>
      </rPr>
      <t xml:space="preserve"> 1</t>
    </r>
    <r>
      <rPr>
        <sz val="11"/>
        <rFont val="ＭＳ 明朝"/>
        <family val="1"/>
        <charset val="128"/>
      </rPr>
      <t>．</t>
    </r>
    <r>
      <rPr>
        <sz val="11"/>
        <rFont val="Century"/>
        <family val="1"/>
      </rPr>
      <t>11</t>
    </r>
    <r>
      <rPr>
        <sz val="11"/>
        <rFont val="ＭＳ 明朝"/>
        <family val="1"/>
        <charset val="128"/>
      </rPr>
      <t>）</t>
    </r>
  </si>
  <si>
    <r>
      <rPr>
        <sz val="11"/>
        <rFont val="ＭＳ 明朝"/>
        <family val="1"/>
        <charset val="128"/>
      </rPr>
      <t>酒田市・庄内町の一部</t>
    </r>
  </si>
  <si>
    <r>
      <rPr>
        <sz val="11"/>
        <rFont val="ＭＳ 明朝"/>
        <family val="1"/>
        <charset val="128"/>
      </rPr>
      <t>（昭</t>
    </r>
    <r>
      <rPr>
        <sz val="11"/>
        <rFont val="Century"/>
        <family val="1"/>
      </rPr>
      <t>24</t>
    </r>
    <r>
      <rPr>
        <sz val="11"/>
        <rFont val="ＭＳ 明朝"/>
        <family val="1"/>
        <charset val="128"/>
      </rPr>
      <t>．</t>
    </r>
    <r>
      <rPr>
        <sz val="11"/>
        <rFont val="Century"/>
        <family val="1"/>
      </rPr>
      <t>12</t>
    </r>
    <r>
      <rPr>
        <sz val="11"/>
        <rFont val="ＭＳ 明朝"/>
        <family val="1"/>
        <charset val="128"/>
      </rPr>
      <t>．</t>
    </r>
    <r>
      <rPr>
        <sz val="11"/>
        <rFont val="Century"/>
        <family val="1"/>
      </rPr>
      <t>17</t>
    </r>
    <r>
      <rPr>
        <sz val="11"/>
        <rFont val="ＭＳ 明朝"/>
        <family val="1"/>
        <charset val="128"/>
      </rPr>
      <t>）</t>
    </r>
  </si>
  <si>
    <r>
      <rPr>
        <sz val="11"/>
        <rFont val="ＭＳ 明朝"/>
        <family val="1"/>
        <charset val="128"/>
      </rPr>
      <t>遊佐町・酒田市の一部</t>
    </r>
  </si>
  <si>
    <r>
      <rPr>
        <sz val="11"/>
        <rFont val="ＭＳ 明朝"/>
        <family val="1"/>
        <charset val="128"/>
      </rPr>
      <t>（昭</t>
    </r>
    <r>
      <rPr>
        <sz val="11"/>
        <rFont val="Century"/>
        <family val="1"/>
      </rPr>
      <t>24</t>
    </r>
    <r>
      <rPr>
        <sz val="11"/>
        <rFont val="ＭＳ 明朝"/>
        <family val="1"/>
        <charset val="128"/>
      </rPr>
      <t>．</t>
    </r>
    <r>
      <rPr>
        <sz val="11"/>
        <rFont val="Century"/>
        <family val="1"/>
      </rPr>
      <t>11</t>
    </r>
    <r>
      <rPr>
        <sz val="11"/>
        <rFont val="ＭＳ 明朝"/>
        <family val="1"/>
        <charset val="128"/>
      </rPr>
      <t>．</t>
    </r>
    <r>
      <rPr>
        <sz val="11"/>
        <rFont val="Century"/>
        <family val="1"/>
      </rPr>
      <t>21</t>
    </r>
    <r>
      <rPr>
        <sz val="11"/>
        <rFont val="ＭＳ 明朝"/>
        <family val="1"/>
        <charset val="128"/>
      </rPr>
      <t>）</t>
    </r>
  </si>
  <si>
    <r>
      <rPr>
        <sz val="11"/>
        <rFont val="ＭＳ 明朝"/>
        <family val="1"/>
        <charset val="128"/>
      </rPr>
      <t>酒田市の一部</t>
    </r>
  </si>
  <si>
    <r>
      <rPr>
        <sz val="11"/>
        <rFont val="ＭＳ 明朝"/>
        <family val="1"/>
        <charset val="128"/>
      </rPr>
      <t>（昭</t>
    </r>
    <r>
      <rPr>
        <sz val="11"/>
        <rFont val="Century"/>
        <family val="1"/>
      </rPr>
      <t>24</t>
    </r>
    <r>
      <rPr>
        <sz val="11"/>
        <rFont val="ＭＳ 明朝"/>
        <family val="1"/>
        <charset val="128"/>
      </rPr>
      <t>．</t>
    </r>
    <r>
      <rPr>
        <sz val="11"/>
        <rFont val="Century"/>
        <family val="1"/>
      </rPr>
      <t>11</t>
    </r>
    <r>
      <rPr>
        <sz val="11"/>
        <rFont val="ＭＳ 明朝"/>
        <family val="1"/>
        <charset val="128"/>
      </rPr>
      <t>．</t>
    </r>
    <r>
      <rPr>
        <sz val="11"/>
        <rFont val="Century"/>
        <family val="1"/>
      </rPr>
      <t>10</t>
    </r>
    <r>
      <rPr>
        <sz val="11"/>
        <rFont val="ＭＳ 明朝"/>
        <family val="1"/>
        <charset val="128"/>
      </rPr>
      <t>）</t>
    </r>
  </si>
  <si>
    <r>
      <rPr>
        <sz val="11"/>
        <rFont val="ＭＳ 明朝"/>
        <family val="1"/>
        <charset val="128"/>
      </rPr>
      <t>（昭</t>
    </r>
    <r>
      <rPr>
        <sz val="11"/>
        <rFont val="Century"/>
        <family val="1"/>
      </rPr>
      <t>24</t>
    </r>
    <r>
      <rPr>
        <sz val="11"/>
        <rFont val="ＭＳ 明朝"/>
        <family val="1"/>
        <charset val="128"/>
      </rPr>
      <t>．</t>
    </r>
    <r>
      <rPr>
        <sz val="11"/>
        <rFont val="Century"/>
        <family val="1"/>
      </rPr>
      <t>10</t>
    </r>
    <r>
      <rPr>
        <sz val="11"/>
        <rFont val="ＭＳ 明朝"/>
        <family val="1"/>
        <charset val="128"/>
      </rPr>
      <t>．</t>
    </r>
    <r>
      <rPr>
        <sz val="11"/>
        <rFont val="Century"/>
        <family val="1"/>
      </rPr>
      <t>24</t>
    </r>
    <r>
      <rPr>
        <sz val="11"/>
        <rFont val="ＭＳ 明朝"/>
        <family val="1"/>
        <charset val="128"/>
      </rPr>
      <t>）</t>
    </r>
  </si>
  <si>
    <r>
      <rPr>
        <sz val="11"/>
        <rFont val="ＭＳ 明朝"/>
        <family val="1"/>
        <charset val="128"/>
      </rPr>
      <t>（昭</t>
    </r>
    <r>
      <rPr>
        <sz val="11"/>
        <rFont val="Century"/>
        <family val="1"/>
      </rPr>
      <t>32</t>
    </r>
    <r>
      <rPr>
        <sz val="11"/>
        <rFont val="ＭＳ 明朝"/>
        <family val="1"/>
        <charset val="128"/>
      </rPr>
      <t>．</t>
    </r>
    <r>
      <rPr>
        <sz val="11"/>
        <rFont val="Century"/>
        <family val="1"/>
      </rPr>
      <t>11</t>
    </r>
    <r>
      <rPr>
        <sz val="11"/>
        <rFont val="ＭＳ 明朝"/>
        <family val="1"/>
        <charset val="128"/>
      </rPr>
      <t>．</t>
    </r>
    <r>
      <rPr>
        <sz val="11"/>
        <rFont val="Century"/>
        <family val="1"/>
      </rPr>
      <t xml:space="preserve"> 1</t>
    </r>
    <r>
      <rPr>
        <sz val="11"/>
        <rFont val="ＭＳ 明朝"/>
        <family val="1"/>
        <charset val="128"/>
      </rPr>
      <t>）</t>
    </r>
  </si>
  <si>
    <r>
      <rPr>
        <sz val="11"/>
        <rFont val="ＭＳ 明朝"/>
        <family val="1"/>
        <charset val="128"/>
      </rPr>
      <t>米沢市・南陽市・高畠町・川西町</t>
    </r>
  </si>
  <si>
    <r>
      <rPr>
        <sz val="11"/>
        <rFont val="ＭＳ 明朝"/>
        <family val="1"/>
        <charset val="128"/>
      </rPr>
      <t>（昭</t>
    </r>
    <r>
      <rPr>
        <sz val="11"/>
        <rFont val="Century"/>
        <family val="1"/>
      </rPr>
      <t>28</t>
    </r>
    <r>
      <rPr>
        <sz val="11"/>
        <rFont val="ＭＳ 明朝"/>
        <family val="1"/>
        <charset val="128"/>
      </rPr>
      <t>．</t>
    </r>
    <r>
      <rPr>
        <sz val="11"/>
        <rFont val="Century"/>
        <family val="1"/>
      </rPr>
      <t xml:space="preserve"> 3</t>
    </r>
    <r>
      <rPr>
        <sz val="11"/>
        <rFont val="ＭＳ 明朝"/>
        <family val="1"/>
        <charset val="128"/>
      </rPr>
      <t>．</t>
    </r>
    <r>
      <rPr>
        <sz val="11"/>
        <rFont val="Century"/>
        <family val="1"/>
      </rPr>
      <t>25</t>
    </r>
    <r>
      <rPr>
        <sz val="11"/>
        <rFont val="ＭＳ 明朝"/>
        <family val="1"/>
        <charset val="128"/>
      </rPr>
      <t>）</t>
    </r>
  </si>
  <si>
    <r>
      <rPr>
        <sz val="11"/>
        <rFont val="ＭＳ 明朝"/>
        <family val="1"/>
        <charset val="128"/>
      </rPr>
      <t>（昭</t>
    </r>
    <r>
      <rPr>
        <sz val="11"/>
        <rFont val="Century"/>
        <family val="1"/>
      </rPr>
      <t>25</t>
    </r>
    <r>
      <rPr>
        <sz val="11"/>
        <rFont val="ＭＳ 明朝"/>
        <family val="1"/>
        <charset val="128"/>
      </rPr>
      <t>．</t>
    </r>
    <r>
      <rPr>
        <sz val="11"/>
        <rFont val="Century"/>
        <family val="1"/>
      </rPr>
      <t xml:space="preserve"> 1</t>
    </r>
    <r>
      <rPr>
        <sz val="11"/>
        <rFont val="ＭＳ 明朝"/>
        <family val="1"/>
        <charset val="128"/>
      </rPr>
      <t>．</t>
    </r>
    <r>
      <rPr>
        <sz val="11"/>
        <rFont val="Century"/>
        <family val="1"/>
      </rPr>
      <t xml:space="preserve"> 7</t>
    </r>
    <r>
      <rPr>
        <sz val="11"/>
        <rFont val="ＭＳ 明朝"/>
        <family val="1"/>
        <charset val="128"/>
      </rPr>
      <t>）</t>
    </r>
  </si>
  <si>
    <r>
      <rPr>
        <sz val="11"/>
        <rFont val="ＭＳ 明朝"/>
        <family val="1"/>
        <charset val="128"/>
      </rPr>
      <t>長井市・白鷹町・飯豊町の全部</t>
    </r>
  </si>
  <si>
    <r>
      <rPr>
        <sz val="11"/>
        <rFont val="ＭＳ 明朝"/>
        <family val="1"/>
        <charset val="128"/>
      </rPr>
      <t>（昭</t>
    </r>
    <r>
      <rPr>
        <sz val="11"/>
        <rFont val="Century"/>
        <family val="1"/>
      </rPr>
      <t>29</t>
    </r>
    <r>
      <rPr>
        <sz val="11"/>
        <rFont val="ＭＳ 明朝"/>
        <family val="1"/>
        <charset val="128"/>
      </rPr>
      <t>．</t>
    </r>
    <r>
      <rPr>
        <sz val="11"/>
        <rFont val="Century"/>
        <family val="1"/>
      </rPr>
      <t>12</t>
    </r>
    <r>
      <rPr>
        <sz val="11"/>
        <rFont val="ＭＳ 明朝"/>
        <family val="1"/>
        <charset val="128"/>
      </rPr>
      <t>．</t>
    </r>
    <r>
      <rPr>
        <sz val="11"/>
        <rFont val="Century"/>
        <family val="1"/>
      </rPr>
      <t xml:space="preserve"> 6</t>
    </r>
    <r>
      <rPr>
        <sz val="11"/>
        <rFont val="ＭＳ 明朝"/>
        <family val="1"/>
        <charset val="128"/>
      </rPr>
      <t>）</t>
    </r>
  </si>
  <si>
    <r>
      <rPr>
        <sz val="11"/>
        <rFont val="ＭＳ 明朝"/>
        <family val="1"/>
        <charset val="128"/>
      </rPr>
      <t>最上町・舟形町</t>
    </r>
  </si>
  <si>
    <r>
      <rPr>
        <sz val="11"/>
        <rFont val="ＭＳ 明朝"/>
        <family val="1"/>
        <charset val="128"/>
      </rPr>
      <t>（昭</t>
    </r>
    <r>
      <rPr>
        <sz val="11"/>
        <rFont val="Century"/>
        <family val="1"/>
      </rPr>
      <t>25</t>
    </r>
    <r>
      <rPr>
        <sz val="11"/>
        <rFont val="ＭＳ 明朝"/>
        <family val="1"/>
        <charset val="128"/>
      </rPr>
      <t>．</t>
    </r>
    <r>
      <rPr>
        <sz val="11"/>
        <rFont val="Century"/>
        <family val="1"/>
      </rPr>
      <t xml:space="preserve"> 9</t>
    </r>
    <r>
      <rPr>
        <sz val="11"/>
        <rFont val="ＭＳ 明朝"/>
        <family val="1"/>
        <charset val="128"/>
      </rPr>
      <t>．</t>
    </r>
    <r>
      <rPr>
        <sz val="11"/>
        <rFont val="Century"/>
        <family val="1"/>
      </rPr>
      <t>13</t>
    </r>
    <r>
      <rPr>
        <sz val="11"/>
        <rFont val="ＭＳ 明朝"/>
        <family val="1"/>
        <charset val="128"/>
      </rPr>
      <t>）</t>
    </r>
  </si>
  <si>
    <r>
      <rPr>
        <sz val="11"/>
        <rFont val="ＭＳ 明朝"/>
        <family val="1"/>
        <charset val="128"/>
      </rPr>
      <t>新庄市・大蔵村の全部
戸沢村の一部</t>
    </r>
  </si>
  <si>
    <r>
      <rPr>
        <sz val="11"/>
        <rFont val="ＭＳ 明朝"/>
        <family val="1"/>
        <charset val="128"/>
      </rPr>
      <t>（昭</t>
    </r>
    <r>
      <rPr>
        <sz val="11"/>
        <rFont val="Century"/>
        <family val="1"/>
      </rPr>
      <t>24</t>
    </r>
    <r>
      <rPr>
        <sz val="11"/>
        <rFont val="ＭＳ 明朝"/>
        <family val="1"/>
        <charset val="128"/>
      </rPr>
      <t>．</t>
    </r>
    <r>
      <rPr>
        <sz val="11"/>
        <rFont val="Century"/>
        <family val="1"/>
      </rPr>
      <t xml:space="preserve"> 9</t>
    </r>
    <r>
      <rPr>
        <sz val="11"/>
        <rFont val="ＭＳ 明朝"/>
        <family val="1"/>
        <charset val="128"/>
      </rPr>
      <t>．</t>
    </r>
    <r>
      <rPr>
        <sz val="11"/>
        <rFont val="Century"/>
        <family val="1"/>
      </rPr>
      <t xml:space="preserve"> 1</t>
    </r>
    <r>
      <rPr>
        <sz val="11"/>
        <rFont val="ＭＳ 明朝"/>
        <family val="1"/>
        <charset val="128"/>
      </rPr>
      <t>）</t>
    </r>
  </si>
  <si>
    <r>
      <rPr>
        <sz val="11"/>
        <rFont val="ＭＳ 明朝"/>
        <family val="1"/>
        <charset val="128"/>
      </rPr>
      <t>真室川町・金山町・鮭川村の全部
戸沢村の一部</t>
    </r>
  </si>
  <si>
    <r>
      <rPr>
        <sz val="11"/>
        <rFont val="ＭＳ 明朝"/>
        <family val="1"/>
        <charset val="128"/>
      </rPr>
      <t>（昭</t>
    </r>
    <r>
      <rPr>
        <sz val="11"/>
        <rFont val="Century"/>
        <family val="1"/>
      </rPr>
      <t>27</t>
    </r>
    <r>
      <rPr>
        <sz val="11"/>
        <rFont val="ＭＳ 明朝"/>
        <family val="1"/>
        <charset val="128"/>
      </rPr>
      <t>．</t>
    </r>
    <r>
      <rPr>
        <sz val="11"/>
        <rFont val="Century"/>
        <family val="1"/>
      </rPr>
      <t xml:space="preserve"> 5</t>
    </r>
    <r>
      <rPr>
        <sz val="11"/>
        <rFont val="ＭＳ 明朝"/>
        <family val="1"/>
        <charset val="128"/>
      </rPr>
      <t>．</t>
    </r>
    <r>
      <rPr>
        <sz val="11"/>
        <rFont val="Century"/>
        <family val="1"/>
      </rPr>
      <t>23</t>
    </r>
    <r>
      <rPr>
        <sz val="11"/>
        <rFont val="ＭＳ 明朝"/>
        <family val="1"/>
        <charset val="128"/>
      </rPr>
      <t>）</t>
    </r>
  </si>
  <si>
    <r>
      <rPr>
        <sz val="11"/>
        <rFont val="ＭＳ 明朝"/>
        <family val="1"/>
        <charset val="128"/>
      </rPr>
      <t>（昭</t>
    </r>
    <r>
      <rPr>
        <sz val="11"/>
        <rFont val="Century"/>
        <family val="1"/>
      </rPr>
      <t>26</t>
    </r>
    <r>
      <rPr>
        <sz val="11"/>
        <rFont val="ＭＳ 明朝"/>
        <family val="1"/>
        <charset val="128"/>
      </rPr>
      <t>．</t>
    </r>
    <r>
      <rPr>
        <sz val="11"/>
        <rFont val="Century"/>
        <family val="1"/>
      </rPr>
      <t xml:space="preserve"> 6</t>
    </r>
    <r>
      <rPr>
        <sz val="11"/>
        <rFont val="ＭＳ 明朝"/>
        <family val="1"/>
        <charset val="128"/>
      </rPr>
      <t>．</t>
    </r>
    <r>
      <rPr>
        <sz val="11"/>
        <rFont val="Century"/>
        <family val="1"/>
      </rPr>
      <t xml:space="preserve"> 4</t>
    </r>
    <r>
      <rPr>
        <sz val="11"/>
        <rFont val="ＭＳ 明朝"/>
        <family val="1"/>
        <charset val="128"/>
      </rPr>
      <t>）</t>
    </r>
  </si>
  <si>
    <r>
      <rPr>
        <sz val="11"/>
        <rFont val="ＭＳ 明朝"/>
        <family val="1"/>
        <charset val="128"/>
      </rPr>
      <t>大江町の全部
朝日町・寒河江市の一部</t>
    </r>
  </si>
  <si>
    <r>
      <rPr>
        <sz val="11"/>
        <rFont val="ＭＳ 明朝"/>
        <family val="1"/>
        <charset val="128"/>
      </rPr>
      <t>（昭</t>
    </r>
    <r>
      <rPr>
        <sz val="11"/>
        <rFont val="Century"/>
        <family val="1"/>
      </rPr>
      <t>25</t>
    </r>
    <r>
      <rPr>
        <sz val="11"/>
        <rFont val="ＭＳ 明朝"/>
        <family val="1"/>
        <charset val="128"/>
      </rPr>
      <t>．</t>
    </r>
    <r>
      <rPr>
        <sz val="11"/>
        <rFont val="Century"/>
        <family val="1"/>
      </rPr>
      <t>11</t>
    </r>
    <r>
      <rPr>
        <sz val="11"/>
        <rFont val="ＭＳ 明朝"/>
        <family val="1"/>
        <charset val="128"/>
      </rPr>
      <t>．</t>
    </r>
    <r>
      <rPr>
        <sz val="11"/>
        <rFont val="Century"/>
        <family val="1"/>
      </rPr>
      <t xml:space="preserve"> 4</t>
    </r>
    <r>
      <rPr>
        <sz val="11"/>
        <rFont val="ＭＳ 明朝"/>
        <family val="1"/>
        <charset val="128"/>
      </rPr>
      <t>）</t>
    </r>
  </si>
  <si>
    <r>
      <rPr>
        <sz val="11"/>
        <rFont val="ＭＳ 明朝"/>
        <family val="1"/>
        <charset val="128"/>
      </rPr>
      <t>尾花沢市・大石田町</t>
    </r>
  </si>
  <si>
    <r>
      <rPr>
        <sz val="11"/>
        <rFont val="ＭＳ 明朝"/>
        <family val="1"/>
        <charset val="128"/>
      </rPr>
      <t>（昭</t>
    </r>
    <r>
      <rPr>
        <sz val="11"/>
        <rFont val="Century"/>
        <family val="1"/>
      </rPr>
      <t>25</t>
    </r>
    <r>
      <rPr>
        <sz val="11"/>
        <rFont val="ＭＳ 明朝"/>
        <family val="1"/>
        <charset val="128"/>
      </rPr>
      <t>．</t>
    </r>
    <r>
      <rPr>
        <sz val="11"/>
        <rFont val="Century"/>
        <family val="1"/>
      </rPr>
      <t xml:space="preserve"> 2</t>
    </r>
    <r>
      <rPr>
        <sz val="11"/>
        <rFont val="ＭＳ 明朝"/>
        <family val="1"/>
        <charset val="128"/>
      </rPr>
      <t>．</t>
    </r>
    <r>
      <rPr>
        <sz val="11"/>
        <rFont val="Century"/>
        <family val="1"/>
      </rPr>
      <t xml:space="preserve"> 7</t>
    </r>
    <r>
      <rPr>
        <sz val="11"/>
        <rFont val="ＭＳ 明朝"/>
        <family val="1"/>
        <charset val="128"/>
      </rPr>
      <t>）</t>
    </r>
  </si>
  <si>
    <r>
      <rPr>
        <sz val="11"/>
        <rFont val="ＭＳ 明朝"/>
        <family val="1"/>
        <charset val="128"/>
      </rPr>
      <t>山辺町</t>
    </r>
  </si>
  <si>
    <r>
      <rPr>
        <sz val="11"/>
        <rFont val="ＭＳ 明朝"/>
        <family val="1"/>
        <charset val="128"/>
      </rPr>
      <t>（尾）</t>
    </r>
  </si>
  <si>
    <r>
      <t>(</t>
    </r>
    <r>
      <rPr>
        <sz val="11"/>
        <rFont val="ＭＳ 明朝"/>
        <family val="1"/>
        <charset val="128"/>
      </rPr>
      <t>サクラマス</t>
    </r>
    <r>
      <rPr>
        <sz val="11"/>
        <rFont val="Century"/>
        <family val="1"/>
      </rPr>
      <t>)</t>
    </r>
  </si>
  <si>
    <r>
      <rPr>
        <sz val="11"/>
        <rFont val="ＭＳ 明朝"/>
        <family val="1"/>
        <charset val="128"/>
      </rPr>
      <t>その他
（㎏）</t>
    </r>
  </si>
  <si>
    <r>
      <rPr>
        <sz val="11"/>
        <rFont val="ＭＳ 明朝"/>
        <family val="1"/>
        <charset val="128"/>
      </rPr>
      <t>もくず
が　に
（尾）</t>
    </r>
  </si>
  <si>
    <r>
      <rPr>
        <sz val="11"/>
        <rFont val="ＭＳ 明朝"/>
        <family val="1"/>
        <charset val="128"/>
      </rPr>
      <t>いわな
（尾）</t>
    </r>
  </si>
  <si>
    <r>
      <rPr>
        <sz val="11"/>
        <rFont val="ＭＳ 明朝"/>
        <family val="1"/>
        <charset val="128"/>
      </rPr>
      <t>うなぎ
（㎏）</t>
    </r>
  </si>
  <si>
    <r>
      <rPr>
        <sz val="11"/>
        <rFont val="ＭＳ 明朝"/>
        <family val="1"/>
        <charset val="128"/>
      </rPr>
      <t>ふな
（㎏）</t>
    </r>
  </si>
  <si>
    <r>
      <rPr>
        <sz val="11"/>
        <rFont val="ＭＳ 明朝"/>
        <family val="1"/>
        <charset val="128"/>
      </rPr>
      <t>こい
（㎏）</t>
    </r>
  </si>
  <si>
    <r>
      <rPr>
        <sz val="11"/>
        <rFont val="ＭＳ 明朝"/>
        <family val="1"/>
        <charset val="128"/>
      </rPr>
      <t>あゆ
（㎏）</t>
    </r>
  </si>
  <si>
    <r>
      <rPr>
        <sz val="11"/>
        <rFont val="ＭＳ 明朝"/>
        <family val="1"/>
        <charset val="128"/>
      </rPr>
      <t>放　　　　流　　　　数　　　　量</t>
    </r>
  </si>
  <si>
    <r>
      <rPr>
        <sz val="11"/>
        <rFont val="ＭＳ 明朝"/>
        <family val="1"/>
        <charset val="128"/>
      </rPr>
      <t>払込済
出資金
（千円）</t>
    </r>
  </si>
  <si>
    <r>
      <rPr>
        <sz val="11"/>
        <rFont val="ＭＳ 明朝"/>
        <family val="1"/>
        <charset val="128"/>
      </rPr>
      <t>役職員数（人）</t>
    </r>
  </si>
  <si>
    <r>
      <rPr>
        <sz val="11"/>
        <rFont val="ＭＳ 明朝"/>
        <family val="1"/>
        <charset val="128"/>
      </rPr>
      <t>組合人数（人）</t>
    </r>
  </si>
  <si>
    <r>
      <rPr>
        <sz val="11"/>
        <rFont val="ＭＳ 明朝"/>
        <family val="1"/>
        <charset val="128"/>
      </rPr>
      <t>事務所所在地及び代表者氏名</t>
    </r>
  </si>
  <si>
    <r>
      <rPr>
        <sz val="11"/>
        <rFont val="ＭＳ 明朝"/>
        <family val="1"/>
        <charset val="128"/>
      </rPr>
      <t>組　合　名
（設立年月日）</t>
    </r>
  </si>
  <si>
    <r>
      <rPr>
        <sz val="11"/>
        <rFont val="ＭＳ 明朝"/>
        <family val="1"/>
        <charset val="128"/>
      </rPr>
      <t>　</t>
    </r>
    <r>
      <rPr>
        <sz val="11"/>
        <rFont val="Century"/>
        <family val="1"/>
      </rPr>
      <t>(2)</t>
    </r>
    <r>
      <rPr>
        <sz val="11"/>
        <rFont val="ＭＳ 明朝"/>
        <family val="1"/>
        <charset val="128"/>
      </rPr>
      <t>　内水面漁業協同組合</t>
    </r>
  </si>
  <si>
    <r>
      <t>(3)</t>
    </r>
    <r>
      <rPr>
        <sz val="11"/>
        <rFont val="ＭＳ 明朝"/>
        <family val="1"/>
        <charset val="128"/>
      </rPr>
      <t>　業種別漁業協同組合</t>
    </r>
  </si>
  <si>
    <r>
      <rPr>
        <sz val="11"/>
        <rFont val="ＭＳ 明朝"/>
        <family val="1"/>
        <charset val="128"/>
      </rPr>
      <t>組合名
（設立年月日）</t>
    </r>
  </si>
  <si>
    <r>
      <rPr>
        <sz val="11"/>
        <rFont val="ＭＳ 明朝"/>
        <family val="1"/>
        <charset val="128"/>
      </rPr>
      <t>組合員数</t>
    </r>
    <r>
      <rPr>
        <sz val="11"/>
        <rFont val="Century"/>
        <family val="1"/>
      </rPr>
      <t>(</t>
    </r>
    <r>
      <rPr>
        <sz val="11"/>
        <rFont val="ＭＳ 明朝"/>
        <family val="1"/>
        <charset val="128"/>
      </rPr>
      <t>人）</t>
    </r>
  </si>
  <si>
    <r>
      <rPr>
        <sz val="11"/>
        <rFont val="ＭＳ 明朝"/>
        <family val="1"/>
        <charset val="128"/>
      </rPr>
      <t>払込済
出資金</t>
    </r>
  </si>
  <si>
    <r>
      <rPr>
        <sz val="11"/>
        <rFont val="ＭＳ 明朝"/>
        <family val="1"/>
        <charset val="128"/>
      </rPr>
      <t>山形県内水面総合</t>
    </r>
  </si>
  <si>
    <r>
      <rPr>
        <sz val="11"/>
        <rFont val="ＭＳ 明朝"/>
        <family val="1"/>
        <charset val="128"/>
      </rPr>
      <t>県一円</t>
    </r>
  </si>
  <si>
    <r>
      <rPr>
        <sz val="11"/>
        <rFont val="ＭＳ 明朝"/>
        <family val="1"/>
        <charset val="128"/>
      </rPr>
      <t>－</t>
    </r>
  </si>
  <si>
    <r>
      <rPr>
        <sz val="11"/>
        <rFont val="ＭＳ 明朝"/>
        <family val="1"/>
        <charset val="128"/>
      </rPr>
      <t>（昭</t>
    </r>
    <r>
      <rPr>
        <sz val="11"/>
        <rFont val="Century"/>
        <family val="1"/>
      </rPr>
      <t>51.3.31</t>
    </r>
    <r>
      <rPr>
        <sz val="11"/>
        <rFont val="ＭＳ 明朝"/>
        <family val="1"/>
        <charset val="128"/>
      </rPr>
      <t>）</t>
    </r>
  </si>
  <si>
    <r>
      <t>(4)</t>
    </r>
    <r>
      <rPr>
        <sz val="11"/>
        <rFont val="ＭＳ 明朝"/>
        <family val="1"/>
        <charset val="128"/>
      </rPr>
      <t>　漁業生産組合</t>
    </r>
  </si>
  <si>
    <r>
      <rPr>
        <sz val="11"/>
        <rFont val="ＭＳ 明朝"/>
        <family val="1"/>
        <charset val="128"/>
      </rPr>
      <t>組合員数（人）</t>
    </r>
  </si>
  <si>
    <r>
      <rPr>
        <sz val="11"/>
        <rFont val="ＭＳ 明朝"/>
        <family val="1"/>
        <charset val="128"/>
      </rPr>
      <t>さけ採捕</t>
    </r>
  </si>
  <si>
    <r>
      <rPr>
        <sz val="11"/>
        <rFont val="ＭＳ 明朝"/>
        <family val="1"/>
        <charset val="128"/>
      </rPr>
      <t>小型定置</t>
    </r>
  </si>
  <si>
    <r>
      <rPr>
        <sz val="11"/>
        <rFont val="ＭＳ 明朝"/>
        <family val="1"/>
        <charset val="128"/>
      </rPr>
      <t>養殖</t>
    </r>
  </si>
  <si>
    <r>
      <rPr>
        <sz val="11"/>
        <rFont val="ＭＳ 明朝"/>
        <family val="1"/>
        <charset val="128"/>
      </rPr>
      <t>高瀬川鮭</t>
    </r>
  </si>
  <si>
    <r>
      <rPr>
        <sz val="11"/>
        <rFont val="ＭＳ 明朝"/>
        <family val="1"/>
        <charset val="128"/>
      </rPr>
      <t>日向川鮭</t>
    </r>
  </si>
  <si>
    <r>
      <rPr>
        <sz val="11"/>
        <rFont val="ＭＳ 明朝"/>
        <family val="1"/>
        <charset val="128"/>
      </rPr>
      <t>清川鮭増殖</t>
    </r>
  </si>
  <si>
    <r>
      <rPr>
        <sz val="11"/>
        <rFont val="ＭＳ 明朝"/>
        <family val="1"/>
        <charset val="128"/>
      </rPr>
      <t>※　さけ採捕の単位は尾</t>
    </r>
  </si>
  <si>
    <r>
      <rPr>
        <sz val="11"/>
        <rFont val="ＭＳ 明朝"/>
        <family val="1"/>
        <charset val="128"/>
      </rPr>
      <t>組合名</t>
    </r>
  </si>
  <si>
    <r>
      <rPr>
        <sz val="11"/>
        <rFont val="ＭＳ 明朝"/>
        <family val="1"/>
        <charset val="128"/>
      </rPr>
      <t>事務所所在地</t>
    </r>
  </si>
  <si>
    <r>
      <rPr>
        <sz val="11"/>
        <rFont val="ＭＳ 明朝"/>
        <family val="1"/>
        <charset val="128"/>
      </rPr>
      <t>払込済出資金</t>
    </r>
  </si>
  <si>
    <r>
      <rPr>
        <sz val="11"/>
        <rFont val="ＭＳ 明朝"/>
        <family val="1"/>
        <charset val="128"/>
      </rPr>
      <t>及び代表者氏名</t>
    </r>
  </si>
  <si>
    <r>
      <rPr>
        <sz val="11"/>
        <rFont val="ＭＳ 明朝"/>
        <family val="1"/>
        <charset val="128"/>
      </rPr>
      <t>山形県内水面</t>
    </r>
  </si>
  <si>
    <r>
      <rPr>
        <sz val="11"/>
        <rFont val="ＭＳ 明朝"/>
        <family val="1"/>
        <charset val="128"/>
      </rPr>
      <t>山形市松波二丁目</t>
    </r>
    <r>
      <rPr>
        <sz val="11"/>
        <rFont val="Century"/>
        <family val="1"/>
      </rPr>
      <t>8-1</t>
    </r>
  </si>
  <si>
    <r>
      <rPr>
        <sz val="11"/>
        <rFont val="ＭＳ 明朝"/>
        <family val="1"/>
        <charset val="128"/>
      </rPr>
      <t>代表理事会長</t>
    </r>
    <r>
      <rPr>
        <sz val="11"/>
        <rFont val="Century"/>
        <family val="1"/>
      </rPr>
      <t xml:space="preserve">   </t>
    </r>
    <r>
      <rPr>
        <sz val="11"/>
        <rFont val="ＭＳ 明朝"/>
        <family val="1"/>
        <charset val="128"/>
      </rPr>
      <t>島軒　治夫</t>
    </r>
  </si>
  <si>
    <r>
      <rPr>
        <sz val="11"/>
        <rFont val="ＭＳ 明朝"/>
        <family val="1"/>
        <charset val="128"/>
      </rPr>
      <t>事業実績</t>
    </r>
  </si>
  <si>
    <r>
      <rPr>
        <sz val="11"/>
        <rFont val="ＭＳ 明朝"/>
        <family val="1"/>
        <charset val="128"/>
      </rPr>
      <t>保　険　加　入　実　績</t>
    </r>
  </si>
  <si>
    <r>
      <rPr>
        <sz val="11"/>
        <rFont val="ＭＳ 明朝"/>
        <family val="1"/>
        <charset val="128"/>
      </rPr>
      <t>保険金支払実績</t>
    </r>
  </si>
  <si>
    <r>
      <rPr>
        <sz val="11"/>
        <rFont val="ＭＳ 明朝"/>
        <family val="1"/>
        <charset val="128"/>
      </rPr>
      <t>隻　　数</t>
    </r>
  </si>
  <si>
    <r>
      <rPr>
        <sz val="11"/>
        <rFont val="ＭＳ 明朝"/>
        <family val="1"/>
        <charset val="128"/>
      </rPr>
      <t>ト　ン　数</t>
    </r>
  </si>
  <si>
    <r>
      <rPr>
        <sz val="11"/>
        <rFont val="ＭＳ 明朝"/>
        <family val="1"/>
        <charset val="128"/>
      </rPr>
      <t>保険価額</t>
    </r>
  </si>
  <si>
    <r>
      <rPr>
        <sz val="11"/>
        <rFont val="ＭＳ 明朝"/>
        <family val="1"/>
        <charset val="128"/>
      </rPr>
      <t>保険金額</t>
    </r>
  </si>
  <si>
    <r>
      <rPr>
        <sz val="11"/>
        <rFont val="ＭＳ 明朝"/>
        <family val="1"/>
        <charset val="128"/>
      </rPr>
      <t>全損</t>
    </r>
  </si>
  <si>
    <r>
      <rPr>
        <sz val="11"/>
        <rFont val="ＭＳ 明朝"/>
        <family val="1"/>
        <charset val="128"/>
      </rPr>
      <t>分損</t>
    </r>
  </si>
  <si>
    <r>
      <rPr>
        <sz val="11"/>
        <rFont val="ＭＳ 明朝"/>
        <family val="1"/>
        <charset val="128"/>
      </rPr>
      <t>救助費</t>
    </r>
  </si>
  <si>
    <r>
      <rPr>
        <sz val="11"/>
        <rFont val="ＭＳ 明朝"/>
        <family val="1"/>
        <charset val="128"/>
      </rPr>
      <t>保険期間満了</t>
    </r>
  </si>
  <si>
    <r>
      <rPr>
        <sz val="11"/>
        <rFont val="ＭＳ 明朝"/>
        <family val="1"/>
        <charset val="128"/>
      </rPr>
      <t>隻数</t>
    </r>
  </si>
  <si>
    <r>
      <rPr>
        <sz val="11"/>
        <rFont val="ＭＳ 明朝"/>
        <family val="1"/>
        <charset val="128"/>
      </rPr>
      <t>金額</t>
    </r>
  </si>
  <si>
    <r>
      <rPr>
        <sz val="11"/>
        <rFont val="ＭＳ 明朝"/>
        <family val="1"/>
        <charset val="128"/>
      </rPr>
      <t>普通損害</t>
    </r>
  </si>
  <si>
    <r>
      <rPr>
        <sz val="11"/>
        <rFont val="ＭＳ 明朝"/>
        <family val="1"/>
        <charset val="128"/>
      </rPr>
      <t>隻</t>
    </r>
  </si>
  <si>
    <r>
      <rPr>
        <sz val="11"/>
        <rFont val="ＭＳ 明朝"/>
        <family val="1"/>
        <charset val="128"/>
      </rPr>
      <t>トン</t>
    </r>
  </si>
  <si>
    <r>
      <rPr>
        <sz val="11"/>
        <rFont val="ＭＳ 明朝"/>
        <family val="1"/>
        <charset val="128"/>
      </rPr>
      <t>船主責任</t>
    </r>
  </si>
  <si>
    <r>
      <rPr>
        <sz val="11"/>
        <rFont val="ＭＳ 明朝"/>
        <family val="1"/>
        <charset val="128"/>
      </rPr>
      <t>乗客損害</t>
    </r>
  </si>
  <si>
    <r>
      <rPr>
        <sz val="11"/>
        <rFont val="ＭＳ 明朝"/>
        <family val="1"/>
        <charset val="128"/>
      </rPr>
      <t>乗組船主</t>
    </r>
  </si>
  <si>
    <r>
      <rPr>
        <sz val="11"/>
        <rFont val="ＭＳ 明朝"/>
        <family val="1"/>
        <charset val="128"/>
      </rPr>
      <t>任意保険</t>
    </r>
  </si>
  <si>
    <r>
      <rPr>
        <sz val="11"/>
        <rFont val="ＭＳ 明朝"/>
        <family val="1"/>
        <charset val="128"/>
      </rPr>
      <t>海外操業</t>
    </r>
  </si>
  <si>
    <r>
      <rPr>
        <sz val="11"/>
        <rFont val="ＭＳ 明朝"/>
        <family val="1"/>
        <charset val="128"/>
      </rPr>
      <t>設立年月日</t>
    </r>
  </si>
  <si>
    <r>
      <rPr>
        <sz val="11"/>
        <rFont val="ＭＳ 明朝"/>
        <family val="1"/>
        <charset val="128"/>
      </rPr>
      <t>理事長</t>
    </r>
  </si>
  <si>
    <r>
      <rPr>
        <sz val="11"/>
        <rFont val="ＭＳ 明朝"/>
        <family val="1"/>
        <charset val="128"/>
      </rPr>
      <t>会員および出資金</t>
    </r>
  </si>
  <si>
    <r>
      <rPr>
        <sz val="11"/>
        <rFont val="ＭＳ 明朝"/>
        <family val="1"/>
        <charset val="128"/>
      </rPr>
      <t>債務保証および償還状況</t>
    </r>
  </si>
  <si>
    <r>
      <rPr>
        <sz val="11"/>
        <rFont val="ＭＳ 明朝"/>
        <family val="1"/>
        <charset val="128"/>
      </rPr>
      <t>区分</t>
    </r>
  </si>
  <si>
    <r>
      <rPr>
        <sz val="11"/>
        <rFont val="ＭＳ 明朝"/>
        <family val="1"/>
        <charset val="128"/>
      </rPr>
      <t>会員数</t>
    </r>
  </si>
  <si>
    <r>
      <rPr>
        <sz val="11"/>
        <rFont val="ＭＳ 明朝"/>
        <family val="1"/>
        <charset val="128"/>
      </rPr>
      <t>口数</t>
    </r>
  </si>
  <si>
    <r>
      <rPr>
        <sz val="11"/>
        <rFont val="ＭＳ 明朝"/>
        <family val="1"/>
        <charset val="128"/>
      </rPr>
      <t>前年度末保証残高</t>
    </r>
  </si>
  <si>
    <r>
      <rPr>
        <sz val="11"/>
        <rFont val="ＭＳ 明朝"/>
        <family val="1"/>
        <charset val="128"/>
      </rPr>
      <t>保証額</t>
    </r>
  </si>
  <si>
    <r>
      <rPr>
        <sz val="11"/>
        <rFont val="ＭＳ 明朝"/>
        <family val="1"/>
        <charset val="128"/>
      </rPr>
      <t>償還額</t>
    </r>
  </si>
  <si>
    <r>
      <rPr>
        <sz val="11"/>
        <rFont val="ＭＳ 明朝"/>
        <family val="1"/>
        <charset val="128"/>
      </rPr>
      <t>代弁額</t>
    </r>
  </si>
  <si>
    <r>
      <rPr>
        <sz val="11"/>
        <rFont val="ＭＳ 明朝"/>
        <family val="1"/>
        <charset val="128"/>
      </rPr>
      <t>本年度末残高</t>
    </r>
  </si>
  <si>
    <r>
      <rPr>
        <sz val="11"/>
        <rFont val="ＭＳ 明朝"/>
        <family val="1"/>
        <charset val="128"/>
      </rPr>
      <t>件数</t>
    </r>
  </si>
  <si>
    <r>
      <rPr>
        <sz val="11"/>
        <rFont val="ＭＳ 明朝"/>
        <family val="1"/>
        <charset val="128"/>
      </rPr>
      <t>近代化資金</t>
    </r>
  </si>
  <si>
    <r>
      <rPr>
        <sz val="11"/>
        <rFont val="ＭＳ 明朝"/>
        <family val="1"/>
        <charset val="128"/>
      </rPr>
      <t>水産業協同組合</t>
    </r>
  </si>
  <si>
    <r>
      <rPr>
        <sz val="11"/>
        <rFont val="ＭＳ 明朝"/>
        <family val="1"/>
        <charset val="128"/>
      </rPr>
      <t>一般資金</t>
    </r>
    <rPh sb="0" eb="2">
      <t>イッパン</t>
    </rPh>
    <rPh sb="2" eb="4">
      <t>シキン</t>
    </rPh>
    <phoneticPr fontId="14"/>
  </si>
  <si>
    <r>
      <rPr>
        <sz val="11"/>
        <rFont val="ＭＳ 明朝"/>
        <family val="1"/>
        <charset val="128"/>
      </rPr>
      <t>金融公庫</t>
    </r>
  </si>
  <si>
    <r>
      <rPr>
        <sz val="11"/>
        <rFont val="ＭＳ 明朝"/>
        <family val="1"/>
        <charset val="128"/>
      </rPr>
      <t>一般緊急</t>
    </r>
  </si>
  <si>
    <r>
      <rPr>
        <sz val="11"/>
        <rFont val="ＭＳ 明朝"/>
        <family val="1"/>
        <charset val="128"/>
      </rPr>
      <t>借替緊急</t>
    </r>
  </si>
  <si>
    <r>
      <rPr>
        <sz val="11"/>
        <rFont val="ＭＳ 明朝"/>
        <family val="1"/>
        <charset val="128"/>
      </rPr>
      <t>任意団体</t>
    </r>
  </si>
  <si>
    <r>
      <rPr>
        <sz val="11"/>
        <rFont val="ＭＳ 明朝"/>
        <family val="1"/>
        <charset val="128"/>
      </rPr>
      <t>その他一般資金</t>
    </r>
  </si>
  <si>
    <r>
      <rPr>
        <sz val="11"/>
        <rFont val="ＭＳ 明朝"/>
        <family val="1"/>
        <charset val="128"/>
      </rPr>
      <t>金融機関</t>
    </r>
  </si>
  <si>
    <r>
      <rPr>
        <sz val="11"/>
        <rFont val="ＭＳ 明朝"/>
        <family val="1"/>
        <charset val="128"/>
      </rPr>
      <t>小計</t>
    </r>
  </si>
  <si>
    <r>
      <rPr>
        <sz val="11"/>
        <rFont val="ＭＳ 明朝"/>
        <family val="1"/>
        <charset val="128"/>
      </rPr>
      <t>山形市松波二丁目</t>
    </r>
    <r>
      <rPr>
        <sz val="11"/>
        <rFont val="Century"/>
        <family val="1"/>
      </rPr>
      <t>8</t>
    </r>
    <r>
      <rPr>
        <sz val="11"/>
        <rFont val="ＭＳ 明朝"/>
        <family val="1"/>
        <charset val="128"/>
      </rPr>
      <t>の</t>
    </r>
    <r>
      <rPr>
        <sz val="11"/>
        <rFont val="Century"/>
        <family val="1"/>
      </rPr>
      <t xml:space="preserve">1
</t>
    </r>
    <r>
      <rPr>
        <sz val="11"/>
        <rFont val="ＭＳ 明朝"/>
        <family val="1"/>
        <charset val="128"/>
      </rPr>
      <t>会長理事　尾形　修一郎</t>
    </r>
    <phoneticPr fontId="14"/>
  </si>
  <si>
    <r>
      <rPr>
        <sz val="11"/>
        <rFont val="ＭＳ 明朝"/>
        <family val="1"/>
        <charset val="128"/>
      </rPr>
      <t>事</t>
    </r>
    <r>
      <rPr>
        <sz val="11"/>
        <rFont val="Century"/>
        <family val="1"/>
      </rPr>
      <t xml:space="preserve"> </t>
    </r>
    <r>
      <rPr>
        <sz val="11"/>
        <rFont val="ＭＳ 明朝"/>
        <family val="1"/>
        <charset val="128"/>
      </rPr>
      <t>業</t>
    </r>
    <r>
      <rPr>
        <sz val="11"/>
        <rFont val="Century"/>
        <family val="1"/>
      </rPr>
      <t xml:space="preserve"> </t>
    </r>
    <r>
      <rPr>
        <sz val="11"/>
        <rFont val="ＭＳ 明朝"/>
        <family val="1"/>
        <charset val="128"/>
      </rPr>
      <t>の</t>
    </r>
    <r>
      <rPr>
        <sz val="11"/>
        <rFont val="Century"/>
        <family val="1"/>
      </rPr>
      <t xml:space="preserve"> </t>
    </r>
    <r>
      <rPr>
        <sz val="11"/>
        <rFont val="ＭＳ 明朝"/>
        <family val="1"/>
        <charset val="128"/>
      </rPr>
      <t>概</t>
    </r>
    <r>
      <rPr>
        <sz val="11"/>
        <rFont val="Century"/>
        <family val="1"/>
      </rPr>
      <t xml:space="preserve"> </t>
    </r>
    <r>
      <rPr>
        <sz val="11"/>
        <rFont val="ＭＳ 明朝"/>
        <family val="1"/>
        <charset val="128"/>
      </rPr>
      <t>要</t>
    </r>
  </si>
  <si>
    <r>
      <rPr>
        <sz val="11"/>
        <rFont val="ＭＳ 明朝"/>
        <family val="1"/>
        <charset val="128"/>
      </rPr>
      <t>団　　　体　　　名</t>
    </r>
  </si>
  <si>
    <r>
      <t>(9)</t>
    </r>
    <r>
      <rPr>
        <sz val="12"/>
        <rFont val="ＭＳ 明朝"/>
        <family val="1"/>
        <charset val="128"/>
      </rPr>
      <t>　その他の団体</t>
    </r>
  </si>
  <si>
    <r>
      <rPr>
        <sz val="11"/>
        <rFont val="ＭＳ 明朝"/>
        <family val="1"/>
        <charset val="128"/>
      </rPr>
      <t>休漁補償</t>
    </r>
  </si>
  <si>
    <r>
      <rPr>
        <sz val="11"/>
        <rFont val="ＭＳ 明朝"/>
        <family val="1"/>
        <charset val="128"/>
      </rPr>
      <t>漁業施設</t>
    </r>
  </si>
  <si>
    <r>
      <rPr>
        <sz val="11"/>
        <rFont val="ＭＳ 明朝"/>
        <family val="1"/>
        <charset val="128"/>
      </rPr>
      <t>小型合併漁業</t>
    </r>
  </si>
  <si>
    <r>
      <rPr>
        <sz val="11"/>
        <rFont val="ＭＳ 明朝"/>
        <family val="1"/>
        <charset val="128"/>
      </rPr>
      <t>小型定置漁業</t>
    </r>
  </si>
  <si>
    <r>
      <rPr>
        <sz val="11"/>
        <rFont val="ＭＳ 明朝"/>
        <family val="1"/>
        <charset val="128"/>
      </rPr>
      <t>沖合、小型底曳網漁業</t>
    </r>
  </si>
  <si>
    <r>
      <rPr>
        <sz val="11"/>
        <rFont val="ＭＳ 明朝"/>
        <family val="1"/>
        <charset val="128"/>
      </rPr>
      <t>べにずわいがにかご漁業</t>
    </r>
  </si>
  <si>
    <r>
      <rPr>
        <sz val="11"/>
        <rFont val="ＭＳ 明朝"/>
        <family val="1"/>
        <charset val="128"/>
      </rPr>
      <t>小型いか釣り漁業</t>
    </r>
  </si>
  <si>
    <r>
      <rPr>
        <sz val="11"/>
        <rFont val="ＭＳ 明朝"/>
        <family val="1"/>
        <charset val="128"/>
      </rPr>
      <t>中型いか釣り漁業</t>
    </r>
  </si>
  <si>
    <r>
      <rPr>
        <sz val="11"/>
        <rFont val="ＭＳ 明朝"/>
        <family val="1"/>
        <charset val="128"/>
      </rPr>
      <t>漁
獲</t>
    </r>
  </si>
  <si>
    <r>
      <rPr>
        <sz val="11"/>
        <rFont val="ＭＳ 明朝"/>
        <family val="1"/>
        <charset val="128"/>
      </rPr>
      <t>払戻補てん金</t>
    </r>
  </si>
  <si>
    <r>
      <rPr>
        <sz val="11"/>
        <rFont val="ＭＳ 明朝"/>
        <family val="1"/>
        <charset val="128"/>
      </rPr>
      <t>申込積立金額</t>
    </r>
  </si>
  <si>
    <r>
      <rPr>
        <sz val="11"/>
        <rFont val="ＭＳ 明朝"/>
        <family val="1"/>
        <charset val="128"/>
      </rPr>
      <t>金　額</t>
    </r>
  </si>
  <si>
    <r>
      <rPr>
        <sz val="11"/>
        <rFont val="ＭＳ 明朝"/>
        <family val="1"/>
        <charset val="128"/>
      </rPr>
      <t>支払件数</t>
    </r>
  </si>
  <si>
    <r>
      <rPr>
        <sz val="11"/>
        <rFont val="ＭＳ 明朝"/>
        <family val="1"/>
        <charset val="128"/>
      </rPr>
      <t>共済金額</t>
    </r>
  </si>
  <si>
    <r>
      <rPr>
        <sz val="11"/>
        <rFont val="ＭＳ 明朝"/>
        <family val="1"/>
        <charset val="128"/>
      </rPr>
      <t>共済限度額</t>
    </r>
  </si>
  <si>
    <r>
      <rPr>
        <sz val="11"/>
        <rFont val="ＭＳ 明朝"/>
        <family val="1"/>
        <charset val="128"/>
      </rPr>
      <t>契約件数</t>
    </r>
  </si>
  <si>
    <r>
      <rPr>
        <sz val="11"/>
        <rFont val="ＭＳ 明朝"/>
        <family val="1"/>
        <charset val="128"/>
      </rPr>
      <t>積立ぷらす払戻実績</t>
    </r>
  </si>
  <si>
    <r>
      <rPr>
        <sz val="11"/>
        <rFont val="ＭＳ 明朝"/>
        <family val="1"/>
        <charset val="128"/>
      </rPr>
      <t>共　済　加　入　実　績</t>
    </r>
  </si>
  <si>
    <r>
      <rPr>
        <sz val="11"/>
        <rFont val="ＭＳ 明朝"/>
        <family val="1"/>
        <charset val="128"/>
      </rPr>
      <t>区　　　　分</t>
    </r>
  </si>
  <si>
    <r>
      <rPr>
        <sz val="11"/>
        <rFont val="ＭＳ 明朝"/>
        <family val="1"/>
        <charset val="128"/>
      </rPr>
      <t>事</t>
    </r>
    <r>
      <rPr>
        <sz val="11"/>
        <rFont val="Century"/>
        <family val="1"/>
      </rPr>
      <t xml:space="preserve"> </t>
    </r>
    <r>
      <rPr>
        <sz val="11"/>
        <rFont val="ＭＳ 明朝"/>
        <family val="1"/>
        <charset val="128"/>
      </rPr>
      <t>業</t>
    </r>
    <r>
      <rPr>
        <sz val="11"/>
        <rFont val="Century"/>
        <family val="1"/>
      </rPr>
      <t xml:space="preserve"> </t>
    </r>
    <r>
      <rPr>
        <sz val="11"/>
        <rFont val="ＭＳ 明朝"/>
        <family val="1"/>
        <charset val="128"/>
      </rPr>
      <t>実</t>
    </r>
    <r>
      <rPr>
        <sz val="11"/>
        <rFont val="Century"/>
        <family val="1"/>
      </rPr>
      <t xml:space="preserve"> </t>
    </r>
    <r>
      <rPr>
        <sz val="11"/>
        <rFont val="ＭＳ 明朝"/>
        <family val="1"/>
        <charset val="128"/>
      </rPr>
      <t>績</t>
    </r>
  </si>
  <si>
    <r>
      <rPr>
        <sz val="11"/>
        <rFont val="ＭＳ 明朝"/>
        <family val="1"/>
        <charset val="128"/>
      </rPr>
      <t>山形県事務所</t>
    </r>
  </si>
  <si>
    <r>
      <rPr>
        <sz val="11"/>
        <rFont val="ＭＳ 明朝"/>
        <family val="1"/>
        <charset val="128"/>
      </rPr>
      <t>単位：千円</t>
    </r>
  </si>
  <si>
    <r>
      <rPr>
        <sz val="11"/>
        <rFont val="ＭＳ 明朝"/>
        <family val="1"/>
        <charset val="128"/>
      </rPr>
      <t>個</t>
    </r>
    <r>
      <rPr>
        <sz val="11"/>
        <rFont val="Century"/>
        <family val="1"/>
      </rPr>
      <t xml:space="preserve">   </t>
    </r>
    <r>
      <rPr>
        <sz val="11"/>
        <rFont val="ＭＳ 明朝"/>
        <family val="1"/>
        <charset val="128"/>
      </rPr>
      <t>人</t>
    </r>
    <r>
      <rPr>
        <sz val="11"/>
        <rFont val="Century"/>
        <family val="1"/>
      </rPr>
      <t xml:space="preserve">   </t>
    </r>
    <r>
      <rPr>
        <sz val="11"/>
        <rFont val="ＭＳ 明朝"/>
        <family val="1"/>
        <charset val="128"/>
      </rPr>
      <t>施</t>
    </r>
    <r>
      <rPr>
        <sz val="11"/>
        <rFont val="Century"/>
        <family val="1"/>
      </rPr>
      <t xml:space="preserve">   </t>
    </r>
    <r>
      <rPr>
        <sz val="11"/>
        <rFont val="ＭＳ 明朝"/>
        <family val="1"/>
        <charset val="128"/>
      </rPr>
      <t>設</t>
    </r>
  </si>
  <si>
    <r>
      <rPr>
        <sz val="11"/>
        <rFont val="ＭＳ 明朝"/>
        <family val="1"/>
        <charset val="128"/>
      </rPr>
      <t>漁</t>
    </r>
    <r>
      <rPr>
        <sz val="11"/>
        <rFont val="Century"/>
        <family val="1"/>
      </rPr>
      <t xml:space="preserve">    </t>
    </r>
    <r>
      <rPr>
        <sz val="11"/>
        <rFont val="ＭＳ 明朝"/>
        <family val="1"/>
        <charset val="128"/>
      </rPr>
      <t>船</t>
    </r>
  </si>
  <si>
    <r>
      <rPr>
        <sz val="11"/>
        <rFont val="ＭＳ 明朝"/>
        <family val="1"/>
        <charset val="128"/>
      </rPr>
      <t>漁具等</t>
    </r>
  </si>
  <si>
    <r>
      <rPr>
        <sz val="11"/>
        <rFont val="ＭＳ 明朝"/>
        <family val="1"/>
        <charset val="128"/>
      </rPr>
      <t>住</t>
    </r>
    <r>
      <rPr>
        <sz val="11"/>
        <rFont val="Century"/>
        <family val="1"/>
      </rPr>
      <t xml:space="preserve">   </t>
    </r>
    <r>
      <rPr>
        <sz val="11"/>
        <rFont val="ＭＳ 明朝"/>
        <family val="1"/>
        <charset val="128"/>
      </rPr>
      <t>宅</t>
    </r>
  </si>
  <si>
    <r>
      <rPr>
        <sz val="11"/>
        <rFont val="ＭＳ 明朝"/>
        <family val="1"/>
        <charset val="128"/>
      </rPr>
      <t>金</t>
    </r>
    <r>
      <rPr>
        <sz val="11"/>
        <rFont val="Century"/>
        <family val="1"/>
      </rPr>
      <t xml:space="preserve"> </t>
    </r>
    <r>
      <rPr>
        <sz val="11"/>
        <rFont val="ＭＳ 明朝"/>
        <family val="1"/>
        <charset val="128"/>
      </rPr>
      <t>額</t>
    </r>
  </si>
  <si>
    <r>
      <rPr>
        <sz val="12"/>
        <rFont val="ＭＳ 明朝"/>
        <family val="1"/>
        <charset val="128"/>
      </rPr>
      <t>イ　内</t>
    </r>
    <r>
      <rPr>
        <sz val="12"/>
        <rFont val="Century"/>
        <family val="1"/>
      </rPr>
      <t xml:space="preserve"> </t>
    </r>
    <r>
      <rPr>
        <sz val="12"/>
        <rFont val="ＭＳ 明朝"/>
        <family val="1"/>
        <charset val="128"/>
      </rPr>
      <t>水</t>
    </r>
    <r>
      <rPr>
        <sz val="12"/>
        <rFont val="Century"/>
        <family val="1"/>
      </rPr>
      <t xml:space="preserve"> </t>
    </r>
    <r>
      <rPr>
        <sz val="12"/>
        <rFont val="ＭＳ 明朝"/>
        <family val="1"/>
        <charset val="128"/>
      </rPr>
      <t>面</t>
    </r>
  </si>
  <si>
    <r>
      <rPr>
        <sz val="11"/>
        <rFont val="ＭＳ 明朝"/>
        <family val="1"/>
        <charset val="128"/>
      </rPr>
      <t>経営等改善資金</t>
    </r>
  </si>
  <si>
    <r>
      <rPr>
        <sz val="11"/>
        <rFont val="ＭＳ 明朝"/>
        <family val="1"/>
        <charset val="128"/>
      </rPr>
      <t>生活改善資金</t>
    </r>
  </si>
  <si>
    <r>
      <rPr>
        <sz val="11"/>
        <rFont val="ＭＳ 明朝"/>
        <family val="1"/>
        <charset val="128"/>
      </rPr>
      <t>青年漁業者等
養成確保資金</t>
    </r>
  </si>
  <si>
    <t>m</t>
  </si>
  <si>
    <t xml:space="preserve">   (499.4) 
    224.4</t>
  </si>
  <si>
    <t xml:space="preserve"> (1,094.5)
    252.1</t>
  </si>
  <si>
    <t xml:space="preserve">   (261.8) 
    250.0</t>
  </si>
  <si>
    <t xml:space="preserve">   (761.0) 
    338.9</t>
  </si>
  <si>
    <t xml:space="preserve">   (275.4)
    252.4</t>
  </si>
  <si>
    <t xml:space="preserve">    (30.6) 
        ―</t>
  </si>
  <si>
    <t xml:space="preserve">   (781.9) 
    427.3</t>
  </si>
  <si>
    <t xml:space="preserve">   (187.0) 
     17.0</t>
  </si>
  <si>
    <t xml:space="preserve">   (790.3) 
    531.6</t>
  </si>
  <si>
    <t xml:space="preserve">   (183.5) 
     44.1</t>
  </si>
  <si>
    <t xml:space="preserve">    (72.0) 
        ― </t>
  </si>
  <si>
    <t xml:space="preserve"> (1,591.0)
  1,363.0</t>
  </si>
  <si>
    <t xml:space="preserve"> (2,804.0) 
  1,386.0</t>
  </si>
  <si>
    <r>
      <rPr>
        <sz val="11"/>
        <color theme="1"/>
        <rFont val="ＭＳ 明朝"/>
        <family val="1"/>
        <charset val="128"/>
      </rPr>
      <t>　</t>
    </r>
    <r>
      <rPr>
        <sz val="11"/>
        <color theme="1"/>
        <rFont val="Century"/>
        <family val="1"/>
      </rPr>
      <t xml:space="preserve"> </t>
    </r>
    <r>
      <rPr>
        <sz val="11"/>
        <color theme="1"/>
        <rFont val="ＭＳ 明朝"/>
        <family val="1"/>
        <charset val="128"/>
      </rPr>
      <t>ア．県管理漁港</t>
    </r>
  </si>
  <si>
    <r>
      <rPr>
        <sz val="11"/>
        <color theme="1"/>
        <rFont val="ＭＳ 明朝"/>
        <family val="1"/>
        <charset val="128"/>
      </rPr>
      <t>漁　港　名　称</t>
    </r>
  </si>
  <si>
    <r>
      <rPr>
        <sz val="11"/>
        <color theme="1"/>
        <rFont val="ＭＳ 明朝"/>
        <family val="1"/>
        <charset val="128"/>
      </rPr>
      <t>所　在　地</t>
    </r>
  </si>
  <si>
    <r>
      <rPr>
        <sz val="11"/>
        <color theme="1"/>
        <rFont val="ＭＳ 明朝"/>
        <family val="1"/>
        <charset val="128"/>
      </rPr>
      <t>第</t>
    </r>
    <r>
      <rPr>
        <sz val="11"/>
        <color theme="1"/>
        <rFont val="Century"/>
        <family val="1"/>
      </rPr>
      <t>4</t>
    </r>
    <r>
      <rPr>
        <sz val="11"/>
        <color theme="1"/>
        <rFont val="ＭＳ 明朝"/>
        <family val="1"/>
        <charset val="128"/>
      </rPr>
      <t>種漁港</t>
    </r>
  </si>
  <si>
    <r>
      <rPr>
        <sz val="11"/>
        <color theme="1"/>
        <rFont val="ＭＳ 明朝"/>
        <family val="1"/>
        <charset val="128"/>
      </rPr>
      <t>酒田市飛島</t>
    </r>
  </si>
  <si>
    <r>
      <rPr>
        <sz val="11"/>
        <color theme="1"/>
        <rFont val="ＭＳ 明朝"/>
        <family val="1"/>
        <charset val="128"/>
      </rPr>
      <t>第</t>
    </r>
    <r>
      <rPr>
        <sz val="11"/>
        <color theme="1"/>
        <rFont val="Century"/>
        <family val="1"/>
      </rPr>
      <t>2</t>
    </r>
    <r>
      <rPr>
        <sz val="11"/>
        <color theme="1"/>
        <rFont val="ＭＳ 明朝"/>
        <family val="1"/>
        <charset val="128"/>
      </rPr>
      <t>種漁港</t>
    </r>
  </si>
  <si>
    <r>
      <rPr>
        <sz val="11"/>
        <color theme="1"/>
        <rFont val="ＭＳ 明朝"/>
        <family val="1"/>
        <charset val="128"/>
      </rPr>
      <t>由良漁港</t>
    </r>
  </si>
  <si>
    <r>
      <rPr>
        <sz val="11"/>
        <color theme="1"/>
        <rFont val="ＭＳ 明朝"/>
        <family val="1"/>
        <charset val="128"/>
      </rPr>
      <t>鶴岡市由良</t>
    </r>
  </si>
  <si>
    <r>
      <rPr>
        <sz val="11"/>
        <color theme="1"/>
        <rFont val="ＭＳ 明朝"/>
        <family val="1"/>
        <charset val="128"/>
      </rPr>
      <t>堅苔沢漁港</t>
    </r>
  </si>
  <si>
    <r>
      <rPr>
        <sz val="11"/>
        <color theme="1"/>
        <rFont val="ＭＳ 明朝"/>
        <family val="1"/>
        <charset val="128"/>
      </rPr>
      <t>鶴岡市堅苔沢</t>
    </r>
  </si>
  <si>
    <r>
      <rPr>
        <sz val="11"/>
        <color theme="1"/>
        <rFont val="ＭＳ 明朝"/>
        <family val="1"/>
        <charset val="128"/>
      </rPr>
      <t>第</t>
    </r>
    <r>
      <rPr>
        <sz val="11"/>
        <color theme="1"/>
        <rFont val="Century"/>
        <family val="1"/>
      </rPr>
      <t>1</t>
    </r>
    <r>
      <rPr>
        <sz val="11"/>
        <color theme="1"/>
        <rFont val="ＭＳ 明朝"/>
        <family val="1"/>
        <charset val="128"/>
      </rPr>
      <t>種漁港</t>
    </r>
  </si>
  <si>
    <r>
      <rPr>
        <sz val="11"/>
        <color theme="1"/>
        <rFont val="ＭＳ 明朝"/>
        <family val="1"/>
        <charset val="128"/>
      </rPr>
      <t>吹浦漁港</t>
    </r>
  </si>
  <si>
    <r>
      <rPr>
        <sz val="11"/>
        <color theme="1"/>
        <rFont val="ＭＳ 明朝"/>
        <family val="1"/>
        <charset val="128"/>
      </rPr>
      <t>遊佐町吹浦</t>
    </r>
  </si>
  <si>
    <r>
      <rPr>
        <sz val="11"/>
        <color theme="1"/>
        <rFont val="ＭＳ 明朝"/>
        <family val="1"/>
        <charset val="128"/>
      </rPr>
      <t>小波渡漁港</t>
    </r>
  </si>
  <si>
    <r>
      <rPr>
        <sz val="11"/>
        <color theme="1"/>
        <rFont val="ＭＳ 明朝"/>
        <family val="1"/>
        <charset val="128"/>
      </rPr>
      <t>鶴岡市小波渡</t>
    </r>
  </si>
  <si>
    <r>
      <rPr>
        <sz val="11"/>
        <color theme="1"/>
        <rFont val="ＭＳ 明朝"/>
        <family val="1"/>
        <charset val="128"/>
      </rPr>
      <t>米子漁港</t>
    </r>
  </si>
  <si>
    <r>
      <rPr>
        <sz val="11"/>
        <color theme="1"/>
        <rFont val="ＭＳ 明朝"/>
        <family val="1"/>
        <charset val="128"/>
      </rPr>
      <t>鶴岡市温海</t>
    </r>
  </si>
  <si>
    <r>
      <rPr>
        <sz val="11"/>
        <color theme="1"/>
        <rFont val="ＭＳ 明朝"/>
        <family val="1"/>
        <charset val="128"/>
      </rPr>
      <t>実施件数</t>
    </r>
  </si>
  <si>
    <r>
      <t>2</t>
    </r>
    <r>
      <rPr>
        <sz val="11"/>
        <color theme="1"/>
        <rFont val="ＭＳ 明朝"/>
        <family val="1"/>
        <charset val="128"/>
      </rPr>
      <t>名</t>
    </r>
  </si>
  <si>
    <r>
      <rPr>
        <sz val="11"/>
        <color theme="1"/>
        <rFont val="ＭＳ 明朝"/>
        <family val="1"/>
        <charset val="128"/>
      </rPr>
      <t>ウ．漁船以外の船舶の利用</t>
    </r>
  </si>
  <si>
    <r>
      <rPr>
        <sz val="11"/>
        <color theme="1"/>
        <rFont val="ＭＳ 明朝"/>
        <family val="1"/>
        <charset val="128"/>
      </rPr>
      <t>岸壁利用届受理件数</t>
    </r>
  </si>
  <si>
    <r>
      <rPr>
        <sz val="11"/>
        <color theme="1"/>
        <rFont val="ＭＳ 明朝"/>
        <family val="1"/>
        <charset val="128"/>
      </rPr>
      <t>許可・協議</t>
    </r>
  </si>
  <si>
    <r>
      <rPr>
        <sz val="11"/>
        <color theme="1"/>
        <rFont val="ＭＳ 明朝"/>
        <family val="1"/>
        <charset val="128"/>
      </rPr>
      <t>漁港漁場整備法</t>
    </r>
  </si>
  <si>
    <r>
      <rPr>
        <sz val="11"/>
        <color theme="1"/>
        <rFont val="ＭＳ 明朝"/>
        <family val="1"/>
        <charset val="128"/>
      </rPr>
      <t>件　　　数</t>
    </r>
  </si>
  <si>
    <r>
      <rPr>
        <sz val="11"/>
        <color theme="1"/>
        <rFont val="ＭＳ 明朝"/>
        <family val="1"/>
        <charset val="128"/>
      </rPr>
      <t>計</t>
    </r>
  </si>
  <si>
    <r>
      <rPr>
        <sz val="11"/>
        <color theme="1"/>
        <rFont val="ＭＳ 明朝"/>
        <family val="1"/>
        <charset val="128"/>
      </rPr>
      <t>　</t>
    </r>
    <r>
      <rPr>
        <sz val="11"/>
        <color theme="1"/>
        <rFont val="Century"/>
        <family val="1"/>
      </rPr>
      <t xml:space="preserve">  </t>
    </r>
    <r>
      <rPr>
        <sz val="11"/>
        <color theme="1"/>
        <rFont val="ＭＳ 明朝"/>
        <family val="1"/>
        <charset val="128"/>
      </rPr>
      <t>オ．指定施設使用許可</t>
    </r>
  </si>
  <si>
    <r>
      <rPr>
        <sz val="11"/>
        <color theme="1"/>
        <rFont val="ＭＳ 明朝"/>
        <family val="1"/>
        <charset val="128"/>
      </rPr>
      <t>　漁港施設内にある指定施設を使用する場合は漁港管理条例に基づく指定施設の使用許可が必要となる。</t>
    </r>
    <phoneticPr fontId="4"/>
  </si>
  <si>
    <r>
      <rPr>
        <sz val="11"/>
        <color theme="1"/>
        <rFont val="ＭＳ 明朝"/>
        <family val="1"/>
        <charset val="128"/>
      </rPr>
      <t>公募方式により選定された山形県漁業協同組合が指定管理者となっている。　</t>
    </r>
  </si>
  <si>
    <r>
      <rPr>
        <sz val="11"/>
        <color theme="1"/>
        <rFont val="ＭＳ 明朝"/>
        <family val="1"/>
        <charset val="128"/>
      </rPr>
      <t>使用許可件数</t>
    </r>
  </si>
  <si>
    <r>
      <rPr>
        <sz val="11"/>
        <color indexed="8"/>
        <rFont val="ＭＳ 明朝"/>
        <family val="1"/>
        <charset val="128"/>
      </rPr>
      <t>総数</t>
    </r>
    <phoneticPr fontId="14"/>
  </si>
  <si>
    <r>
      <rPr>
        <sz val="11"/>
        <color indexed="8"/>
        <rFont val="ＭＳ 明朝"/>
        <family val="1"/>
        <charset val="128"/>
      </rPr>
      <t>酒田</t>
    </r>
    <phoneticPr fontId="14"/>
  </si>
  <si>
    <r>
      <rPr>
        <sz val="11"/>
        <color indexed="8"/>
        <rFont val="ＭＳ 明朝"/>
        <family val="1"/>
        <charset val="128"/>
      </rPr>
      <t>自営漁業就業者
及び
漁業雇われ就業者</t>
    </r>
    <phoneticPr fontId="14"/>
  </si>
  <si>
    <r>
      <rPr>
        <sz val="12"/>
        <color indexed="8"/>
        <rFont val="ＭＳ 明朝"/>
        <family val="1"/>
        <charset val="128"/>
      </rPr>
      <t>５　主要魚種の漁期・漁場</t>
    </r>
  </si>
  <si>
    <r>
      <rPr>
        <sz val="11"/>
        <color indexed="8"/>
        <rFont val="ＭＳ 明朝"/>
        <family val="1"/>
        <charset val="128"/>
      </rPr>
      <t>魚</t>
    </r>
    <r>
      <rPr>
        <sz val="11"/>
        <color indexed="8"/>
        <rFont val="Century"/>
        <family val="1"/>
      </rPr>
      <t xml:space="preserve">   </t>
    </r>
    <r>
      <rPr>
        <sz val="11"/>
        <color indexed="8"/>
        <rFont val="ＭＳ 明朝"/>
        <family val="1"/>
        <charset val="128"/>
      </rPr>
      <t>種</t>
    </r>
  </si>
  <si>
    <r>
      <rPr>
        <sz val="11"/>
        <color indexed="8"/>
        <rFont val="ＭＳ 明朝"/>
        <family val="1"/>
        <charset val="128"/>
      </rPr>
      <t>漁</t>
    </r>
    <r>
      <rPr>
        <sz val="11"/>
        <color indexed="8"/>
        <rFont val="Century"/>
        <family val="1"/>
      </rPr>
      <t xml:space="preserve">  </t>
    </r>
    <r>
      <rPr>
        <sz val="11"/>
        <color indexed="8"/>
        <rFont val="ＭＳ 明朝"/>
        <family val="1"/>
        <charset val="128"/>
      </rPr>
      <t>期</t>
    </r>
  </si>
  <si>
    <r>
      <rPr>
        <sz val="11"/>
        <color indexed="8"/>
        <rFont val="ＭＳ 明朝"/>
        <family val="1"/>
        <charset val="128"/>
      </rPr>
      <t>漁</t>
    </r>
    <r>
      <rPr>
        <sz val="11"/>
        <color indexed="8"/>
        <rFont val="Century"/>
        <family val="1"/>
      </rPr>
      <t xml:space="preserve"> </t>
    </r>
    <r>
      <rPr>
        <sz val="11"/>
        <color indexed="8"/>
        <rFont val="ＭＳ 明朝"/>
        <family val="1"/>
        <charset val="128"/>
      </rPr>
      <t>業</t>
    </r>
    <r>
      <rPr>
        <sz val="11"/>
        <color indexed="8"/>
        <rFont val="Century"/>
        <family val="1"/>
      </rPr>
      <t xml:space="preserve"> </t>
    </r>
    <r>
      <rPr>
        <sz val="11"/>
        <color indexed="8"/>
        <rFont val="ＭＳ 明朝"/>
        <family val="1"/>
        <charset val="128"/>
      </rPr>
      <t>種</t>
    </r>
    <r>
      <rPr>
        <sz val="11"/>
        <color indexed="8"/>
        <rFont val="Century"/>
        <family val="1"/>
      </rPr>
      <t xml:space="preserve"> </t>
    </r>
    <r>
      <rPr>
        <sz val="11"/>
        <color indexed="8"/>
        <rFont val="ＭＳ 明朝"/>
        <family val="1"/>
        <charset val="128"/>
      </rPr>
      <t>類</t>
    </r>
  </si>
  <si>
    <r>
      <rPr>
        <sz val="11"/>
        <color indexed="8"/>
        <rFont val="ＭＳ 明朝"/>
        <family val="1"/>
        <charset val="128"/>
      </rPr>
      <t>主な漁場</t>
    </r>
    <r>
      <rPr>
        <sz val="11"/>
        <color indexed="8"/>
        <rFont val="Century"/>
        <family val="1"/>
      </rPr>
      <t>(</t>
    </r>
    <r>
      <rPr>
        <sz val="11"/>
        <color indexed="8"/>
        <rFont val="ＭＳ 明朝"/>
        <family val="1"/>
        <charset val="128"/>
      </rPr>
      <t>水深</t>
    </r>
    <r>
      <rPr>
        <sz val="11"/>
        <color indexed="8"/>
        <rFont val="Century"/>
        <family val="1"/>
      </rPr>
      <t>m)</t>
    </r>
  </si>
  <si>
    <r>
      <rPr>
        <sz val="11"/>
        <color indexed="8"/>
        <rFont val="ＭＳ 明朝"/>
        <family val="1"/>
        <charset val="128"/>
      </rPr>
      <t>まあじ</t>
    </r>
  </si>
  <si>
    <r>
      <t>5</t>
    </r>
    <r>
      <rPr>
        <sz val="11"/>
        <color indexed="8"/>
        <rFont val="ＭＳ 明朝"/>
        <family val="1"/>
        <charset val="128"/>
      </rPr>
      <t>～</t>
    </r>
    <r>
      <rPr>
        <sz val="11"/>
        <color indexed="8"/>
        <rFont val="Century"/>
        <family val="1"/>
      </rPr>
      <t>11</t>
    </r>
    <r>
      <rPr>
        <sz val="11"/>
        <color indexed="8"/>
        <rFont val="ＭＳ 明朝"/>
        <family val="1"/>
        <charset val="128"/>
      </rPr>
      <t>月</t>
    </r>
    <phoneticPr fontId="14"/>
  </si>
  <si>
    <r>
      <rPr>
        <sz val="11"/>
        <color indexed="8"/>
        <rFont val="ＭＳ 明朝"/>
        <family val="1"/>
        <charset val="128"/>
      </rPr>
      <t>地</t>
    </r>
    <r>
      <rPr>
        <sz val="11"/>
        <color indexed="8"/>
        <rFont val="Century"/>
        <family val="1"/>
      </rPr>
      <t xml:space="preserve">  </t>
    </r>
    <r>
      <rPr>
        <sz val="11"/>
        <color indexed="8"/>
        <rFont val="ＭＳ 明朝"/>
        <family val="1"/>
        <charset val="128"/>
      </rPr>
      <t>先</t>
    </r>
  </si>
  <si>
    <r>
      <t>9</t>
    </r>
    <r>
      <rPr>
        <sz val="11"/>
        <color indexed="8"/>
        <rFont val="ＭＳ 明朝"/>
        <family val="1"/>
        <charset val="128"/>
      </rPr>
      <t>～</t>
    </r>
    <r>
      <rPr>
        <sz val="11"/>
        <color indexed="8"/>
        <rFont val="Century"/>
        <family val="1"/>
      </rPr>
      <t>11</t>
    </r>
    <r>
      <rPr>
        <sz val="11"/>
        <color indexed="8"/>
        <rFont val="ＭＳ 明朝"/>
        <family val="1"/>
        <charset val="128"/>
      </rPr>
      <t>月</t>
    </r>
  </si>
  <si>
    <r>
      <rPr>
        <sz val="11"/>
        <color indexed="8"/>
        <rFont val="ＭＳ 明朝"/>
        <family val="1"/>
        <charset val="128"/>
      </rPr>
      <t>底びき網</t>
    </r>
  </si>
  <si>
    <r>
      <t>200</t>
    </r>
    <r>
      <rPr>
        <sz val="11"/>
        <color indexed="8"/>
        <rFont val="ＭＳ 明朝"/>
        <family val="1"/>
        <charset val="128"/>
      </rPr>
      <t>～</t>
    </r>
    <r>
      <rPr>
        <sz val="11"/>
        <color indexed="8"/>
        <rFont val="Century"/>
        <family val="1"/>
      </rPr>
      <t>300</t>
    </r>
  </si>
  <si>
    <r>
      <rPr>
        <sz val="11"/>
        <color indexed="8"/>
        <rFont val="ＭＳ 明朝"/>
        <family val="1"/>
        <charset val="128"/>
      </rPr>
      <t>ひきなわ釣り</t>
    </r>
  </si>
  <si>
    <r>
      <rPr>
        <sz val="11"/>
        <color indexed="8"/>
        <rFont val="ＭＳ 明朝"/>
        <family val="1"/>
        <charset val="128"/>
      </rPr>
      <t>沿岸</t>
    </r>
    <r>
      <rPr>
        <sz val="11"/>
        <color indexed="8"/>
        <rFont val="Century"/>
        <family val="1"/>
      </rPr>
      <t>1</t>
    </r>
    <r>
      <rPr>
        <sz val="11"/>
        <color indexed="8"/>
        <rFont val="ＭＳ 明朝"/>
        <family val="1"/>
        <charset val="128"/>
      </rPr>
      <t>～</t>
    </r>
    <r>
      <rPr>
        <sz val="11"/>
        <color indexed="8"/>
        <rFont val="Century"/>
        <family val="1"/>
      </rPr>
      <t>5</t>
    </r>
    <r>
      <rPr>
        <sz val="11"/>
        <color indexed="8"/>
        <rFont val="ＭＳ 明朝"/>
        <family val="1"/>
        <charset val="128"/>
      </rPr>
      <t>ﾏｲﾙ内</t>
    </r>
  </si>
  <si>
    <r>
      <t>1</t>
    </r>
    <r>
      <rPr>
        <sz val="11"/>
        <color indexed="8"/>
        <rFont val="ＭＳ 明朝"/>
        <family val="1"/>
        <charset val="128"/>
      </rPr>
      <t>～</t>
    </r>
    <r>
      <rPr>
        <sz val="11"/>
        <color indexed="8"/>
        <rFont val="Century"/>
        <family val="1"/>
      </rPr>
      <t>5</t>
    </r>
    <r>
      <rPr>
        <sz val="11"/>
        <color indexed="8"/>
        <rFont val="ＭＳ 明朝"/>
        <family val="1"/>
        <charset val="128"/>
      </rPr>
      <t>月</t>
    </r>
  </si>
  <si>
    <r>
      <rPr>
        <sz val="11"/>
        <color indexed="8"/>
        <rFont val="ＭＳ 明朝"/>
        <family val="1"/>
        <charset val="128"/>
      </rPr>
      <t>はえなわ</t>
    </r>
  </si>
  <si>
    <r>
      <rPr>
        <sz val="11"/>
        <color indexed="8"/>
        <rFont val="ＭＳ 明朝"/>
        <family val="1"/>
        <charset val="128"/>
      </rPr>
      <t>沖合天然礁</t>
    </r>
  </si>
  <si>
    <r>
      <t>8</t>
    </r>
    <r>
      <rPr>
        <sz val="11"/>
        <color indexed="8"/>
        <rFont val="ＭＳ 明朝"/>
        <family val="1"/>
        <charset val="128"/>
      </rPr>
      <t>～</t>
    </r>
    <r>
      <rPr>
        <sz val="11"/>
        <color indexed="8"/>
        <rFont val="Century"/>
        <family val="1"/>
      </rPr>
      <t>12</t>
    </r>
    <r>
      <rPr>
        <sz val="11"/>
        <color indexed="8"/>
        <rFont val="ＭＳ 明朝"/>
        <family val="1"/>
        <charset val="128"/>
      </rPr>
      <t>月</t>
    </r>
  </si>
  <si>
    <r>
      <rPr>
        <sz val="11"/>
        <color indexed="8"/>
        <rFont val="ＭＳ 明朝"/>
        <family val="1"/>
        <charset val="128"/>
      </rPr>
      <t>一本釣り</t>
    </r>
    <r>
      <rPr>
        <sz val="11"/>
        <color indexed="8"/>
        <rFont val="Century"/>
        <family val="1"/>
      </rPr>
      <t>(</t>
    </r>
    <r>
      <rPr>
        <sz val="11"/>
        <color indexed="8"/>
        <rFont val="ＭＳ 明朝"/>
        <family val="1"/>
        <charset val="128"/>
      </rPr>
      <t>火光利用</t>
    </r>
    <r>
      <rPr>
        <sz val="11"/>
        <color indexed="8"/>
        <rFont val="Century"/>
        <family val="1"/>
      </rPr>
      <t>)</t>
    </r>
  </si>
  <si>
    <r>
      <rPr>
        <sz val="11"/>
        <color indexed="8"/>
        <rFont val="ＭＳ 明朝"/>
        <family val="1"/>
        <charset val="128"/>
      </rPr>
      <t>沿岸天然礁･人工魚礁</t>
    </r>
  </si>
  <si>
    <r>
      <t>9</t>
    </r>
    <r>
      <rPr>
        <sz val="11"/>
        <color indexed="8"/>
        <rFont val="ＭＳ 明朝"/>
        <family val="1"/>
        <charset val="128"/>
      </rPr>
      <t>～</t>
    </r>
    <r>
      <rPr>
        <sz val="11"/>
        <color indexed="8"/>
        <rFont val="Century"/>
        <family val="1"/>
      </rPr>
      <t>6</t>
    </r>
    <r>
      <rPr>
        <sz val="11"/>
        <color indexed="8"/>
        <rFont val="ＭＳ 明朝"/>
        <family val="1"/>
        <charset val="128"/>
      </rPr>
      <t>月</t>
    </r>
  </si>
  <si>
    <r>
      <t>130</t>
    </r>
    <r>
      <rPr>
        <sz val="11"/>
        <color indexed="8"/>
        <rFont val="ＭＳ 明朝"/>
        <family val="1"/>
        <charset val="128"/>
      </rPr>
      <t>～</t>
    </r>
    <r>
      <rPr>
        <sz val="11"/>
        <color indexed="8"/>
        <rFont val="Century"/>
        <family val="1"/>
      </rPr>
      <t>300</t>
    </r>
  </si>
  <si>
    <r>
      <t>5</t>
    </r>
    <r>
      <rPr>
        <sz val="11"/>
        <color indexed="8"/>
        <rFont val="ＭＳ 明朝"/>
        <family val="1"/>
        <charset val="128"/>
      </rPr>
      <t>～</t>
    </r>
    <r>
      <rPr>
        <sz val="11"/>
        <color indexed="8"/>
        <rFont val="Century"/>
        <family val="1"/>
      </rPr>
      <t>12</t>
    </r>
    <r>
      <rPr>
        <sz val="11"/>
        <color indexed="8"/>
        <rFont val="ＭＳ 明朝"/>
        <family val="1"/>
        <charset val="128"/>
      </rPr>
      <t>月</t>
    </r>
  </si>
  <si>
    <r>
      <rPr>
        <sz val="11"/>
        <color indexed="8"/>
        <rFont val="ＭＳ 明朝"/>
        <family val="1"/>
        <charset val="128"/>
      </rPr>
      <t>定置</t>
    </r>
  </si>
  <si>
    <r>
      <t>80</t>
    </r>
    <r>
      <rPr>
        <sz val="11"/>
        <color indexed="8"/>
        <rFont val="ＭＳ 明朝"/>
        <family val="1"/>
        <charset val="128"/>
      </rPr>
      <t>～</t>
    </r>
    <r>
      <rPr>
        <sz val="11"/>
        <color indexed="8"/>
        <rFont val="Century"/>
        <family val="1"/>
      </rPr>
      <t>200</t>
    </r>
  </si>
  <si>
    <r>
      <rPr>
        <sz val="11"/>
        <color indexed="8"/>
        <rFont val="ＭＳ 明朝"/>
        <family val="1"/>
        <charset val="128"/>
      </rPr>
      <t>めじまぐろ</t>
    </r>
  </si>
  <si>
    <r>
      <t>6</t>
    </r>
    <r>
      <rPr>
        <sz val="11"/>
        <color indexed="8"/>
        <rFont val="ＭＳ 明朝"/>
        <family val="1"/>
        <charset val="128"/>
      </rPr>
      <t>～</t>
    </r>
    <r>
      <rPr>
        <sz val="11"/>
        <color indexed="8"/>
        <rFont val="Century"/>
        <family val="1"/>
      </rPr>
      <t>11</t>
    </r>
    <r>
      <rPr>
        <sz val="11"/>
        <color indexed="8"/>
        <rFont val="ＭＳ 明朝"/>
        <family val="1"/>
        <charset val="128"/>
      </rPr>
      <t>月</t>
    </r>
  </si>
  <si>
    <r>
      <rPr>
        <sz val="11"/>
        <color indexed="8"/>
        <rFont val="ＭＳ 明朝"/>
        <family val="1"/>
        <charset val="128"/>
      </rPr>
      <t>沿岸</t>
    </r>
    <r>
      <rPr>
        <sz val="11"/>
        <color indexed="8"/>
        <rFont val="Century"/>
        <family val="1"/>
      </rPr>
      <t>5</t>
    </r>
    <r>
      <rPr>
        <sz val="11"/>
        <color indexed="8"/>
        <rFont val="ＭＳ 明朝"/>
        <family val="1"/>
        <charset val="128"/>
      </rPr>
      <t>～</t>
    </r>
    <r>
      <rPr>
        <sz val="11"/>
        <color indexed="8"/>
        <rFont val="Century"/>
        <family val="1"/>
      </rPr>
      <t>15</t>
    </r>
    <r>
      <rPr>
        <sz val="11"/>
        <color indexed="8"/>
        <rFont val="ＭＳ 明朝"/>
        <family val="1"/>
        <charset val="128"/>
      </rPr>
      <t>ﾏｲﾙ内</t>
    </r>
  </si>
  <si>
    <r>
      <rPr>
        <sz val="11"/>
        <color indexed="8"/>
        <rFont val="ＭＳ 明朝"/>
        <family val="1"/>
        <charset val="128"/>
      </rPr>
      <t>あぶらつのざめ</t>
    </r>
  </si>
  <si>
    <r>
      <t>12</t>
    </r>
    <r>
      <rPr>
        <sz val="11"/>
        <color indexed="8"/>
        <rFont val="ＭＳ 明朝"/>
        <family val="1"/>
        <charset val="128"/>
      </rPr>
      <t>～</t>
    </r>
    <r>
      <rPr>
        <sz val="11"/>
        <color indexed="8"/>
        <rFont val="Century"/>
        <family val="1"/>
      </rPr>
      <t>4</t>
    </r>
    <r>
      <rPr>
        <sz val="11"/>
        <color indexed="8"/>
        <rFont val="ＭＳ 明朝"/>
        <family val="1"/>
        <charset val="128"/>
      </rPr>
      <t>月</t>
    </r>
  </si>
  <si>
    <r>
      <t>180</t>
    </r>
    <r>
      <rPr>
        <sz val="11"/>
        <color indexed="8"/>
        <rFont val="ＭＳ 明朝"/>
        <family val="1"/>
        <charset val="128"/>
      </rPr>
      <t>～</t>
    </r>
    <r>
      <rPr>
        <sz val="11"/>
        <color indexed="8"/>
        <rFont val="Century"/>
        <family val="1"/>
      </rPr>
      <t>250</t>
    </r>
  </si>
  <si>
    <r>
      <t>8</t>
    </r>
    <r>
      <rPr>
        <sz val="11"/>
        <color indexed="8"/>
        <rFont val="ＭＳ 明朝"/>
        <family val="1"/>
        <charset val="128"/>
      </rPr>
      <t>～</t>
    </r>
    <r>
      <rPr>
        <sz val="11"/>
        <color indexed="8"/>
        <rFont val="Century"/>
        <family val="1"/>
      </rPr>
      <t>11</t>
    </r>
    <r>
      <rPr>
        <sz val="11"/>
        <color indexed="8"/>
        <rFont val="ＭＳ 明朝"/>
        <family val="1"/>
        <charset val="128"/>
      </rPr>
      <t>月</t>
    </r>
  </si>
  <si>
    <r>
      <rPr>
        <sz val="11"/>
        <color indexed="8"/>
        <rFont val="ＭＳ 明朝"/>
        <family val="1"/>
        <charset val="128"/>
      </rPr>
      <t>大瀬･明石礁･飛島周辺</t>
    </r>
  </si>
  <si>
    <r>
      <t>1</t>
    </r>
    <r>
      <rPr>
        <sz val="11"/>
        <color indexed="8"/>
        <rFont val="ＭＳ 明朝"/>
        <family val="1"/>
        <charset val="128"/>
      </rPr>
      <t>～</t>
    </r>
    <r>
      <rPr>
        <sz val="11"/>
        <color indexed="8"/>
        <rFont val="Century"/>
        <family val="1"/>
      </rPr>
      <t>4</t>
    </r>
    <r>
      <rPr>
        <sz val="11"/>
        <color indexed="8"/>
        <rFont val="ＭＳ 明朝"/>
        <family val="1"/>
        <charset val="128"/>
      </rPr>
      <t>月</t>
    </r>
  </si>
  <si>
    <r>
      <t>150</t>
    </r>
    <r>
      <rPr>
        <sz val="11"/>
        <color indexed="8"/>
        <rFont val="ＭＳ 明朝"/>
        <family val="1"/>
        <charset val="128"/>
      </rPr>
      <t>～</t>
    </r>
    <r>
      <rPr>
        <sz val="11"/>
        <color indexed="8"/>
        <rFont val="Century"/>
        <family val="1"/>
      </rPr>
      <t>300</t>
    </r>
  </si>
  <si>
    <r>
      <t>10</t>
    </r>
    <r>
      <rPr>
        <sz val="11"/>
        <color indexed="8"/>
        <rFont val="ＭＳ 明朝"/>
        <family val="1"/>
        <charset val="128"/>
      </rPr>
      <t>～</t>
    </r>
    <r>
      <rPr>
        <sz val="11"/>
        <color indexed="8"/>
        <rFont val="Century"/>
        <family val="1"/>
      </rPr>
      <t>12</t>
    </r>
    <r>
      <rPr>
        <sz val="11"/>
        <color indexed="8"/>
        <rFont val="ＭＳ 明朝"/>
        <family val="1"/>
        <charset val="128"/>
      </rPr>
      <t>月</t>
    </r>
  </si>
  <si>
    <r>
      <t>2</t>
    </r>
    <r>
      <rPr>
        <sz val="11"/>
        <color indexed="8"/>
        <rFont val="ＭＳ 明朝"/>
        <family val="1"/>
        <charset val="128"/>
      </rPr>
      <t>～</t>
    </r>
    <r>
      <rPr>
        <sz val="11"/>
        <color indexed="8"/>
        <rFont val="Century"/>
        <family val="1"/>
      </rPr>
      <t>4</t>
    </r>
    <r>
      <rPr>
        <sz val="11"/>
        <color indexed="8"/>
        <rFont val="ＭＳ 明朝"/>
        <family val="1"/>
        <charset val="128"/>
      </rPr>
      <t>月</t>
    </r>
  </si>
  <si>
    <r>
      <rPr>
        <sz val="11"/>
        <color indexed="8"/>
        <rFont val="ＭＳ 明朝"/>
        <family val="1"/>
        <charset val="128"/>
      </rPr>
      <t>さし網</t>
    </r>
  </si>
  <si>
    <r>
      <rPr>
        <sz val="11"/>
        <color indexed="8"/>
        <rFont val="ＭＳ 明朝"/>
        <family val="1"/>
        <charset val="128"/>
      </rPr>
      <t>飛島東側の許可漁場</t>
    </r>
  </si>
  <si>
    <r>
      <t>4</t>
    </r>
    <r>
      <rPr>
        <sz val="11"/>
        <color indexed="8"/>
        <rFont val="ＭＳ 明朝"/>
        <family val="1"/>
        <charset val="128"/>
      </rPr>
      <t>～</t>
    </r>
    <r>
      <rPr>
        <sz val="11"/>
        <color indexed="8"/>
        <rFont val="Century"/>
        <family val="1"/>
      </rPr>
      <t>5</t>
    </r>
    <r>
      <rPr>
        <sz val="11"/>
        <color indexed="8"/>
        <rFont val="ＭＳ 明朝"/>
        <family val="1"/>
        <charset val="128"/>
      </rPr>
      <t>月</t>
    </r>
  </si>
  <si>
    <r>
      <rPr>
        <sz val="11"/>
        <color indexed="8"/>
        <rFont val="ＭＳ 明朝"/>
        <family val="1"/>
        <charset val="128"/>
      </rPr>
      <t>流し網</t>
    </r>
  </si>
  <si>
    <r>
      <rPr>
        <sz val="11"/>
        <color indexed="8"/>
        <rFont val="ＭＳ 明朝"/>
        <family val="1"/>
        <charset val="128"/>
      </rPr>
      <t>最上川</t>
    </r>
    <r>
      <rPr>
        <sz val="11"/>
        <color indexed="8"/>
        <rFont val="Century"/>
        <family val="1"/>
      </rPr>
      <t>(</t>
    </r>
    <r>
      <rPr>
        <sz val="11"/>
        <color indexed="8"/>
        <rFont val="ＭＳ 明朝"/>
        <family val="1"/>
        <charset val="128"/>
      </rPr>
      <t>河口部</t>
    </r>
    <r>
      <rPr>
        <sz val="11"/>
        <color indexed="8"/>
        <rFont val="Century"/>
        <family val="1"/>
      </rPr>
      <t>)</t>
    </r>
  </si>
  <si>
    <r>
      <t>9</t>
    </r>
    <r>
      <rPr>
        <sz val="11"/>
        <color indexed="8"/>
        <rFont val="ＭＳ 明朝"/>
        <family val="1"/>
        <charset val="128"/>
      </rPr>
      <t>～</t>
    </r>
    <r>
      <rPr>
        <sz val="11"/>
        <color indexed="8"/>
        <rFont val="Century"/>
        <family val="1"/>
      </rPr>
      <t>5</t>
    </r>
    <r>
      <rPr>
        <sz val="11"/>
        <color indexed="8"/>
        <rFont val="ＭＳ 明朝"/>
        <family val="1"/>
        <charset val="128"/>
      </rPr>
      <t>月</t>
    </r>
  </si>
  <si>
    <r>
      <t>4</t>
    </r>
    <r>
      <rPr>
        <sz val="11"/>
        <color indexed="8"/>
        <rFont val="ＭＳ 明朝"/>
        <family val="1"/>
        <charset val="128"/>
      </rPr>
      <t>～</t>
    </r>
    <r>
      <rPr>
        <sz val="11"/>
        <color indexed="8"/>
        <rFont val="Century"/>
        <family val="1"/>
      </rPr>
      <t>6</t>
    </r>
    <r>
      <rPr>
        <sz val="11"/>
        <color indexed="8"/>
        <rFont val="ＭＳ 明朝"/>
        <family val="1"/>
        <charset val="128"/>
      </rPr>
      <t>月</t>
    </r>
  </si>
  <si>
    <r>
      <rPr>
        <sz val="11"/>
        <color indexed="8"/>
        <rFont val="ＭＳ 明朝"/>
        <family val="1"/>
        <charset val="128"/>
      </rPr>
      <t>沖</t>
    </r>
    <r>
      <rPr>
        <sz val="11"/>
        <color indexed="8"/>
        <rFont val="Century"/>
        <family val="1"/>
      </rPr>
      <t xml:space="preserve">  </t>
    </r>
    <r>
      <rPr>
        <sz val="11"/>
        <color indexed="8"/>
        <rFont val="ＭＳ 明朝"/>
        <family val="1"/>
        <charset val="128"/>
      </rPr>
      <t>合</t>
    </r>
  </si>
  <si>
    <r>
      <t>5</t>
    </r>
    <r>
      <rPr>
        <sz val="11"/>
        <color indexed="8"/>
        <rFont val="ＭＳ 明朝"/>
        <family val="1"/>
        <charset val="128"/>
      </rPr>
      <t>～</t>
    </r>
    <r>
      <rPr>
        <sz val="11"/>
        <color indexed="8"/>
        <rFont val="Century"/>
        <family val="1"/>
      </rPr>
      <t>11</t>
    </r>
    <r>
      <rPr>
        <sz val="11"/>
        <color indexed="8"/>
        <rFont val="ＭＳ 明朝"/>
        <family val="1"/>
        <charset val="128"/>
      </rPr>
      <t>月</t>
    </r>
  </si>
  <si>
    <r>
      <rPr>
        <sz val="11"/>
        <color indexed="8"/>
        <rFont val="ＭＳ 明朝"/>
        <family val="1"/>
        <charset val="128"/>
      </rPr>
      <t>ごち網</t>
    </r>
  </si>
  <si>
    <r>
      <t>40</t>
    </r>
    <r>
      <rPr>
        <sz val="11"/>
        <color indexed="8"/>
        <rFont val="ＭＳ 明朝"/>
        <family val="1"/>
        <charset val="128"/>
      </rPr>
      <t>～</t>
    </r>
    <r>
      <rPr>
        <sz val="11"/>
        <color indexed="8"/>
        <rFont val="Century"/>
        <family val="1"/>
      </rPr>
      <t>80</t>
    </r>
  </si>
  <si>
    <r>
      <t>4</t>
    </r>
    <r>
      <rPr>
        <sz val="11"/>
        <color indexed="8"/>
        <rFont val="ＭＳ 明朝"/>
        <family val="1"/>
        <charset val="128"/>
      </rPr>
      <t>～</t>
    </r>
    <r>
      <rPr>
        <sz val="11"/>
        <color indexed="8"/>
        <rFont val="Century"/>
        <family val="1"/>
      </rPr>
      <t>12</t>
    </r>
    <r>
      <rPr>
        <sz val="11"/>
        <color indexed="8"/>
        <rFont val="ＭＳ 明朝"/>
        <family val="1"/>
        <charset val="128"/>
      </rPr>
      <t>月</t>
    </r>
  </si>
  <si>
    <r>
      <rPr>
        <sz val="11"/>
        <color indexed="8"/>
        <rFont val="ＭＳ 明朝"/>
        <family val="1"/>
        <charset val="128"/>
      </rPr>
      <t>大瀬･明石礁･沿岸</t>
    </r>
    <r>
      <rPr>
        <sz val="11"/>
        <color indexed="8"/>
        <rFont val="Century"/>
        <family val="1"/>
      </rPr>
      <t>20</t>
    </r>
    <r>
      <rPr>
        <sz val="11"/>
        <color indexed="8"/>
        <rFont val="ＭＳ 明朝"/>
        <family val="1"/>
        <charset val="128"/>
      </rPr>
      <t>～</t>
    </r>
    <r>
      <rPr>
        <sz val="11"/>
        <color indexed="8"/>
        <rFont val="Century"/>
        <family val="1"/>
      </rPr>
      <t>80</t>
    </r>
  </si>
  <si>
    <r>
      <t>5</t>
    </r>
    <r>
      <rPr>
        <sz val="11"/>
        <color indexed="8"/>
        <rFont val="ＭＳ 明朝"/>
        <family val="1"/>
        <charset val="128"/>
      </rPr>
      <t>～</t>
    </r>
    <r>
      <rPr>
        <sz val="11"/>
        <color indexed="8"/>
        <rFont val="Century"/>
        <family val="1"/>
      </rPr>
      <t>2</t>
    </r>
    <r>
      <rPr>
        <sz val="11"/>
        <color indexed="8"/>
        <rFont val="ＭＳ 明朝"/>
        <family val="1"/>
        <charset val="128"/>
      </rPr>
      <t>月</t>
    </r>
  </si>
  <si>
    <r>
      <rPr>
        <sz val="11"/>
        <color indexed="8"/>
        <rFont val="ＭＳ 明朝"/>
        <family val="1"/>
        <charset val="128"/>
      </rPr>
      <t>一本釣り</t>
    </r>
  </si>
  <si>
    <r>
      <rPr>
        <sz val="11"/>
        <color indexed="8"/>
        <rFont val="ＭＳ 明朝"/>
        <family val="1"/>
        <charset val="128"/>
      </rPr>
      <t>ﾀﾗ場･飛島周辺･沖合天然礁</t>
    </r>
  </si>
  <si>
    <r>
      <t>6</t>
    </r>
    <r>
      <rPr>
        <sz val="11"/>
        <color indexed="8"/>
        <rFont val="ＭＳ 明朝"/>
        <family val="1"/>
        <charset val="128"/>
      </rPr>
      <t>～</t>
    </r>
    <r>
      <rPr>
        <sz val="11"/>
        <color indexed="8"/>
        <rFont val="Century"/>
        <family val="1"/>
      </rPr>
      <t>12</t>
    </r>
    <r>
      <rPr>
        <sz val="11"/>
        <color indexed="8"/>
        <rFont val="ＭＳ 明朝"/>
        <family val="1"/>
        <charset val="128"/>
      </rPr>
      <t>月</t>
    </r>
  </si>
  <si>
    <r>
      <t>20</t>
    </r>
    <r>
      <rPr>
        <sz val="11"/>
        <color indexed="8"/>
        <rFont val="ＭＳ 明朝"/>
        <family val="1"/>
        <charset val="128"/>
      </rPr>
      <t>～</t>
    </r>
    <r>
      <rPr>
        <sz val="11"/>
        <color indexed="8"/>
        <rFont val="Century"/>
        <family val="1"/>
      </rPr>
      <t>50</t>
    </r>
  </si>
  <si>
    <r>
      <t>12</t>
    </r>
    <r>
      <rPr>
        <sz val="11"/>
        <color indexed="8"/>
        <rFont val="ＭＳ 明朝"/>
        <family val="1"/>
        <charset val="128"/>
      </rPr>
      <t>～</t>
    </r>
    <r>
      <rPr>
        <sz val="11"/>
        <color indexed="8"/>
        <rFont val="Century"/>
        <family val="1"/>
      </rPr>
      <t>3</t>
    </r>
    <r>
      <rPr>
        <sz val="11"/>
        <color indexed="8"/>
        <rFont val="ＭＳ 明朝"/>
        <family val="1"/>
        <charset val="128"/>
      </rPr>
      <t>月</t>
    </r>
  </si>
  <si>
    <r>
      <rPr>
        <sz val="11"/>
        <color indexed="8"/>
        <rFont val="ＭＳ 明朝"/>
        <family val="1"/>
        <charset val="128"/>
      </rPr>
      <t>沿岸天然礁･人工魚礁･飛島周辺</t>
    </r>
  </si>
  <si>
    <r>
      <t>5</t>
    </r>
    <r>
      <rPr>
        <sz val="11"/>
        <color indexed="8"/>
        <rFont val="ＭＳ 明朝"/>
        <family val="1"/>
        <charset val="128"/>
      </rPr>
      <t>～</t>
    </r>
    <r>
      <rPr>
        <sz val="11"/>
        <color indexed="8"/>
        <rFont val="Century"/>
        <family val="1"/>
      </rPr>
      <t>7</t>
    </r>
    <r>
      <rPr>
        <sz val="11"/>
        <color indexed="8"/>
        <rFont val="ＭＳ 明朝"/>
        <family val="1"/>
        <charset val="128"/>
      </rPr>
      <t>月</t>
    </r>
  </si>
  <si>
    <r>
      <t>2</t>
    </r>
    <r>
      <rPr>
        <sz val="11"/>
        <color indexed="8"/>
        <rFont val="ＭＳ 明朝"/>
        <family val="1"/>
        <charset val="128"/>
      </rPr>
      <t>～</t>
    </r>
    <r>
      <rPr>
        <sz val="11"/>
        <color indexed="8"/>
        <rFont val="Century"/>
        <family val="1"/>
      </rPr>
      <t>5</t>
    </r>
    <r>
      <rPr>
        <sz val="11"/>
        <color indexed="8"/>
        <rFont val="ＭＳ 明朝"/>
        <family val="1"/>
        <charset val="128"/>
      </rPr>
      <t>月</t>
    </r>
  </si>
  <si>
    <r>
      <rPr>
        <sz val="11"/>
        <color indexed="8"/>
        <rFont val="ＭＳ 明朝"/>
        <family val="1"/>
        <charset val="128"/>
      </rPr>
      <t>飛島地先</t>
    </r>
  </si>
  <si>
    <r>
      <rPr>
        <sz val="11"/>
        <color indexed="8"/>
        <rFont val="ＭＳ 明朝"/>
        <family val="1"/>
        <charset val="128"/>
      </rPr>
      <t>あまだい</t>
    </r>
  </si>
  <si>
    <r>
      <t>7</t>
    </r>
    <r>
      <rPr>
        <sz val="11"/>
        <color indexed="8"/>
        <rFont val="ＭＳ 明朝"/>
        <family val="1"/>
        <charset val="128"/>
      </rPr>
      <t>～</t>
    </r>
    <r>
      <rPr>
        <sz val="11"/>
        <color indexed="8"/>
        <rFont val="Century"/>
        <family val="1"/>
      </rPr>
      <t>10</t>
    </r>
    <r>
      <rPr>
        <sz val="11"/>
        <color indexed="8"/>
        <rFont val="ＭＳ 明朝"/>
        <family val="1"/>
        <charset val="128"/>
      </rPr>
      <t>月</t>
    </r>
  </si>
  <si>
    <r>
      <t>80</t>
    </r>
    <r>
      <rPr>
        <sz val="11"/>
        <color indexed="8"/>
        <rFont val="ＭＳ 明朝"/>
        <family val="1"/>
        <charset val="128"/>
      </rPr>
      <t>～</t>
    </r>
    <r>
      <rPr>
        <sz val="11"/>
        <color indexed="8"/>
        <rFont val="Century"/>
        <family val="1"/>
      </rPr>
      <t>120</t>
    </r>
  </si>
  <si>
    <r>
      <rPr>
        <sz val="11"/>
        <color indexed="8"/>
        <rFont val="ＭＳ 明朝"/>
        <family val="1"/>
        <charset val="128"/>
      </rPr>
      <t>飛島周辺</t>
    </r>
  </si>
  <si>
    <r>
      <t>4</t>
    </r>
    <r>
      <rPr>
        <sz val="11"/>
        <color indexed="8"/>
        <rFont val="ＭＳ 明朝"/>
        <family val="1"/>
        <charset val="128"/>
      </rPr>
      <t>～</t>
    </r>
    <r>
      <rPr>
        <sz val="11"/>
        <color indexed="8"/>
        <rFont val="Century"/>
        <family val="1"/>
      </rPr>
      <t>11</t>
    </r>
    <r>
      <rPr>
        <sz val="11"/>
        <color indexed="8"/>
        <rFont val="ＭＳ 明朝"/>
        <family val="1"/>
        <charset val="128"/>
      </rPr>
      <t>月</t>
    </r>
  </si>
  <si>
    <r>
      <t>20</t>
    </r>
    <r>
      <rPr>
        <sz val="11"/>
        <color indexed="8"/>
        <rFont val="ＭＳ 明朝"/>
        <family val="1"/>
        <charset val="128"/>
      </rPr>
      <t>～</t>
    </r>
    <r>
      <rPr>
        <sz val="11"/>
        <color indexed="8"/>
        <rFont val="Century"/>
        <family val="1"/>
      </rPr>
      <t>80</t>
    </r>
  </si>
  <si>
    <r>
      <t>10</t>
    </r>
    <r>
      <rPr>
        <sz val="11"/>
        <color indexed="8"/>
        <rFont val="ＭＳ 明朝"/>
        <family val="1"/>
        <charset val="128"/>
      </rPr>
      <t>～</t>
    </r>
    <r>
      <rPr>
        <sz val="11"/>
        <color indexed="8"/>
        <rFont val="Century"/>
        <family val="1"/>
      </rPr>
      <t>4</t>
    </r>
    <r>
      <rPr>
        <sz val="11"/>
        <color indexed="8"/>
        <rFont val="ＭＳ 明朝"/>
        <family val="1"/>
        <charset val="128"/>
      </rPr>
      <t>月</t>
    </r>
  </si>
  <si>
    <r>
      <rPr>
        <sz val="11"/>
        <color indexed="8"/>
        <rFont val="ＭＳ 明朝"/>
        <family val="1"/>
        <charset val="128"/>
      </rPr>
      <t>うすめばる</t>
    </r>
  </si>
  <si>
    <r>
      <t>4</t>
    </r>
    <r>
      <rPr>
        <sz val="11"/>
        <color indexed="8"/>
        <rFont val="ＭＳ 明朝"/>
        <family val="1"/>
        <charset val="128"/>
      </rPr>
      <t>～</t>
    </r>
    <r>
      <rPr>
        <sz val="11"/>
        <color indexed="8"/>
        <rFont val="Century"/>
        <family val="1"/>
      </rPr>
      <t>10</t>
    </r>
    <r>
      <rPr>
        <sz val="11"/>
        <color indexed="8"/>
        <rFont val="ＭＳ 明朝"/>
        <family val="1"/>
        <charset val="128"/>
      </rPr>
      <t>月</t>
    </r>
  </si>
  <si>
    <r>
      <rPr>
        <sz val="11"/>
        <color indexed="8"/>
        <rFont val="ＭＳ 明朝"/>
        <family val="1"/>
        <charset val="128"/>
      </rPr>
      <t>飛島漁業権内</t>
    </r>
    <r>
      <rPr>
        <sz val="11"/>
        <color indexed="8"/>
        <rFont val="Century"/>
        <family val="1"/>
      </rPr>
      <t>120</t>
    </r>
    <r>
      <rPr>
        <sz val="11"/>
        <color indexed="8"/>
        <rFont val="ＭＳ 明朝"/>
        <family val="1"/>
        <charset val="128"/>
      </rPr>
      <t>～</t>
    </r>
    <r>
      <rPr>
        <sz val="11"/>
        <color indexed="8"/>
        <rFont val="Century"/>
        <family val="1"/>
      </rPr>
      <t>180</t>
    </r>
  </si>
  <si>
    <r>
      <rPr>
        <sz val="11"/>
        <color indexed="8"/>
        <rFont val="ＭＳ 明朝"/>
        <family val="1"/>
        <charset val="128"/>
      </rPr>
      <t>ひらめ･かれい</t>
    </r>
  </si>
  <si>
    <r>
      <t>80</t>
    </r>
    <r>
      <rPr>
        <sz val="11"/>
        <color indexed="8"/>
        <rFont val="ＭＳ 明朝"/>
        <family val="1"/>
        <charset val="128"/>
      </rPr>
      <t>～</t>
    </r>
    <r>
      <rPr>
        <sz val="11"/>
        <color indexed="8"/>
        <rFont val="Century"/>
        <family val="1"/>
      </rPr>
      <t>230</t>
    </r>
  </si>
  <si>
    <r>
      <t>2</t>
    </r>
    <r>
      <rPr>
        <sz val="11"/>
        <color indexed="8"/>
        <rFont val="ＭＳ 明朝"/>
        <family val="1"/>
        <charset val="128"/>
      </rPr>
      <t>～</t>
    </r>
    <r>
      <rPr>
        <sz val="11"/>
        <color indexed="8"/>
        <rFont val="Century"/>
        <family val="1"/>
      </rPr>
      <t>10</t>
    </r>
    <r>
      <rPr>
        <sz val="11"/>
        <color indexed="8"/>
        <rFont val="ＭＳ 明朝"/>
        <family val="1"/>
        <charset val="128"/>
      </rPr>
      <t>月</t>
    </r>
  </si>
  <si>
    <r>
      <rPr>
        <sz val="11"/>
        <color indexed="8"/>
        <rFont val="ＭＳ 明朝"/>
        <family val="1"/>
        <charset val="128"/>
      </rPr>
      <t>大瀬･沿岸天然礁･飛島周辺</t>
    </r>
  </si>
  <si>
    <r>
      <t>2</t>
    </r>
    <r>
      <rPr>
        <sz val="11"/>
        <color indexed="8"/>
        <rFont val="ＭＳ 明朝"/>
        <family val="1"/>
        <charset val="128"/>
      </rPr>
      <t>～</t>
    </r>
    <r>
      <rPr>
        <sz val="11"/>
        <color indexed="8"/>
        <rFont val="Century"/>
        <family val="1"/>
      </rPr>
      <t>11</t>
    </r>
    <r>
      <rPr>
        <sz val="11"/>
        <color indexed="8"/>
        <rFont val="ＭＳ 明朝"/>
        <family val="1"/>
        <charset val="128"/>
      </rPr>
      <t>月</t>
    </r>
  </si>
  <si>
    <r>
      <t>20</t>
    </r>
    <r>
      <rPr>
        <sz val="11"/>
        <color indexed="8"/>
        <rFont val="ＭＳ 明朝"/>
        <family val="1"/>
        <charset val="128"/>
      </rPr>
      <t>～</t>
    </r>
    <r>
      <rPr>
        <sz val="11"/>
        <color indexed="8"/>
        <rFont val="Century"/>
        <family val="1"/>
      </rPr>
      <t>70</t>
    </r>
  </si>
  <si>
    <r>
      <rPr>
        <sz val="11"/>
        <color indexed="8"/>
        <rFont val="ＭＳ 明朝"/>
        <family val="1"/>
        <charset val="128"/>
      </rPr>
      <t>とらふぐ</t>
    </r>
  </si>
  <si>
    <r>
      <t>9</t>
    </r>
    <r>
      <rPr>
        <sz val="11"/>
        <color indexed="8"/>
        <rFont val="ＭＳ 明朝"/>
        <family val="1"/>
        <charset val="128"/>
      </rPr>
      <t>～</t>
    </r>
    <r>
      <rPr>
        <sz val="11"/>
        <color indexed="8"/>
        <rFont val="Century"/>
        <family val="1"/>
      </rPr>
      <t>3</t>
    </r>
    <r>
      <rPr>
        <sz val="11"/>
        <color indexed="8"/>
        <rFont val="ＭＳ 明朝"/>
        <family val="1"/>
        <charset val="128"/>
      </rPr>
      <t>月</t>
    </r>
  </si>
  <si>
    <r>
      <t>30</t>
    </r>
    <r>
      <rPr>
        <sz val="11"/>
        <color indexed="8"/>
        <rFont val="ＭＳ 明朝"/>
        <family val="1"/>
        <charset val="128"/>
      </rPr>
      <t>～</t>
    </r>
    <r>
      <rPr>
        <sz val="11"/>
        <color indexed="8"/>
        <rFont val="Century"/>
        <family val="1"/>
      </rPr>
      <t>120</t>
    </r>
  </si>
  <si>
    <r>
      <t>6</t>
    </r>
    <r>
      <rPr>
        <sz val="11"/>
        <color indexed="8"/>
        <rFont val="ＭＳ 明朝"/>
        <family val="1"/>
        <charset val="128"/>
      </rPr>
      <t>～</t>
    </r>
    <r>
      <rPr>
        <sz val="11"/>
        <color indexed="8"/>
        <rFont val="Century"/>
        <family val="1"/>
      </rPr>
      <t>9</t>
    </r>
    <r>
      <rPr>
        <sz val="11"/>
        <color indexed="8"/>
        <rFont val="ＭＳ 明朝"/>
        <family val="1"/>
        <charset val="128"/>
      </rPr>
      <t>月</t>
    </r>
  </si>
  <si>
    <r>
      <rPr>
        <sz val="11"/>
        <color indexed="8"/>
        <rFont val="ＭＳ 明朝"/>
        <family val="1"/>
        <charset val="128"/>
      </rPr>
      <t>一本釣り</t>
    </r>
    <r>
      <rPr>
        <sz val="11"/>
        <color indexed="8"/>
        <rFont val="Century"/>
        <family val="1"/>
      </rPr>
      <t>(</t>
    </r>
    <r>
      <rPr>
        <sz val="11"/>
        <color indexed="8"/>
        <rFont val="ＭＳ 明朝"/>
        <family val="1"/>
        <charset val="128"/>
      </rPr>
      <t>ひらめ</t>
    </r>
    <r>
      <rPr>
        <sz val="11"/>
        <color indexed="8"/>
        <rFont val="Century"/>
        <family val="1"/>
      </rPr>
      <t>)</t>
    </r>
  </si>
  <si>
    <r>
      <rPr>
        <sz val="11"/>
        <color indexed="8"/>
        <rFont val="ＭＳ 明朝"/>
        <family val="1"/>
        <charset val="128"/>
      </rPr>
      <t>ほっこくあかえび</t>
    </r>
    <phoneticPr fontId="14"/>
  </si>
  <si>
    <r>
      <t>250</t>
    </r>
    <r>
      <rPr>
        <sz val="11"/>
        <color indexed="8"/>
        <rFont val="ＭＳ 明朝"/>
        <family val="1"/>
        <charset val="128"/>
      </rPr>
      <t>～</t>
    </r>
    <r>
      <rPr>
        <sz val="11"/>
        <color indexed="8"/>
        <rFont val="Century"/>
        <family val="1"/>
      </rPr>
      <t>600</t>
    </r>
  </si>
  <si>
    <r>
      <rPr>
        <sz val="11"/>
        <color indexed="8"/>
        <rFont val="ＭＳ 明朝"/>
        <family val="1"/>
        <charset val="128"/>
      </rPr>
      <t>まだら</t>
    </r>
  </si>
  <si>
    <r>
      <t>180</t>
    </r>
    <r>
      <rPr>
        <sz val="11"/>
        <color indexed="8"/>
        <rFont val="ＭＳ 明朝"/>
        <family val="1"/>
        <charset val="128"/>
      </rPr>
      <t>～</t>
    </r>
    <r>
      <rPr>
        <sz val="11"/>
        <color indexed="8"/>
        <rFont val="Century"/>
        <family val="1"/>
      </rPr>
      <t>300</t>
    </r>
  </si>
  <si>
    <r>
      <t>10</t>
    </r>
    <r>
      <rPr>
        <sz val="11"/>
        <color indexed="8"/>
        <rFont val="ＭＳ 明朝"/>
        <family val="1"/>
        <charset val="128"/>
      </rPr>
      <t>～</t>
    </r>
    <r>
      <rPr>
        <sz val="11"/>
        <color indexed="8"/>
        <rFont val="Century"/>
        <family val="1"/>
      </rPr>
      <t>50</t>
    </r>
  </si>
  <si>
    <r>
      <t>10</t>
    </r>
    <r>
      <rPr>
        <sz val="11"/>
        <color indexed="8"/>
        <rFont val="ＭＳ 明朝"/>
        <family val="1"/>
        <charset val="128"/>
      </rPr>
      <t>～</t>
    </r>
    <r>
      <rPr>
        <sz val="11"/>
        <color indexed="8"/>
        <rFont val="Century"/>
        <family val="1"/>
      </rPr>
      <t>1</t>
    </r>
    <r>
      <rPr>
        <sz val="11"/>
        <color indexed="8"/>
        <rFont val="ＭＳ 明朝"/>
        <family val="1"/>
        <charset val="128"/>
      </rPr>
      <t>月</t>
    </r>
  </si>
  <si>
    <r>
      <t>12</t>
    </r>
    <r>
      <rPr>
        <sz val="11"/>
        <color indexed="8"/>
        <rFont val="ＭＳ 明朝"/>
        <family val="1"/>
        <charset val="128"/>
      </rPr>
      <t>～</t>
    </r>
    <r>
      <rPr>
        <sz val="11"/>
        <color indexed="8"/>
        <rFont val="Century"/>
        <family val="1"/>
      </rPr>
      <t>2</t>
    </r>
    <r>
      <rPr>
        <sz val="11"/>
        <color indexed="8"/>
        <rFont val="ＭＳ 明朝"/>
        <family val="1"/>
        <charset val="128"/>
      </rPr>
      <t>月</t>
    </r>
  </si>
  <si>
    <r>
      <rPr>
        <sz val="11"/>
        <color indexed="8"/>
        <rFont val="ＭＳ 明朝"/>
        <family val="1"/>
        <charset val="128"/>
      </rPr>
      <t>飛島西側</t>
    </r>
    <r>
      <rPr>
        <sz val="11"/>
        <color indexed="8"/>
        <rFont val="Century"/>
        <family val="1"/>
      </rPr>
      <t>500</t>
    </r>
    <r>
      <rPr>
        <sz val="11"/>
        <color indexed="8"/>
        <rFont val="ＭＳ 明朝"/>
        <family val="1"/>
        <charset val="128"/>
      </rPr>
      <t>以浅</t>
    </r>
    <r>
      <rPr>
        <sz val="11"/>
        <color indexed="8"/>
        <rFont val="Century"/>
        <family val="1"/>
      </rPr>
      <t>(</t>
    </r>
    <r>
      <rPr>
        <sz val="11"/>
        <color indexed="8"/>
        <rFont val="ＭＳ 明朝"/>
        <family val="1"/>
        <charset val="128"/>
      </rPr>
      <t>許可漁場</t>
    </r>
    <r>
      <rPr>
        <sz val="11"/>
        <color indexed="8"/>
        <rFont val="Century"/>
        <family val="1"/>
      </rPr>
      <t>)</t>
    </r>
  </si>
  <si>
    <r>
      <t>4</t>
    </r>
    <r>
      <rPr>
        <sz val="11"/>
        <color indexed="8"/>
        <rFont val="ＭＳ 明朝"/>
        <family val="1"/>
        <charset val="128"/>
      </rPr>
      <t>～</t>
    </r>
    <r>
      <rPr>
        <sz val="11"/>
        <color indexed="8"/>
        <rFont val="Century"/>
        <family val="1"/>
      </rPr>
      <t>1</t>
    </r>
    <r>
      <rPr>
        <sz val="11"/>
        <color indexed="8"/>
        <rFont val="ＭＳ 明朝"/>
        <family val="1"/>
        <charset val="128"/>
      </rPr>
      <t>月</t>
    </r>
    <phoneticPr fontId="14"/>
  </si>
  <si>
    <r>
      <rPr>
        <sz val="11"/>
        <color indexed="8"/>
        <rFont val="ＭＳ 明朝"/>
        <family val="1"/>
        <charset val="128"/>
      </rPr>
      <t>かご</t>
    </r>
  </si>
  <si>
    <r>
      <t>800</t>
    </r>
    <r>
      <rPr>
        <sz val="11"/>
        <color indexed="8"/>
        <rFont val="ＭＳ 明朝"/>
        <family val="1"/>
        <charset val="128"/>
      </rPr>
      <t>以深</t>
    </r>
  </si>
  <si>
    <r>
      <t>9</t>
    </r>
    <r>
      <rPr>
        <sz val="11"/>
        <color indexed="8"/>
        <rFont val="ＭＳ 明朝"/>
        <family val="1"/>
        <charset val="128"/>
      </rPr>
      <t>～</t>
    </r>
    <r>
      <rPr>
        <sz val="11"/>
        <color indexed="8"/>
        <rFont val="Century"/>
        <family val="1"/>
      </rPr>
      <t>4</t>
    </r>
    <r>
      <rPr>
        <sz val="11"/>
        <color indexed="8"/>
        <rFont val="ＭＳ 明朝"/>
        <family val="1"/>
        <charset val="128"/>
      </rPr>
      <t>月</t>
    </r>
  </si>
  <si>
    <r>
      <t>200</t>
    </r>
    <r>
      <rPr>
        <sz val="11"/>
        <color indexed="8"/>
        <rFont val="ＭＳ 明朝"/>
        <family val="1"/>
        <charset val="128"/>
      </rPr>
      <t>～</t>
    </r>
    <r>
      <rPr>
        <sz val="11"/>
        <color indexed="8"/>
        <rFont val="Century"/>
        <family val="1"/>
      </rPr>
      <t>350</t>
    </r>
  </si>
  <si>
    <r>
      <t>10</t>
    </r>
    <r>
      <rPr>
        <sz val="11"/>
        <color indexed="8"/>
        <rFont val="ＭＳ 明朝"/>
        <family val="1"/>
        <charset val="128"/>
      </rPr>
      <t>～</t>
    </r>
    <r>
      <rPr>
        <sz val="11"/>
        <color indexed="8"/>
        <rFont val="Century"/>
        <family val="1"/>
      </rPr>
      <t>30</t>
    </r>
  </si>
  <si>
    <r>
      <t>9</t>
    </r>
    <r>
      <rPr>
        <sz val="11"/>
        <color indexed="8"/>
        <rFont val="ＭＳ 明朝"/>
        <family val="1"/>
        <charset val="128"/>
      </rPr>
      <t>～</t>
    </r>
    <r>
      <rPr>
        <sz val="11"/>
        <color indexed="8"/>
        <rFont val="Century"/>
        <family val="1"/>
      </rPr>
      <t>12</t>
    </r>
    <r>
      <rPr>
        <sz val="11"/>
        <color indexed="8"/>
        <rFont val="ＭＳ 明朝"/>
        <family val="1"/>
        <charset val="128"/>
      </rPr>
      <t>月</t>
    </r>
  </si>
  <si>
    <r>
      <t>30</t>
    </r>
    <r>
      <rPr>
        <sz val="11"/>
        <color indexed="8"/>
        <rFont val="ＭＳ 明朝"/>
        <family val="1"/>
        <charset val="128"/>
      </rPr>
      <t>～</t>
    </r>
    <r>
      <rPr>
        <sz val="11"/>
        <color indexed="8"/>
        <rFont val="Century"/>
        <family val="1"/>
      </rPr>
      <t>100</t>
    </r>
  </si>
  <si>
    <r>
      <rPr>
        <sz val="11"/>
        <color indexed="8"/>
        <rFont val="ＭＳ 明朝"/>
        <family val="1"/>
        <charset val="128"/>
      </rPr>
      <t>深海性ばい</t>
    </r>
  </si>
  <si>
    <r>
      <t>6</t>
    </r>
    <r>
      <rPr>
        <sz val="11"/>
        <color indexed="8"/>
        <rFont val="ＭＳ 明朝"/>
        <family val="1"/>
        <charset val="128"/>
      </rPr>
      <t>～</t>
    </r>
    <r>
      <rPr>
        <sz val="11"/>
        <color indexed="8"/>
        <rFont val="Century"/>
        <family val="1"/>
      </rPr>
      <t>8</t>
    </r>
    <r>
      <rPr>
        <sz val="11"/>
        <color indexed="8"/>
        <rFont val="ＭＳ 明朝"/>
        <family val="1"/>
        <charset val="128"/>
      </rPr>
      <t>月</t>
    </r>
  </si>
  <si>
    <r>
      <t>400</t>
    </r>
    <r>
      <rPr>
        <sz val="11"/>
        <color indexed="8"/>
        <rFont val="ＭＳ 明朝"/>
        <family val="1"/>
        <charset val="128"/>
      </rPr>
      <t>以深</t>
    </r>
  </si>
  <si>
    <r>
      <t>4</t>
    </r>
    <r>
      <rPr>
        <sz val="11"/>
        <color indexed="8"/>
        <rFont val="ＭＳ 明朝"/>
        <family val="1"/>
        <charset val="128"/>
      </rPr>
      <t>～</t>
    </r>
    <r>
      <rPr>
        <sz val="11"/>
        <color indexed="8"/>
        <rFont val="Century"/>
        <family val="1"/>
      </rPr>
      <t>7</t>
    </r>
    <r>
      <rPr>
        <sz val="11"/>
        <color indexed="8"/>
        <rFont val="ＭＳ 明朝"/>
        <family val="1"/>
        <charset val="128"/>
      </rPr>
      <t xml:space="preserve">月
</t>
    </r>
    <r>
      <rPr>
        <sz val="11"/>
        <color indexed="8"/>
        <rFont val="Century"/>
        <family val="1"/>
      </rPr>
      <t>9</t>
    </r>
    <r>
      <rPr>
        <sz val="11"/>
        <color indexed="8"/>
        <rFont val="ＭＳ 明朝"/>
        <family val="1"/>
        <charset val="128"/>
      </rPr>
      <t>～</t>
    </r>
    <r>
      <rPr>
        <sz val="11"/>
        <color indexed="8"/>
        <rFont val="Century"/>
        <family val="1"/>
      </rPr>
      <t>12</t>
    </r>
    <r>
      <rPr>
        <sz val="11"/>
        <color indexed="8"/>
        <rFont val="ＭＳ 明朝"/>
        <family val="1"/>
        <charset val="128"/>
      </rPr>
      <t>月</t>
    </r>
  </si>
  <si>
    <r>
      <rPr>
        <sz val="11"/>
        <color indexed="8"/>
        <rFont val="ＭＳ 明朝"/>
        <family val="1"/>
        <charset val="128"/>
      </rPr>
      <t>採貝藻</t>
    </r>
  </si>
  <si>
    <r>
      <rPr>
        <sz val="11"/>
        <color theme="1"/>
        <rFont val="ＭＳ 明朝"/>
        <family val="1"/>
        <charset val="128"/>
      </rPr>
      <t>名　　　　称</t>
    </r>
    <phoneticPr fontId="4"/>
  </si>
  <si>
    <r>
      <rPr>
        <sz val="11"/>
        <color theme="1"/>
        <rFont val="ＭＳ 明朝"/>
        <family val="1"/>
        <charset val="128"/>
      </rPr>
      <t>事　務　所　所　在　地</t>
    </r>
    <phoneticPr fontId="4"/>
  </si>
  <si>
    <r>
      <rPr>
        <sz val="11"/>
        <color theme="1"/>
        <rFont val="ＭＳ 明朝"/>
        <family val="1"/>
        <charset val="128"/>
      </rPr>
      <t>任　　　期</t>
    </r>
    <phoneticPr fontId="4"/>
  </si>
  <si>
    <r>
      <rPr>
        <sz val="12"/>
        <color theme="1"/>
        <rFont val="ＭＳ 明朝"/>
        <family val="1"/>
        <charset val="128"/>
      </rPr>
      <t>４　水産関係歳出決算の概要</t>
    </r>
    <r>
      <rPr>
        <sz val="12"/>
        <color theme="1"/>
        <rFont val="Century"/>
        <family val="1"/>
      </rPr>
      <t>(</t>
    </r>
    <r>
      <rPr>
        <sz val="12"/>
        <color theme="1"/>
        <rFont val="ＭＳ 明朝"/>
        <family val="1"/>
        <charset val="128"/>
      </rPr>
      <t>一般会計</t>
    </r>
    <r>
      <rPr>
        <sz val="12"/>
        <color theme="1"/>
        <rFont val="Century"/>
        <family val="1"/>
      </rPr>
      <t xml:space="preserve">) </t>
    </r>
  </si>
  <si>
    <r>
      <rPr>
        <sz val="11"/>
        <color theme="1"/>
        <rFont val="ＭＳ 明朝"/>
        <family val="1"/>
        <charset val="128"/>
      </rPr>
      <t>性　質　別</t>
    </r>
    <phoneticPr fontId="4"/>
  </si>
  <si>
    <r>
      <rPr>
        <sz val="11"/>
        <color theme="1"/>
        <rFont val="ＭＳ 明朝"/>
        <family val="1"/>
        <charset val="128"/>
      </rPr>
      <t>金　額</t>
    </r>
    <phoneticPr fontId="4"/>
  </si>
  <si>
    <r>
      <rPr>
        <sz val="11"/>
        <color theme="1"/>
        <rFont val="ＭＳ 明朝"/>
        <family val="1"/>
        <charset val="128"/>
      </rPr>
      <t>主　要　事　業　等</t>
    </r>
    <phoneticPr fontId="4"/>
  </si>
  <si>
    <r>
      <rPr>
        <sz val="11"/>
        <color theme="1"/>
        <rFont val="ＭＳ 明朝"/>
        <family val="1"/>
        <charset val="128"/>
      </rPr>
      <t>報酬等</t>
    </r>
  </si>
  <si>
    <r>
      <rPr>
        <sz val="11"/>
        <color theme="1"/>
        <rFont val="ＭＳ 明朝"/>
        <family val="1"/>
        <charset val="128"/>
      </rPr>
      <t>事　業　等　主　要</t>
    </r>
    <phoneticPr fontId="4"/>
  </si>
  <si>
    <r>
      <rPr>
        <sz val="11"/>
        <color theme="1"/>
        <rFont val="ＭＳ 明朝"/>
        <family val="1"/>
        <charset val="128"/>
      </rPr>
      <t>投　資　的　経　費</t>
    </r>
  </si>
  <si>
    <r>
      <rPr>
        <sz val="11"/>
        <color theme="1"/>
        <rFont val="ＭＳ 明朝"/>
        <family val="1"/>
        <charset val="128"/>
      </rPr>
      <t>一</t>
    </r>
    <r>
      <rPr>
        <sz val="11"/>
        <color theme="1"/>
        <rFont val="Century"/>
        <family val="1"/>
      </rPr>
      <t xml:space="preserve"> </t>
    </r>
    <r>
      <rPr>
        <sz val="11"/>
        <color theme="1"/>
        <rFont val="ＭＳ 明朝"/>
        <family val="1"/>
        <charset val="128"/>
      </rPr>
      <t>般</t>
    </r>
    <r>
      <rPr>
        <sz val="11"/>
        <color theme="1"/>
        <rFont val="Century"/>
        <family val="1"/>
      </rPr>
      <t xml:space="preserve"> </t>
    </r>
    <r>
      <rPr>
        <sz val="11"/>
        <color theme="1"/>
        <rFont val="ＭＳ 明朝"/>
        <family val="1"/>
        <charset val="128"/>
      </rPr>
      <t>公</t>
    </r>
    <r>
      <rPr>
        <sz val="11"/>
        <color theme="1"/>
        <rFont val="Century"/>
        <family val="1"/>
      </rPr>
      <t xml:space="preserve"> </t>
    </r>
    <r>
      <rPr>
        <sz val="11"/>
        <color theme="1"/>
        <rFont val="ＭＳ 明朝"/>
        <family val="1"/>
        <charset val="128"/>
      </rPr>
      <t>共</t>
    </r>
    <phoneticPr fontId="4"/>
  </si>
  <si>
    <r>
      <rPr>
        <sz val="11"/>
        <color theme="1"/>
        <rFont val="ＭＳ 明朝"/>
        <family val="1"/>
        <charset val="128"/>
      </rPr>
      <t>一　般　行　政　費</t>
    </r>
    <rPh sb="0" eb="1">
      <t>イチ</t>
    </rPh>
    <rPh sb="2" eb="3">
      <t>ハン</t>
    </rPh>
    <rPh sb="4" eb="5">
      <t>ギョウ</t>
    </rPh>
    <rPh sb="6" eb="7">
      <t>セイ</t>
    </rPh>
    <rPh sb="8" eb="9">
      <t>ヒ</t>
    </rPh>
    <phoneticPr fontId="4"/>
  </si>
  <si>
    <r>
      <rPr>
        <sz val="11"/>
        <color theme="1"/>
        <rFont val="ＭＳ 明朝"/>
        <family val="1"/>
        <charset val="128"/>
      </rPr>
      <t>信用事業等育成強化事業費</t>
    </r>
    <rPh sb="0" eb="2">
      <t>シンヨウ</t>
    </rPh>
    <rPh sb="2" eb="4">
      <t>ジギョウ</t>
    </rPh>
    <rPh sb="4" eb="5">
      <t>ナド</t>
    </rPh>
    <rPh sb="5" eb="7">
      <t>イクセイ</t>
    </rPh>
    <rPh sb="7" eb="9">
      <t>キョウカ</t>
    </rPh>
    <rPh sb="9" eb="12">
      <t>ジギョウヒ</t>
    </rPh>
    <phoneticPr fontId="4"/>
  </si>
  <si>
    <r>
      <rPr>
        <sz val="11"/>
        <color theme="1"/>
        <rFont val="ＭＳ 明朝"/>
        <family val="1"/>
        <charset val="128"/>
      </rPr>
      <t>一</t>
    </r>
    <r>
      <rPr>
        <sz val="11"/>
        <color theme="1"/>
        <rFont val="Century"/>
        <family val="1"/>
      </rPr>
      <t xml:space="preserve"> </t>
    </r>
    <r>
      <rPr>
        <sz val="11"/>
        <color theme="1"/>
        <rFont val="ＭＳ 明朝"/>
        <family val="1"/>
        <charset val="128"/>
      </rPr>
      <t>般</t>
    </r>
    <r>
      <rPr>
        <sz val="11"/>
        <color theme="1"/>
        <rFont val="Century"/>
        <family val="1"/>
      </rPr>
      <t xml:space="preserve"> </t>
    </r>
    <r>
      <rPr>
        <sz val="11"/>
        <color theme="1"/>
        <rFont val="ＭＳ 明朝"/>
        <family val="1"/>
        <charset val="128"/>
      </rPr>
      <t>単</t>
    </r>
    <r>
      <rPr>
        <sz val="11"/>
        <color theme="1"/>
        <rFont val="Century"/>
        <family val="1"/>
      </rPr>
      <t xml:space="preserve"> </t>
    </r>
    <r>
      <rPr>
        <sz val="11"/>
        <color theme="1"/>
        <rFont val="ＭＳ 明朝"/>
        <family val="1"/>
        <charset val="128"/>
      </rPr>
      <t>独</t>
    </r>
    <phoneticPr fontId="4"/>
  </si>
  <si>
    <r>
      <rPr>
        <sz val="11"/>
        <color theme="1"/>
        <rFont val="ＭＳ 明朝"/>
        <family val="1"/>
        <charset val="128"/>
      </rPr>
      <t>そ　の　他</t>
    </r>
    <phoneticPr fontId="4"/>
  </si>
  <si>
    <r>
      <rPr>
        <sz val="11"/>
        <color theme="1"/>
        <rFont val="ＭＳ 明朝"/>
        <family val="1"/>
        <charset val="128"/>
      </rPr>
      <t>合　　計</t>
    </r>
    <phoneticPr fontId="4"/>
  </si>
  <si>
    <r>
      <rPr>
        <sz val="11"/>
        <color theme="1"/>
        <rFont val="ＭＳ 明朝"/>
        <family val="1"/>
        <charset val="128"/>
      </rPr>
      <t>最上丸維持管理費</t>
    </r>
  </si>
  <si>
    <r>
      <rPr>
        <sz val="11"/>
        <color theme="1"/>
        <rFont val="ＭＳ 明朝"/>
        <family val="1"/>
        <charset val="128"/>
      </rPr>
      <t>など</t>
    </r>
  </si>
  <si>
    <r>
      <rPr>
        <sz val="11"/>
        <color theme="1"/>
        <rFont val="ＭＳ 明朝"/>
        <family val="1"/>
        <charset val="128"/>
      </rPr>
      <t>維持補修費</t>
    </r>
  </si>
  <si>
    <r>
      <rPr>
        <sz val="11"/>
        <color theme="1"/>
        <rFont val="ＭＳ 明朝"/>
        <family val="1"/>
        <charset val="128"/>
      </rPr>
      <t>物　件　費</t>
    </r>
    <phoneticPr fontId="4"/>
  </si>
  <si>
    <r>
      <rPr>
        <sz val="11"/>
        <color theme="1"/>
        <rFont val="ＭＳ 明朝"/>
        <family val="1"/>
        <charset val="128"/>
      </rPr>
      <t>漁業公害等対策事業費</t>
    </r>
    <rPh sb="0" eb="2">
      <t>ギョギョウ</t>
    </rPh>
    <rPh sb="2" eb="4">
      <t>コウガイ</t>
    </rPh>
    <rPh sb="4" eb="5">
      <t>トウ</t>
    </rPh>
    <rPh sb="5" eb="7">
      <t>タイサク</t>
    </rPh>
    <rPh sb="7" eb="10">
      <t>ジギョウヒ</t>
    </rPh>
    <phoneticPr fontId="4"/>
  </si>
  <si>
    <r>
      <rPr>
        <sz val="12"/>
        <color theme="1"/>
        <rFont val="ＭＳ 明朝"/>
        <family val="1"/>
        <charset val="128"/>
      </rPr>
      <t>沿岸漁業改善資金特別会計</t>
    </r>
    <r>
      <rPr>
        <sz val="12"/>
        <color theme="1"/>
        <rFont val="Century"/>
        <family val="1"/>
      </rPr>
      <t xml:space="preserve">      </t>
    </r>
    <r>
      <rPr>
        <sz val="12"/>
        <color theme="1"/>
        <rFont val="ＭＳ Ｐ明朝"/>
        <family val="1"/>
        <charset val="128"/>
      </rPr>
      <t/>
    </r>
    <phoneticPr fontId="4"/>
  </si>
  <si>
    <r>
      <rPr>
        <sz val="11"/>
        <color theme="1"/>
        <rFont val="ＭＳ 明朝"/>
        <family val="1"/>
        <charset val="128"/>
      </rPr>
      <t>貸　付　勘　定</t>
    </r>
    <phoneticPr fontId="4"/>
  </si>
  <si>
    <r>
      <rPr>
        <sz val="11"/>
        <color theme="1"/>
        <rFont val="ＭＳ 明朝"/>
        <family val="1"/>
        <charset val="128"/>
      </rPr>
      <t>業　務　勘　定</t>
    </r>
    <phoneticPr fontId="4"/>
  </si>
  <si>
    <r>
      <rPr>
        <sz val="11"/>
        <color theme="1"/>
        <rFont val="ＭＳ 明朝"/>
        <family val="1"/>
        <charset val="128"/>
      </rPr>
      <t>指導・委託・運用益の繰出</t>
    </r>
  </si>
  <si>
    <r>
      <t xml:space="preserve"> </t>
    </r>
    <r>
      <rPr>
        <sz val="12"/>
        <rFont val="ＭＳ 明朝"/>
        <family val="1"/>
        <charset val="128"/>
      </rPr>
      <t>オ　地区別漁獲量</t>
    </r>
  </si>
  <si>
    <r>
      <rPr>
        <sz val="11"/>
        <rFont val="ＭＳ 明朝"/>
        <family val="1"/>
        <charset val="128"/>
      </rPr>
      <t>酒田</t>
    </r>
  </si>
  <si>
    <r>
      <rPr>
        <sz val="11"/>
        <rFont val="ＭＳ 明朝"/>
        <family val="1"/>
        <charset val="128"/>
      </rPr>
      <t>飛島</t>
    </r>
  </si>
  <si>
    <r>
      <rPr>
        <sz val="11"/>
        <rFont val="ＭＳ 明朝"/>
        <family val="1"/>
        <charset val="128"/>
      </rPr>
      <t>吹浦</t>
    </r>
  </si>
  <si>
    <r>
      <rPr>
        <sz val="11"/>
        <rFont val="ＭＳ 明朝"/>
        <family val="1"/>
        <charset val="128"/>
      </rPr>
      <t>加茂</t>
    </r>
  </si>
  <si>
    <r>
      <rPr>
        <sz val="11"/>
        <rFont val="ＭＳ 明朝"/>
        <family val="1"/>
        <charset val="128"/>
      </rPr>
      <t>豊浦</t>
    </r>
  </si>
  <si>
    <r>
      <rPr>
        <sz val="11"/>
        <rFont val="ＭＳ 明朝"/>
        <family val="1"/>
        <charset val="128"/>
      </rPr>
      <t>温海</t>
    </r>
  </si>
  <si>
    <r>
      <rPr>
        <sz val="11"/>
        <rFont val="ＭＳ 明朝"/>
        <family val="1"/>
        <charset val="128"/>
      </rPr>
      <t>念珠関</t>
    </r>
  </si>
  <si>
    <r>
      <rPr>
        <sz val="11"/>
        <rFont val="ＭＳ 明朝"/>
        <family val="1"/>
        <charset val="128"/>
      </rPr>
      <t>合計</t>
    </r>
  </si>
  <si>
    <r>
      <rPr>
        <sz val="11"/>
        <rFont val="ＭＳ 明朝"/>
        <family val="1"/>
        <charset val="128"/>
      </rPr>
      <t>　　　　　（漁協統計）</t>
    </r>
  </si>
  <si>
    <r>
      <rPr>
        <sz val="11"/>
        <rFont val="ＭＳ 明朝"/>
        <family val="1"/>
        <charset val="128"/>
      </rPr>
      <t>月　</t>
    </r>
    <r>
      <rPr>
        <sz val="11"/>
        <rFont val="Century"/>
        <family val="1"/>
      </rPr>
      <t xml:space="preserve">      </t>
    </r>
    <r>
      <rPr>
        <sz val="11"/>
        <rFont val="ＭＳ 明朝"/>
        <family val="1"/>
        <charset val="128"/>
      </rPr>
      <t>　</t>
    </r>
    <r>
      <rPr>
        <sz val="11"/>
        <rFont val="Century"/>
        <family val="1"/>
      </rPr>
      <t xml:space="preserve">  </t>
    </r>
    <r>
      <rPr>
        <sz val="11"/>
        <rFont val="ＭＳ 明朝"/>
        <family val="1"/>
        <charset val="128"/>
      </rPr>
      <t>地区</t>
    </r>
    <phoneticPr fontId="4"/>
  </si>
  <si>
    <t>4.30</t>
    <phoneticPr fontId="4"/>
  </si>
  <si>
    <t>6.30</t>
    <phoneticPr fontId="4"/>
  </si>
  <si>
    <t>26</t>
    <phoneticPr fontId="4"/>
  </si>
  <si>
    <r>
      <t xml:space="preserve">(5) </t>
    </r>
    <r>
      <rPr>
        <sz val="12"/>
        <color theme="1"/>
        <rFont val="ＭＳ 明朝"/>
        <family val="1"/>
        <charset val="128"/>
      </rPr>
      <t>大臣許可漁業</t>
    </r>
    <r>
      <rPr>
        <sz val="12"/>
        <color theme="1"/>
        <rFont val="Century"/>
        <family val="1"/>
      </rPr>
      <t xml:space="preserve">      </t>
    </r>
    <phoneticPr fontId="4"/>
  </si>
  <si>
    <r>
      <rPr>
        <sz val="12"/>
        <color rgb="FF000000"/>
        <rFont val="ＭＳ 明朝"/>
        <family val="1"/>
        <charset val="128"/>
      </rPr>
      <t>　　　ア、開局年月日</t>
    </r>
    <phoneticPr fontId="4"/>
  </si>
  <si>
    <r>
      <rPr>
        <sz val="12"/>
        <color rgb="FF000000"/>
        <rFont val="ＭＳ 明朝"/>
        <family val="1"/>
        <charset val="128"/>
      </rPr>
      <t>　　　イ、呼出名称</t>
    </r>
    <phoneticPr fontId="4"/>
  </si>
  <si>
    <r>
      <rPr>
        <sz val="12"/>
        <color rgb="FF000000"/>
        <rFont val="ＭＳ 明朝"/>
        <family val="1"/>
        <charset val="128"/>
      </rPr>
      <t>　「さかたぎょぎょう」</t>
    </r>
    <phoneticPr fontId="4"/>
  </si>
  <si>
    <r>
      <rPr>
        <sz val="12"/>
        <color rgb="FF000000"/>
        <rFont val="ＭＳ 明朝"/>
        <family val="1"/>
        <charset val="128"/>
      </rPr>
      <t>　　　ウ、電波の型式</t>
    </r>
    <phoneticPr fontId="4"/>
  </si>
  <si>
    <r>
      <rPr>
        <sz val="12"/>
        <color rgb="FF000000"/>
        <rFont val="ＭＳ 明朝"/>
        <family val="1"/>
        <charset val="128"/>
      </rPr>
      <t>　周波数、空中線電力</t>
    </r>
    <phoneticPr fontId="4"/>
  </si>
  <si>
    <r>
      <rPr>
        <sz val="12"/>
        <color theme="1"/>
        <rFont val="ＭＳ 明朝"/>
        <family val="1"/>
        <charset val="128"/>
      </rPr>
      <t>漁　業　通　信</t>
    </r>
    <phoneticPr fontId="4"/>
  </si>
  <si>
    <r>
      <rPr>
        <sz val="12"/>
        <color theme="1"/>
        <rFont val="ＭＳ 明朝"/>
        <family val="1"/>
        <charset val="128"/>
      </rPr>
      <t>総　　　　　計</t>
    </r>
    <phoneticPr fontId="4"/>
  </si>
  <si>
    <r>
      <t>1</t>
    </r>
    <r>
      <rPr>
        <sz val="11"/>
        <rFont val="ＭＳ 明朝"/>
        <family val="1"/>
        <charset val="128"/>
      </rPr>
      <t>式</t>
    </r>
    <rPh sb="1" eb="2">
      <t>シキ</t>
    </rPh>
    <phoneticPr fontId="14"/>
  </si>
  <si>
    <r>
      <rPr>
        <sz val="12"/>
        <rFont val="ＭＳ 明朝"/>
        <family val="1"/>
        <charset val="128"/>
      </rPr>
      <t>１４　増　養　殖　事　業</t>
    </r>
  </si>
  <si>
    <r>
      <t>(1)</t>
    </r>
    <r>
      <rPr>
        <sz val="11"/>
        <rFont val="ＭＳ 明朝"/>
        <family val="1"/>
        <charset val="128"/>
      </rPr>
      <t>さけ人工ふ化放流事業</t>
    </r>
  </si>
  <si>
    <r>
      <rPr>
        <sz val="11"/>
        <rFont val="ＭＳ 明朝"/>
        <family val="1"/>
        <charset val="128"/>
      </rPr>
      <t>水系</t>
    </r>
  </si>
  <si>
    <r>
      <rPr>
        <sz val="11"/>
        <rFont val="ＭＳ 明朝"/>
        <family val="1"/>
        <charset val="128"/>
      </rPr>
      <t>捕獲尾数（尾）</t>
    </r>
  </si>
  <si>
    <r>
      <t xml:space="preserve"> </t>
    </r>
    <r>
      <rPr>
        <sz val="11"/>
        <rFont val="ＭＳ 明朝"/>
        <family val="1"/>
        <charset val="128"/>
      </rPr>
      <t>採卵数</t>
    </r>
    <r>
      <rPr>
        <sz val="11"/>
        <rFont val="Century"/>
        <family val="1"/>
      </rPr>
      <t xml:space="preserve">   (</t>
    </r>
    <r>
      <rPr>
        <sz val="11"/>
        <rFont val="ＭＳ 明朝"/>
        <family val="1"/>
        <charset val="128"/>
      </rPr>
      <t>千粒</t>
    </r>
    <r>
      <rPr>
        <sz val="11"/>
        <rFont val="Century"/>
        <family val="1"/>
      </rPr>
      <t>)</t>
    </r>
  </si>
  <si>
    <r>
      <rPr>
        <sz val="11"/>
        <rFont val="ＭＳ 明朝"/>
        <family val="1"/>
        <charset val="128"/>
      </rPr>
      <t>移殖卵数（千粒）</t>
    </r>
  </si>
  <si>
    <r>
      <rPr>
        <sz val="11"/>
        <rFont val="ＭＳ 明朝"/>
        <family val="1"/>
        <charset val="128"/>
      </rPr>
      <t>ふ化場名</t>
    </r>
  </si>
  <si>
    <r>
      <rPr>
        <sz val="11"/>
        <rFont val="ＭＳ 明朝"/>
        <family val="1"/>
        <charset val="128"/>
      </rPr>
      <t>収容卵数
（千粒）</t>
    </r>
  </si>
  <si>
    <r>
      <rPr>
        <sz val="11"/>
        <rFont val="ＭＳ 明朝"/>
        <family val="1"/>
        <charset val="128"/>
      </rPr>
      <t>放流尾数
（千尾）</t>
    </r>
  </si>
  <si>
    <r>
      <rPr>
        <sz val="11"/>
        <rFont val="ＭＳ 明朝"/>
        <family val="1"/>
        <charset val="128"/>
      </rPr>
      <t>備考</t>
    </r>
  </si>
  <si>
    <r>
      <rPr>
        <sz val="11"/>
        <rFont val="ＭＳ 明朝"/>
        <family val="1"/>
        <charset val="128"/>
      </rPr>
      <t>本流</t>
    </r>
  </si>
  <si>
    <r>
      <rPr>
        <sz val="11"/>
        <rFont val="ＭＳ 明朝"/>
        <family val="1"/>
        <charset val="128"/>
      </rPr>
      <t>支流</t>
    </r>
  </si>
  <si>
    <r>
      <rPr>
        <sz val="11"/>
        <rFont val="ＭＳ 明朝"/>
        <family val="1"/>
        <charset val="128"/>
      </rPr>
      <t>雌</t>
    </r>
  </si>
  <si>
    <r>
      <rPr>
        <sz val="11"/>
        <rFont val="ＭＳ 明朝"/>
        <family val="1"/>
        <charset val="128"/>
      </rPr>
      <t>雄</t>
    </r>
  </si>
  <si>
    <r>
      <rPr>
        <sz val="11"/>
        <rFont val="ＭＳ 明朝"/>
        <family val="1"/>
        <charset val="128"/>
      </rPr>
      <t>供給</t>
    </r>
  </si>
  <si>
    <r>
      <rPr>
        <sz val="11"/>
        <rFont val="ＭＳ 明朝"/>
        <family val="1"/>
        <charset val="128"/>
      </rPr>
      <t>受給</t>
    </r>
  </si>
  <si>
    <r>
      <rPr>
        <sz val="11"/>
        <rFont val="ＭＳ 明朝"/>
        <family val="1"/>
        <charset val="128"/>
      </rPr>
      <t>月
光
川</t>
    </r>
  </si>
  <si>
    <r>
      <rPr>
        <sz val="11"/>
        <rFont val="ＭＳ 明朝"/>
        <family val="1"/>
        <charset val="128"/>
      </rPr>
      <t>牛渡川</t>
    </r>
  </si>
  <si>
    <r>
      <rPr>
        <sz val="11"/>
        <rFont val="ＭＳ 明朝"/>
        <family val="1"/>
        <charset val="128"/>
      </rPr>
      <t>箕輪鮭漁業生産組合</t>
    </r>
  </si>
  <si>
    <r>
      <rPr>
        <sz val="11"/>
        <rFont val="ＭＳ 明朝"/>
        <family val="1"/>
        <charset val="128"/>
      </rPr>
      <t>箕輪</t>
    </r>
  </si>
  <si>
    <r>
      <rPr>
        <sz val="11"/>
        <rFont val="ＭＳ 明朝"/>
        <family val="1"/>
        <charset val="128"/>
      </rPr>
      <t>滝渕川</t>
    </r>
  </si>
  <si>
    <r>
      <rPr>
        <sz val="11"/>
        <rFont val="ＭＳ 明朝"/>
        <family val="1"/>
        <charset val="128"/>
      </rPr>
      <t>洗沢川</t>
    </r>
  </si>
  <si>
    <r>
      <rPr>
        <sz val="11"/>
        <rFont val="ＭＳ 明朝"/>
        <family val="1"/>
        <charset val="128"/>
      </rPr>
      <t>洗沢鮭漁業生産組合</t>
    </r>
  </si>
  <si>
    <r>
      <rPr>
        <sz val="11"/>
        <rFont val="ＭＳ 明朝"/>
        <family val="1"/>
        <charset val="128"/>
      </rPr>
      <t>洗沢</t>
    </r>
  </si>
  <si>
    <r>
      <rPr>
        <sz val="11"/>
        <rFont val="ＭＳ 明朝"/>
        <family val="1"/>
        <charset val="128"/>
      </rPr>
      <t>高瀬川</t>
    </r>
  </si>
  <si>
    <r>
      <rPr>
        <sz val="11"/>
        <rFont val="ＭＳ 明朝"/>
        <family val="1"/>
        <charset val="128"/>
      </rPr>
      <t>高瀬川鮭漁業生産組合</t>
    </r>
  </si>
  <si>
    <r>
      <rPr>
        <sz val="11"/>
        <rFont val="ＭＳ 明朝"/>
        <family val="1"/>
        <charset val="128"/>
      </rPr>
      <t>日向川</t>
    </r>
  </si>
  <si>
    <r>
      <rPr>
        <sz val="11"/>
        <rFont val="ＭＳ 明朝"/>
        <family val="1"/>
        <charset val="128"/>
      </rPr>
      <t>日向川鮭漁業生産組合</t>
    </r>
  </si>
  <si>
    <r>
      <rPr>
        <sz val="11"/>
        <rFont val="ＭＳ 明朝"/>
        <family val="1"/>
        <charset val="128"/>
      </rPr>
      <t>最
上
川</t>
    </r>
  </si>
  <si>
    <r>
      <rPr>
        <sz val="11"/>
        <rFont val="ＭＳ 明朝"/>
        <family val="1"/>
        <charset val="128"/>
      </rPr>
      <t>清川鮭増殖漁業生産組合</t>
    </r>
  </si>
  <si>
    <r>
      <rPr>
        <sz val="11"/>
        <rFont val="ＭＳ 明朝"/>
        <family val="1"/>
        <charset val="128"/>
      </rPr>
      <t>清川</t>
    </r>
  </si>
  <si>
    <r>
      <rPr>
        <sz val="11"/>
        <rFont val="ＭＳ 明朝"/>
        <family val="1"/>
        <charset val="128"/>
      </rPr>
      <t>角川流域鮭人工ふ化組合</t>
    </r>
  </si>
  <si>
    <r>
      <rPr>
        <sz val="11"/>
        <rFont val="ＭＳ 明朝"/>
        <family val="1"/>
        <charset val="128"/>
      </rPr>
      <t>古口</t>
    </r>
  </si>
  <si>
    <r>
      <rPr>
        <sz val="11"/>
        <rFont val="ＭＳ 明朝"/>
        <family val="1"/>
        <charset val="128"/>
      </rPr>
      <t>最上漁業協同組合</t>
    </r>
  </si>
  <si>
    <r>
      <rPr>
        <sz val="11"/>
        <rFont val="ＭＳ 明朝"/>
        <family val="1"/>
        <charset val="128"/>
      </rPr>
      <t>小国川漁業協同組合</t>
    </r>
  </si>
  <si>
    <r>
      <rPr>
        <sz val="11"/>
        <rFont val="ＭＳ 明朝"/>
        <family val="1"/>
        <charset val="128"/>
      </rPr>
      <t>長者原</t>
    </r>
  </si>
  <si>
    <r>
      <rPr>
        <sz val="11"/>
        <rFont val="ＭＳ 明朝"/>
        <family val="1"/>
        <charset val="128"/>
      </rPr>
      <t>丹生川漁業協同組合</t>
    </r>
    <rPh sb="0" eb="3">
      <t>ニュウガワ</t>
    </rPh>
    <rPh sb="2" eb="3">
      <t>カワ</t>
    </rPh>
    <phoneticPr fontId="4"/>
  </si>
  <si>
    <r>
      <rPr>
        <sz val="11"/>
        <rFont val="ＭＳ 明朝"/>
        <family val="1"/>
        <charset val="128"/>
      </rPr>
      <t>富並川</t>
    </r>
  </si>
  <si>
    <r>
      <rPr>
        <sz val="11"/>
        <rFont val="ＭＳ 明朝"/>
        <family val="1"/>
        <charset val="128"/>
      </rPr>
      <t>村山市富並川鮭鱒増殖組合</t>
    </r>
  </si>
  <si>
    <r>
      <rPr>
        <sz val="11"/>
        <rFont val="ＭＳ 明朝"/>
        <family val="1"/>
        <charset val="128"/>
      </rPr>
      <t>小見川</t>
    </r>
  </si>
  <si>
    <r>
      <rPr>
        <sz val="11"/>
        <rFont val="ＭＳ 明朝"/>
        <family val="1"/>
        <charset val="128"/>
      </rPr>
      <t>最上川第二漁業協同組合</t>
    </r>
  </si>
  <si>
    <r>
      <rPr>
        <sz val="11"/>
        <rFont val="ＭＳ 明朝"/>
        <family val="1"/>
        <charset val="128"/>
      </rPr>
      <t>乱川</t>
    </r>
  </si>
  <si>
    <r>
      <rPr>
        <sz val="11"/>
        <rFont val="ＭＳ 明朝"/>
        <family val="1"/>
        <charset val="128"/>
      </rPr>
      <t>〃</t>
    </r>
  </si>
  <si>
    <r>
      <rPr>
        <sz val="11"/>
        <rFont val="ＭＳ 明朝"/>
        <family val="1"/>
        <charset val="128"/>
      </rPr>
      <t>赤川鮭漁業生産組合</t>
    </r>
  </si>
  <si>
    <r>
      <rPr>
        <sz val="11"/>
        <rFont val="ＭＳ 明朝"/>
        <family val="1"/>
        <charset val="128"/>
      </rPr>
      <t>山戸漁業協同組合</t>
    </r>
  </si>
  <si>
    <r>
      <rPr>
        <sz val="11"/>
        <rFont val="ＭＳ 明朝"/>
        <family val="1"/>
        <charset val="128"/>
      </rPr>
      <t>庄内小国川漁業生産組合</t>
    </r>
  </si>
  <si>
    <r>
      <rPr>
        <sz val="12"/>
        <rFont val="ＭＳ 明朝"/>
        <family val="1"/>
        <charset val="128"/>
      </rPr>
      <t>さけ海中飼育放流事業</t>
    </r>
    <phoneticPr fontId="14"/>
  </si>
  <si>
    <r>
      <rPr>
        <sz val="11"/>
        <rFont val="ＭＳ 明朝"/>
        <family val="1"/>
        <charset val="128"/>
      </rPr>
      <t>由　良</t>
    </r>
    <phoneticPr fontId="4"/>
  </si>
  <si>
    <r>
      <rPr>
        <sz val="10"/>
        <rFont val="ＭＳ 明朝"/>
        <family val="1"/>
        <charset val="128"/>
      </rPr>
      <t>市町名</t>
    </r>
  </si>
  <si>
    <r>
      <rPr>
        <sz val="11"/>
        <rFont val="ＭＳ 明朝"/>
        <family val="1"/>
        <charset val="128"/>
      </rPr>
      <t>備　　　　　　　　　　考</t>
    </r>
    <phoneticPr fontId="4"/>
  </si>
  <si>
    <r>
      <rPr>
        <sz val="10"/>
        <rFont val="ＭＳ 明朝"/>
        <family val="1"/>
        <charset val="128"/>
      </rPr>
      <t>年度</t>
    </r>
    <phoneticPr fontId="14"/>
  </si>
  <si>
    <r>
      <rPr>
        <sz val="11"/>
        <rFont val="ＭＳ 明朝"/>
        <family val="1"/>
        <charset val="128"/>
      </rPr>
      <t>単位：千尾</t>
    </r>
    <rPh sb="0" eb="2">
      <t>タンイ</t>
    </rPh>
    <rPh sb="3" eb="4">
      <t>セン</t>
    </rPh>
    <rPh sb="4" eb="5">
      <t>ビ</t>
    </rPh>
    <phoneticPr fontId="4"/>
  </si>
  <si>
    <r>
      <rPr>
        <sz val="11"/>
        <rFont val="ＭＳ 明朝"/>
        <family val="1"/>
        <charset val="128"/>
      </rPr>
      <t>単位：千個</t>
    </r>
    <rPh sb="0" eb="2">
      <t>タンイ</t>
    </rPh>
    <rPh sb="3" eb="5">
      <t>センコ</t>
    </rPh>
    <phoneticPr fontId="4"/>
  </si>
  <si>
    <r>
      <rPr>
        <sz val="10"/>
        <rFont val="ＭＳ 明朝"/>
        <family val="1"/>
        <charset val="128"/>
      </rPr>
      <t>平成</t>
    </r>
    <rPh sb="0" eb="2">
      <t>ヘイセイ</t>
    </rPh>
    <phoneticPr fontId="4"/>
  </si>
  <si>
    <r>
      <rPr>
        <sz val="10"/>
        <rFont val="ＭＳ 明朝"/>
        <family val="1"/>
        <charset val="128"/>
      </rPr>
      <t>年</t>
    </r>
    <rPh sb="0" eb="1">
      <t>ネン</t>
    </rPh>
    <phoneticPr fontId="4"/>
  </si>
  <si>
    <r>
      <rPr>
        <sz val="10"/>
        <rFont val="ＭＳ 明朝"/>
        <family val="1"/>
        <charset val="128"/>
      </rPr>
      <t>月</t>
    </r>
    <rPh sb="0" eb="1">
      <t>ツキ</t>
    </rPh>
    <phoneticPr fontId="4"/>
  </si>
  <si>
    <r>
      <rPr>
        <sz val="10"/>
        <rFont val="ＭＳ 明朝"/>
        <family val="1"/>
        <charset val="128"/>
      </rPr>
      <t>日</t>
    </r>
    <rPh sb="0" eb="1">
      <t>ヒ</t>
    </rPh>
    <phoneticPr fontId="4"/>
  </si>
  <si>
    <r>
      <rPr>
        <sz val="10"/>
        <rFont val="ＭＳ 明朝"/>
        <family val="1"/>
        <charset val="128"/>
      </rPr>
      <t>回数</t>
    </r>
  </si>
  <si>
    <r>
      <rPr>
        <sz val="10"/>
        <rFont val="ＭＳ 明朝"/>
        <family val="1"/>
        <charset val="128"/>
      </rPr>
      <t>月　日</t>
    </r>
  </si>
  <si>
    <r>
      <rPr>
        <sz val="10"/>
        <rFont val="ＭＳ 明朝"/>
        <family val="1"/>
        <charset val="128"/>
      </rPr>
      <t>場　　所</t>
    </r>
  </si>
  <si>
    <r>
      <rPr>
        <sz val="10"/>
        <rFont val="ＭＳ 明朝"/>
        <family val="1"/>
        <charset val="128"/>
      </rPr>
      <t>参　　加　　者</t>
    </r>
  </si>
  <si>
    <r>
      <rPr>
        <sz val="10"/>
        <rFont val="ＭＳ 明朝"/>
        <family val="1"/>
        <charset val="128"/>
      </rPr>
      <t>講　　師</t>
    </r>
  </si>
  <si>
    <r>
      <rPr>
        <sz val="10"/>
        <rFont val="ＭＳ 明朝"/>
        <family val="1"/>
        <charset val="128"/>
      </rPr>
      <t>メ　ニ　ュ　ー</t>
    </r>
  </si>
  <si>
    <r>
      <t xml:space="preserve"> (1) </t>
    </r>
    <r>
      <rPr>
        <sz val="12"/>
        <rFont val="ＭＳ 明朝"/>
        <family val="1"/>
        <charset val="128"/>
      </rPr>
      <t>山形県漁業協同組合</t>
    </r>
  </si>
  <si>
    <r>
      <rPr>
        <sz val="11"/>
        <rFont val="ＭＳ 明朝"/>
        <family val="1"/>
        <charset val="128"/>
      </rPr>
      <t>酒田市船場町
二丁目</t>
    </r>
    <r>
      <rPr>
        <sz val="11"/>
        <rFont val="Century"/>
        <family val="1"/>
      </rPr>
      <t>2</t>
    </r>
    <r>
      <rPr>
        <sz val="11"/>
        <rFont val="ＭＳ 明朝"/>
        <family val="1"/>
        <charset val="128"/>
      </rPr>
      <t>の</t>
    </r>
    <r>
      <rPr>
        <sz val="11"/>
        <rFont val="Century"/>
        <family val="1"/>
      </rPr>
      <t xml:space="preserve">1
</t>
    </r>
    <r>
      <rPr>
        <sz val="11"/>
        <rFont val="ＭＳ 明朝"/>
        <family val="1"/>
        <charset val="128"/>
      </rPr>
      <t>代表理事組合長
五十嵐安哉</t>
    </r>
  </si>
  <si>
    <r>
      <rPr>
        <sz val="11"/>
        <rFont val="ＭＳ 明朝"/>
        <family val="1"/>
        <charset val="128"/>
      </rPr>
      <t>地</t>
    </r>
    <r>
      <rPr>
        <sz val="11"/>
        <rFont val="Century"/>
        <family val="1"/>
      </rPr>
      <t xml:space="preserve">     </t>
    </r>
    <r>
      <rPr>
        <sz val="11"/>
        <rFont val="ＭＳ 明朝"/>
        <family val="1"/>
        <charset val="128"/>
      </rPr>
      <t>区</t>
    </r>
  </si>
  <si>
    <r>
      <rPr>
        <sz val="11"/>
        <rFont val="ＭＳ 明朝"/>
        <family val="1"/>
        <charset val="128"/>
      </rPr>
      <t>酒田市船場町二丁目</t>
    </r>
    <r>
      <rPr>
        <sz val="11"/>
        <rFont val="Century"/>
        <family val="1"/>
      </rPr>
      <t>2</t>
    </r>
    <r>
      <rPr>
        <sz val="11"/>
        <rFont val="ＭＳ 明朝"/>
        <family val="1"/>
        <charset val="128"/>
      </rPr>
      <t>の</t>
    </r>
    <r>
      <rPr>
        <sz val="11"/>
        <rFont val="Century"/>
        <family val="1"/>
      </rPr>
      <t>1</t>
    </r>
  </si>
  <si>
    <r>
      <rPr>
        <sz val="11"/>
        <rFont val="ＭＳ 明朝"/>
        <family val="1"/>
        <charset val="128"/>
      </rPr>
      <t>飽海郡遊佐町吹浦字西浜</t>
    </r>
    <r>
      <rPr>
        <sz val="11"/>
        <rFont val="Century"/>
        <family val="1"/>
      </rPr>
      <t>2</t>
    </r>
    <r>
      <rPr>
        <sz val="11"/>
        <rFont val="ＭＳ 明朝"/>
        <family val="1"/>
        <charset val="128"/>
      </rPr>
      <t>番地の</t>
    </r>
    <r>
      <rPr>
        <sz val="11"/>
        <rFont val="Century"/>
        <family val="1"/>
      </rPr>
      <t>1</t>
    </r>
    <r>
      <rPr>
        <sz val="11"/>
        <rFont val="ＭＳ 明朝"/>
        <family val="1"/>
        <charset val="128"/>
      </rPr>
      <t>の先</t>
    </r>
  </si>
  <si>
    <r>
      <rPr>
        <sz val="11"/>
        <rFont val="ＭＳ 明朝"/>
        <family val="1"/>
        <charset val="128"/>
      </rPr>
      <t>酒田市飛島字勝浦乙</t>
    </r>
    <r>
      <rPr>
        <sz val="11"/>
        <rFont val="Century"/>
        <family val="1"/>
      </rPr>
      <t>7</t>
    </r>
    <r>
      <rPr>
        <sz val="11"/>
        <rFont val="ＭＳ 明朝"/>
        <family val="1"/>
        <charset val="128"/>
      </rPr>
      <t>の</t>
    </r>
    <r>
      <rPr>
        <sz val="11"/>
        <rFont val="Century"/>
        <family val="1"/>
      </rPr>
      <t>4</t>
    </r>
  </si>
  <si>
    <r>
      <rPr>
        <sz val="11"/>
        <rFont val="ＭＳ 明朝"/>
        <family val="1"/>
        <charset val="128"/>
      </rPr>
      <t>鶴岡市加茂字加茂</t>
    </r>
    <r>
      <rPr>
        <sz val="11"/>
        <rFont val="Century"/>
        <family val="1"/>
      </rPr>
      <t>311</t>
    </r>
    <r>
      <rPr>
        <sz val="11"/>
        <rFont val="ＭＳ 明朝"/>
        <family val="1"/>
        <charset val="128"/>
      </rPr>
      <t>の</t>
    </r>
    <r>
      <rPr>
        <sz val="11"/>
        <rFont val="Century"/>
        <family val="1"/>
      </rPr>
      <t>2</t>
    </r>
  </si>
  <si>
    <r>
      <t xml:space="preserve"> </t>
    </r>
    <r>
      <rPr>
        <sz val="11"/>
        <rFont val="ＭＳ 明朝"/>
        <family val="1"/>
        <charset val="128"/>
      </rPr>
      <t>〃</t>
    </r>
    <r>
      <rPr>
        <sz val="11"/>
        <rFont val="Century"/>
        <family val="1"/>
      </rPr>
      <t xml:space="preserve"> </t>
    </r>
    <r>
      <rPr>
        <sz val="11"/>
        <rFont val="ＭＳ 明朝"/>
        <family val="1"/>
        <charset val="128"/>
      </rPr>
      <t>由良一丁目</t>
    </r>
    <r>
      <rPr>
        <sz val="11"/>
        <rFont val="Century"/>
        <family val="1"/>
      </rPr>
      <t>4</t>
    </r>
    <r>
      <rPr>
        <sz val="11"/>
        <rFont val="ＭＳ 明朝"/>
        <family val="1"/>
        <charset val="128"/>
      </rPr>
      <t>の</t>
    </r>
    <r>
      <rPr>
        <sz val="11"/>
        <rFont val="Century"/>
        <family val="1"/>
      </rPr>
      <t>53</t>
    </r>
  </si>
  <si>
    <r>
      <t xml:space="preserve"> </t>
    </r>
    <r>
      <rPr>
        <sz val="11"/>
        <rFont val="ＭＳ 明朝"/>
        <family val="1"/>
        <charset val="128"/>
      </rPr>
      <t>〃</t>
    </r>
    <r>
      <rPr>
        <sz val="11"/>
        <rFont val="Century"/>
        <family val="1"/>
      </rPr>
      <t xml:space="preserve"> </t>
    </r>
    <r>
      <rPr>
        <sz val="11"/>
        <rFont val="ＭＳ 明朝"/>
        <family val="1"/>
        <charset val="128"/>
      </rPr>
      <t>堅苔沢字宮田</t>
    </r>
    <r>
      <rPr>
        <sz val="11"/>
        <rFont val="Century"/>
        <family val="1"/>
      </rPr>
      <t>38</t>
    </r>
    <r>
      <rPr>
        <sz val="11"/>
        <rFont val="ＭＳ 明朝"/>
        <family val="1"/>
        <charset val="128"/>
      </rPr>
      <t>の</t>
    </r>
    <r>
      <rPr>
        <sz val="11"/>
        <rFont val="Century"/>
        <family val="1"/>
      </rPr>
      <t>1</t>
    </r>
  </si>
  <si>
    <r>
      <t xml:space="preserve"> </t>
    </r>
    <r>
      <rPr>
        <sz val="11"/>
        <rFont val="ＭＳ 明朝"/>
        <family val="1"/>
        <charset val="128"/>
      </rPr>
      <t>〃</t>
    </r>
    <r>
      <rPr>
        <sz val="11"/>
        <rFont val="Century"/>
        <family val="1"/>
      </rPr>
      <t xml:space="preserve"> </t>
    </r>
    <r>
      <rPr>
        <sz val="11"/>
        <rFont val="ＭＳ 明朝"/>
        <family val="1"/>
        <charset val="128"/>
      </rPr>
      <t>温海丁</t>
    </r>
    <r>
      <rPr>
        <sz val="11"/>
        <rFont val="Century"/>
        <family val="1"/>
      </rPr>
      <t>281</t>
    </r>
  </si>
  <si>
    <r>
      <t xml:space="preserve"> </t>
    </r>
    <r>
      <rPr>
        <sz val="11"/>
        <rFont val="ＭＳ 明朝"/>
        <family val="1"/>
        <charset val="128"/>
      </rPr>
      <t>〃</t>
    </r>
    <r>
      <rPr>
        <sz val="11"/>
        <rFont val="Century"/>
        <family val="1"/>
      </rPr>
      <t xml:space="preserve"> </t>
    </r>
    <r>
      <rPr>
        <sz val="11"/>
        <rFont val="ＭＳ 明朝"/>
        <family val="1"/>
        <charset val="128"/>
      </rPr>
      <t>鼠ヶ関乙</t>
    </r>
    <r>
      <rPr>
        <sz val="11"/>
        <rFont val="Century"/>
        <family val="1"/>
      </rPr>
      <t>41</t>
    </r>
    <r>
      <rPr>
        <sz val="11"/>
        <rFont val="ＭＳ 明朝"/>
        <family val="1"/>
        <charset val="128"/>
      </rPr>
      <t>の</t>
    </r>
    <r>
      <rPr>
        <sz val="11"/>
        <rFont val="Century"/>
        <family val="1"/>
      </rPr>
      <t>1</t>
    </r>
  </si>
  <si>
    <r>
      <rPr>
        <sz val="11"/>
        <rFont val="ＭＳ 明朝"/>
        <family val="1"/>
        <charset val="128"/>
      </rPr>
      <t>会　長</t>
    </r>
    <rPh sb="0" eb="1">
      <t>カイ</t>
    </rPh>
    <rPh sb="2" eb="3">
      <t>チョウ</t>
    </rPh>
    <phoneticPr fontId="14"/>
  </si>
  <si>
    <r>
      <rPr>
        <sz val="11"/>
        <rFont val="ＭＳ 明朝"/>
        <family val="1"/>
        <charset val="128"/>
      </rPr>
      <t>区　　　分</t>
    </r>
  </si>
  <si>
    <r>
      <rPr>
        <sz val="11"/>
        <rFont val="ＭＳ 明朝"/>
        <family val="1"/>
        <charset val="128"/>
      </rPr>
      <t>過年度契約の変更</t>
    </r>
  </si>
  <si>
    <r>
      <rPr>
        <sz val="11"/>
        <rFont val="ＭＳ 明朝"/>
        <family val="1"/>
        <charset val="128"/>
      </rPr>
      <t>※「過年度契約の変更」は、前年度契約の本年度における失効、解除又は精算、無事故による掛金戻しの増減である。</t>
    </r>
  </si>
  <si>
    <r>
      <rPr>
        <sz val="11"/>
        <rFont val="ＭＳ 明朝"/>
        <family val="1"/>
        <charset val="128"/>
      </rPr>
      <t>出捐金</t>
    </r>
    <r>
      <rPr>
        <sz val="11"/>
        <rFont val="Century"/>
        <family val="1"/>
      </rPr>
      <t>139,000</t>
    </r>
  </si>
  <si>
    <r>
      <rPr>
        <sz val="12"/>
        <rFont val="ＭＳ 明朝"/>
        <family val="1"/>
        <charset val="128"/>
      </rPr>
      <t>１８　水　産　金　融</t>
    </r>
  </si>
  <si>
    <r>
      <rPr>
        <sz val="6"/>
        <rFont val="ＭＳ 明朝"/>
        <family val="1"/>
        <charset val="128"/>
      </rPr>
      <t>資金種類</t>
    </r>
  </si>
  <si>
    <r>
      <rPr>
        <sz val="11"/>
        <rFont val="ＭＳ 明朝"/>
        <family val="1"/>
        <charset val="128"/>
      </rPr>
      <t>緊急融資資金</t>
    </r>
  </si>
  <si>
    <r>
      <rPr>
        <sz val="11"/>
        <rFont val="ＭＳ 明朝"/>
        <family val="1"/>
        <charset val="128"/>
      </rPr>
      <t>県制度資金</t>
    </r>
  </si>
  <si>
    <r>
      <rPr>
        <sz val="6"/>
        <rFont val="ＭＳ 明朝"/>
        <family val="1"/>
        <charset val="128"/>
      </rPr>
      <t>資金
区分</t>
    </r>
  </si>
  <si>
    <r>
      <rPr>
        <sz val="11"/>
        <rFont val="ＭＳ 明朝"/>
        <family val="1"/>
        <charset val="128"/>
      </rPr>
      <t>農中</t>
    </r>
  </si>
  <si>
    <r>
      <rPr>
        <sz val="11"/>
        <rFont val="ＭＳ 明朝"/>
        <family val="1"/>
        <charset val="128"/>
      </rPr>
      <t>漁協</t>
    </r>
  </si>
  <si>
    <r>
      <rPr>
        <sz val="11"/>
        <rFont val="ＭＳ 明朝"/>
        <family val="1"/>
        <charset val="128"/>
      </rPr>
      <t>地銀</t>
    </r>
  </si>
  <si>
    <r>
      <rPr>
        <sz val="11"/>
        <rFont val="ＭＳ 明朝"/>
        <family val="1"/>
        <charset val="128"/>
      </rPr>
      <t>信金</t>
    </r>
  </si>
  <si>
    <r>
      <rPr>
        <sz val="11"/>
        <rFont val="ＭＳ 明朝"/>
        <family val="1"/>
        <charset val="128"/>
      </rPr>
      <t>短
期
貸
付</t>
    </r>
  </si>
  <si>
    <r>
      <rPr>
        <sz val="11"/>
        <rFont val="ＭＳ 明朝"/>
        <family val="1"/>
        <charset val="128"/>
      </rPr>
      <t>沖合漁業</t>
    </r>
  </si>
  <si>
    <r>
      <rPr>
        <sz val="11"/>
        <rFont val="ＭＳ 明朝"/>
        <family val="1"/>
        <charset val="128"/>
      </rPr>
      <t>沿岸漁業</t>
    </r>
  </si>
  <si>
    <r>
      <rPr>
        <sz val="11"/>
        <rFont val="ＭＳ 明朝"/>
        <family val="1"/>
        <charset val="128"/>
      </rPr>
      <t>内水面漁業</t>
    </r>
  </si>
  <si>
    <r>
      <rPr>
        <sz val="11"/>
        <rFont val="ＭＳ 明朝"/>
        <family val="1"/>
        <charset val="128"/>
      </rPr>
      <t>共同事業他</t>
    </r>
  </si>
  <si>
    <r>
      <rPr>
        <sz val="11"/>
        <rFont val="ＭＳ 明朝"/>
        <family val="1"/>
        <charset val="128"/>
      </rPr>
      <t>長
期
貸
付</t>
    </r>
  </si>
  <si>
    <r>
      <rPr>
        <sz val="11"/>
        <rFont val="ＭＳ 明朝"/>
        <family val="1"/>
        <charset val="128"/>
      </rPr>
      <t>漁業近代化資金</t>
    </r>
  </si>
  <si>
    <r>
      <rPr>
        <sz val="11"/>
        <rFont val="ＭＳ 明朝"/>
        <family val="1"/>
        <charset val="128"/>
      </rPr>
      <t>公庫直貸</t>
    </r>
  </si>
  <si>
    <r>
      <rPr>
        <sz val="11"/>
        <rFont val="ＭＳ 明朝"/>
        <family val="1"/>
        <charset val="128"/>
      </rPr>
      <t>※　市中銀行については、基金協会保証付のみの金額</t>
    </r>
  </si>
  <si>
    <r>
      <rPr>
        <sz val="12"/>
        <rFont val="ＭＳ 明朝"/>
        <family val="1"/>
        <charset val="128"/>
      </rPr>
      <t>ア　海　　面</t>
    </r>
  </si>
  <si>
    <r>
      <t>20</t>
    </r>
    <r>
      <rPr>
        <sz val="11"/>
        <rFont val="ＭＳ 明朝"/>
        <family val="1"/>
        <charset val="128"/>
      </rPr>
      <t>トン未満</t>
    </r>
  </si>
  <si>
    <r>
      <t>20</t>
    </r>
    <r>
      <rPr>
        <sz val="11"/>
        <rFont val="ＭＳ 明朝"/>
        <family val="1"/>
        <charset val="128"/>
      </rPr>
      <t>トン以上</t>
    </r>
  </si>
  <si>
    <r>
      <rPr>
        <sz val="12"/>
        <rFont val="ＭＳ 明朝"/>
        <family val="1"/>
        <charset val="128"/>
      </rPr>
      <t>１９　漁港、港湾</t>
    </r>
  </si>
  <si>
    <r>
      <rPr>
        <sz val="11"/>
        <rFont val="ＭＳ 明朝"/>
        <family val="1"/>
        <charset val="128"/>
      </rPr>
      <t>区
分</t>
    </r>
  </si>
  <si>
    <r>
      <rPr>
        <sz val="11"/>
        <rFont val="ＭＳ 明朝"/>
        <family val="1"/>
        <charset val="128"/>
      </rPr>
      <t>漁港名</t>
    </r>
  </si>
  <si>
    <r>
      <rPr>
        <sz val="11"/>
        <rFont val="ＭＳ 明朝"/>
        <family val="1"/>
        <charset val="128"/>
      </rPr>
      <t>所在地</t>
    </r>
  </si>
  <si>
    <r>
      <rPr>
        <sz val="11"/>
        <rFont val="ＭＳ 明朝"/>
        <family val="1"/>
        <charset val="128"/>
      </rPr>
      <t>種類</t>
    </r>
  </si>
  <si>
    <r>
      <rPr>
        <sz val="11"/>
        <rFont val="ＭＳ 明朝"/>
        <family val="1"/>
        <charset val="128"/>
      </rPr>
      <t>管理者</t>
    </r>
  </si>
  <si>
    <r>
      <rPr>
        <sz val="11"/>
        <rFont val="ＭＳ 明朝"/>
        <family val="1"/>
        <charset val="128"/>
      </rPr>
      <t>漁港指定
年</t>
    </r>
    <r>
      <rPr>
        <sz val="11"/>
        <rFont val="Century"/>
        <family val="1"/>
      </rPr>
      <t xml:space="preserve"> </t>
    </r>
    <r>
      <rPr>
        <sz val="11"/>
        <rFont val="ＭＳ 明朝"/>
        <family val="1"/>
        <charset val="128"/>
      </rPr>
      <t>月</t>
    </r>
    <r>
      <rPr>
        <sz val="11"/>
        <rFont val="Century"/>
        <family val="1"/>
      </rPr>
      <t xml:space="preserve"> </t>
    </r>
    <r>
      <rPr>
        <sz val="11"/>
        <rFont val="ＭＳ 明朝"/>
        <family val="1"/>
        <charset val="128"/>
      </rPr>
      <t>日</t>
    </r>
  </si>
  <si>
    <r>
      <rPr>
        <sz val="11"/>
        <rFont val="ＭＳ 明朝"/>
        <family val="1"/>
        <charset val="128"/>
      </rPr>
      <t>施　　　設　　　規　　　模</t>
    </r>
  </si>
  <si>
    <r>
      <rPr>
        <sz val="11"/>
        <rFont val="ＭＳ 明朝"/>
        <family val="1"/>
        <charset val="128"/>
      </rPr>
      <t>防波堤</t>
    </r>
  </si>
  <si>
    <r>
      <rPr>
        <sz val="11"/>
        <rFont val="ＭＳ 明朝"/>
        <family val="1"/>
        <charset val="128"/>
      </rPr>
      <t>防砂堤</t>
    </r>
  </si>
  <si>
    <r>
      <rPr>
        <sz val="11"/>
        <rFont val="ＭＳ 明朝"/>
        <family val="1"/>
        <charset val="128"/>
      </rPr>
      <t>導流堤</t>
    </r>
  </si>
  <si>
    <r>
      <rPr>
        <sz val="11"/>
        <rFont val="ＭＳ 明朝"/>
        <family val="1"/>
        <charset val="128"/>
      </rPr>
      <t>護　岸</t>
    </r>
  </si>
  <si>
    <r>
      <rPr>
        <sz val="11"/>
        <rFont val="ＭＳ 明朝"/>
        <family val="1"/>
        <charset val="128"/>
      </rPr>
      <t>堤防突堤</t>
    </r>
  </si>
  <si>
    <r>
      <rPr>
        <sz val="11"/>
        <rFont val="ＭＳ 明朝"/>
        <family val="1"/>
        <charset val="128"/>
      </rPr>
      <t>岸　壁</t>
    </r>
  </si>
  <si>
    <r>
      <rPr>
        <sz val="11"/>
        <rFont val="ＭＳ 明朝"/>
        <family val="1"/>
        <charset val="128"/>
      </rPr>
      <t>物揚場</t>
    </r>
  </si>
  <si>
    <r>
      <rPr>
        <sz val="11"/>
        <rFont val="ＭＳ 明朝"/>
        <family val="1"/>
        <charset val="128"/>
      </rPr>
      <t>船揚場</t>
    </r>
  </si>
  <si>
    <r>
      <rPr>
        <sz val="11"/>
        <rFont val="ＭＳ 明朝"/>
        <family val="1"/>
        <charset val="128"/>
      </rPr>
      <t>泊　地</t>
    </r>
  </si>
  <si>
    <r>
      <rPr>
        <sz val="11"/>
        <rFont val="ＭＳ 明朝"/>
        <family val="1"/>
        <charset val="128"/>
      </rPr>
      <t>さん橋</t>
    </r>
  </si>
  <si>
    <r>
      <rPr>
        <sz val="11"/>
        <rFont val="ＭＳ 明朝"/>
        <family val="1"/>
        <charset val="128"/>
      </rPr>
      <t>漁
港</t>
    </r>
  </si>
  <si>
    <r>
      <rPr>
        <sz val="11"/>
        <rFont val="ＭＳ 明朝"/>
        <family val="1"/>
        <charset val="128"/>
      </rPr>
      <t>㎡</t>
    </r>
  </si>
  <si>
    <r>
      <rPr>
        <sz val="11"/>
        <rFont val="ＭＳ 明朝"/>
        <family val="1"/>
        <charset val="128"/>
      </rPr>
      <t>酒田市勝浦</t>
    </r>
  </si>
  <si>
    <r>
      <t xml:space="preserve">   (132.5)      </t>
    </r>
    <r>
      <rPr>
        <sz val="11"/>
        <rFont val="ＭＳ 明朝"/>
        <family val="1"/>
        <charset val="128"/>
      </rPr>
      <t>　－</t>
    </r>
  </si>
  <si>
    <r>
      <rPr>
        <sz val="11"/>
        <rFont val="ＭＳ 明朝"/>
        <family val="1"/>
        <charset val="128"/>
      </rPr>
      <t>酒田市中村</t>
    </r>
  </si>
  <si>
    <r>
      <rPr>
        <sz val="11"/>
        <rFont val="ＭＳ 明朝"/>
        <family val="1"/>
        <charset val="128"/>
      </rPr>
      <t>酒田市法木</t>
    </r>
  </si>
  <si>
    <r>
      <rPr>
        <sz val="11"/>
        <rFont val="ＭＳ 明朝"/>
        <family val="1"/>
        <charset val="128"/>
      </rPr>
      <t>鶴岡市由良</t>
    </r>
  </si>
  <si>
    <r>
      <rPr>
        <sz val="11"/>
        <rFont val="ＭＳ 明朝"/>
        <family val="1"/>
        <charset val="128"/>
      </rPr>
      <t>堅苔沢</t>
    </r>
  </si>
  <si>
    <r>
      <rPr>
        <sz val="11"/>
        <rFont val="ＭＳ 明朝"/>
        <family val="1"/>
        <charset val="128"/>
      </rPr>
      <t>　〃　堅苔沢</t>
    </r>
  </si>
  <si>
    <r>
      <rPr>
        <sz val="11"/>
        <rFont val="ＭＳ 明朝"/>
        <family val="1"/>
        <charset val="128"/>
      </rPr>
      <t>女鹿</t>
    </r>
  </si>
  <si>
    <r>
      <rPr>
        <sz val="11"/>
        <rFont val="ＭＳ 明朝"/>
        <family val="1"/>
        <charset val="128"/>
      </rPr>
      <t>飽海郡遊佐町
吹浦字女鹿</t>
    </r>
  </si>
  <si>
    <r>
      <rPr>
        <sz val="11"/>
        <rFont val="ＭＳ 明朝"/>
        <family val="1"/>
        <charset val="128"/>
      </rPr>
      <t>　〃　吹　浦</t>
    </r>
  </si>
  <si>
    <r>
      <rPr>
        <sz val="11"/>
        <rFont val="ＭＳ 明朝"/>
        <family val="1"/>
        <charset val="128"/>
      </rPr>
      <t>油戸</t>
    </r>
  </si>
  <si>
    <r>
      <rPr>
        <sz val="11"/>
        <rFont val="ＭＳ 明朝"/>
        <family val="1"/>
        <charset val="128"/>
      </rPr>
      <t>鶴岡市油戸</t>
    </r>
  </si>
  <si>
    <r>
      <rPr>
        <sz val="11"/>
        <rFont val="ＭＳ 明朝"/>
        <family val="1"/>
        <charset val="128"/>
      </rPr>
      <t>三瀬</t>
    </r>
  </si>
  <si>
    <r>
      <rPr>
        <sz val="11"/>
        <rFont val="ＭＳ 明朝"/>
        <family val="1"/>
        <charset val="128"/>
      </rPr>
      <t>　〃　三　瀬</t>
    </r>
  </si>
  <si>
    <r>
      <rPr>
        <sz val="11"/>
        <rFont val="ＭＳ 明朝"/>
        <family val="1"/>
        <charset val="128"/>
      </rPr>
      <t>小波渡</t>
    </r>
  </si>
  <si>
    <r>
      <rPr>
        <sz val="11"/>
        <rFont val="ＭＳ 明朝"/>
        <family val="1"/>
        <charset val="128"/>
      </rPr>
      <t>　〃　小波渡</t>
    </r>
  </si>
  <si>
    <r>
      <rPr>
        <sz val="11"/>
        <rFont val="ＭＳ 明朝"/>
        <family val="1"/>
        <charset val="128"/>
      </rPr>
      <t>鈴</t>
    </r>
  </si>
  <si>
    <r>
      <rPr>
        <sz val="11"/>
        <rFont val="ＭＳ 明朝"/>
        <family val="1"/>
        <charset val="128"/>
      </rPr>
      <t>　〃　五十川</t>
    </r>
  </si>
  <si>
    <r>
      <t xml:space="preserve">   (313.5)      </t>
    </r>
    <r>
      <rPr>
        <sz val="11"/>
        <rFont val="ＭＳ 明朝"/>
        <family val="1"/>
        <charset val="128"/>
      </rPr>
      <t>　－</t>
    </r>
  </si>
  <si>
    <r>
      <rPr>
        <sz val="11"/>
        <rFont val="ＭＳ 明朝"/>
        <family val="1"/>
        <charset val="128"/>
      </rPr>
      <t>暮坪</t>
    </r>
  </si>
  <si>
    <r>
      <rPr>
        <sz val="11"/>
        <rFont val="ＭＳ 明朝"/>
        <family val="1"/>
        <charset val="128"/>
      </rPr>
      <t>　〃　暮　坪</t>
    </r>
  </si>
  <si>
    <r>
      <rPr>
        <sz val="11"/>
        <rFont val="ＭＳ 明朝"/>
        <family val="1"/>
        <charset val="128"/>
      </rPr>
      <t>米子</t>
    </r>
  </si>
  <si>
    <r>
      <rPr>
        <sz val="11"/>
        <rFont val="ＭＳ 明朝"/>
        <family val="1"/>
        <charset val="128"/>
      </rPr>
      <t>　〃　米　子</t>
    </r>
  </si>
  <si>
    <r>
      <rPr>
        <sz val="11"/>
        <rFont val="ＭＳ 明朝"/>
        <family val="1"/>
        <charset val="128"/>
      </rPr>
      <t>温福</t>
    </r>
  </si>
  <si>
    <r>
      <rPr>
        <sz val="11"/>
        <rFont val="ＭＳ 明朝"/>
        <family val="1"/>
        <charset val="128"/>
      </rPr>
      <t>　〃　温　海</t>
    </r>
  </si>
  <si>
    <r>
      <rPr>
        <sz val="11"/>
        <rFont val="ＭＳ 明朝"/>
        <family val="1"/>
        <charset val="128"/>
      </rPr>
      <t>大岩川</t>
    </r>
  </si>
  <si>
    <r>
      <rPr>
        <sz val="11"/>
        <rFont val="ＭＳ 明朝"/>
        <family val="1"/>
        <charset val="128"/>
      </rPr>
      <t>　〃　大岩川</t>
    </r>
  </si>
  <si>
    <r>
      <rPr>
        <sz val="11"/>
        <rFont val="ＭＳ 明朝"/>
        <family val="1"/>
        <charset val="128"/>
      </rPr>
      <t>小岩川</t>
    </r>
  </si>
  <si>
    <r>
      <rPr>
        <sz val="11"/>
        <rFont val="ＭＳ 明朝"/>
        <family val="1"/>
        <charset val="128"/>
      </rPr>
      <t>　〃　小岩川</t>
    </r>
  </si>
  <si>
    <r>
      <rPr>
        <sz val="11"/>
        <rFont val="ＭＳ 明朝"/>
        <family val="1"/>
        <charset val="128"/>
      </rPr>
      <t>早田</t>
    </r>
  </si>
  <si>
    <r>
      <rPr>
        <sz val="11"/>
        <rFont val="ＭＳ 明朝"/>
        <family val="1"/>
        <charset val="128"/>
      </rPr>
      <t>　〃　早　田</t>
    </r>
  </si>
  <si>
    <r>
      <rPr>
        <sz val="11"/>
        <rFont val="ＭＳ 明朝"/>
        <family val="1"/>
        <charset val="128"/>
      </rPr>
      <t>港
湾</t>
    </r>
  </si>
  <si>
    <r>
      <rPr>
        <sz val="11"/>
        <rFont val="ＭＳ 明朝"/>
        <family val="1"/>
        <charset val="128"/>
      </rPr>
      <t>重要
港湾</t>
    </r>
  </si>
  <si>
    <r>
      <rPr>
        <sz val="11"/>
        <rFont val="ＭＳ 明朝"/>
        <family val="1"/>
        <charset val="128"/>
      </rPr>
      <t>鶴岡市加茂</t>
    </r>
  </si>
  <si>
    <r>
      <rPr>
        <sz val="11"/>
        <rFont val="ＭＳ 明朝"/>
        <family val="1"/>
        <charset val="128"/>
      </rPr>
      <t>地方
港湾</t>
    </r>
  </si>
  <si>
    <r>
      <rPr>
        <sz val="11"/>
        <rFont val="ＭＳ 明朝"/>
        <family val="1"/>
        <charset val="128"/>
      </rPr>
      <t>鼠ヶ関</t>
    </r>
  </si>
  <si>
    <r>
      <rPr>
        <sz val="11"/>
        <rFont val="ＭＳ 明朝"/>
        <family val="1"/>
        <charset val="128"/>
      </rPr>
      <t>　〃　鼠ヶ関</t>
    </r>
  </si>
  <si>
    <r>
      <rPr>
        <sz val="11"/>
        <color theme="1"/>
        <rFont val="ＭＳ 明朝"/>
        <family val="1"/>
        <charset val="128"/>
      </rPr>
      <t>平成</t>
    </r>
    <r>
      <rPr>
        <sz val="11"/>
        <color theme="1"/>
        <rFont val="Century"/>
        <family val="1"/>
      </rPr>
      <t>18</t>
    </r>
    <r>
      <rPr>
        <sz val="11"/>
        <color theme="1"/>
        <rFont val="ＭＳ 明朝"/>
        <family val="1"/>
        <charset val="128"/>
      </rPr>
      <t>年度から指定管理者制度により管理されている。</t>
    </r>
    <phoneticPr fontId="4"/>
  </si>
  <si>
    <r>
      <rPr>
        <sz val="11"/>
        <color theme="1"/>
        <rFont val="ＭＳ 明朝"/>
        <family val="1"/>
        <charset val="128"/>
      </rPr>
      <t>イ．漁港の管理</t>
    </r>
  </si>
  <si>
    <r>
      <rPr>
        <sz val="11"/>
        <color theme="1"/>
        <rFont val="ＭＳ 明朝"/>
        <family val="1"/>
        <charset val="128"/>
      </rPr>
      <t>漁港監視実施回数</t>
    </r>
    <phoneticPr fontId="4"/>
  </si>
  <si>
    <t>10</t>
    <phoneticPr fontId="4"/>
  </si>
  <si>
    <t>11</t>
    <phoneticPr fontId="4"/>
  </si>
  <si>
    <t>14</t>
    <phoneticPr fontId="4"/>
  </si>
  <si>
    <t>27</t>
    <phoneticPr fontId="4"/>
  </si>
  <si>
    <t>12</t>
    <phoneticPr fontId="4"/>
  </si>
  <si>
    <t>29</t>
    <phoneticPr fontId="4"/>
  </si>
  <si>
    <r>
      <rPr>
        <sz val="11"/>
        <color theme="1"/>
        <rFont val="ＭＳ 明朝"/>
        <family val="1"/>
        <charset val="128"/>
      </rPr>
      <t>　漁港は利用範囲等に応じて第</t>
    </r>
    <r>
      <rPr>
        <sz val="11"/>
        <color theme="1"/>
        <rFont val="Century"/>
        <family val="1"/>
      </rPr>
      <t>1</t>
    </r>
    <r>
      <rPr>
        <sz val="11"/>
        <color theme="1"/>
        <rFont val="ＭＳ 明朝"/>
        <family val="1"/>
        <charset val="128"/>
      </rPr>
      <t>種から第</t>
    </r>
    <r>
      <rPr>
        <sz val="11"/>
        <color theme="1"/>
        <rFont val="Century"/>
        <family val="1"/>
      </rPr>
      <t>4</t>
    </r>
    <r>
      <rPr>
        <sz val="11"/>
        <color theme="1"/>
        <rFont val="ＭＳ 明朝"/>
        <family val="1"/>
        <charset val="128"/>
      </rPr>
      <t>種までに分類されている。漁港管理者は漁港漁場整備法の規定により</t>
    </r>
    <phoneticPr fontId="4"/>
  </si>
  <si>
    <r>
      <rPr>
        <sz val="11"/>
        <color theme="1"/>
        <rFont val="ＭＳ 明朝"/>
        <family val="1"/>
        <charset val="128"/>
      </rPr>
      <t>地方公共団体と定められており、</t>
    </r>
    <r>
      <rPr>
        <sz val="11"/>
        <color theme="1"/>
        <rFont val="Century"/>
        <family val="1"/>
      </rPr>
      <t xml:space="preserve"> </t>
    </r>
    <r>
      <rPr>
        <sz val="11"/>
        <color theme="1"/>
        <rFont val="ＭＳ 明朝"/>
        <family val="1"/>
        <charset val="128"/>
      </rPr>
      <t>原則として第</t>
    </r>
    <r>
      <rPr>
        <sz val="11"/>
        <color theme="1"/>
        <rFont val="Century"/>
        <family val="1"/>
      </rPr>
      <t>1</t>
    </r>
    <r>
      <rPr>
        <sz val="11"/>
        <color theme="1"/>
        <rFont val="ＭＳ 明朝"/>
        <family val="1"/>
        <charset val="128"/>
      </rPr>
      <t>種漁港は市町村が、第</t>
    </r>
    <r>
      <rPr>
        <sz val="11"/>
        <color theme="1"/>
        <rFont val="Century"/>
        <family val="1"/>
      </rPr>
      <t>2</t>
    </r>
    <r>
      <rPr>
        <sz val="11"/>
        <color theme="1"/>
        <rFont val="ＭＳ 明朝"/>
        <family val="1"/>
        <charset val="128"/>
      </rPr>
      <t>～</t>
    </r>
    <r>
      <rPr>
        <sz val="11"/>
        <color theme="1"/>
        <rFont val="Century"/>
        <family val="1"/>
      </rPr>
      <t>4</t>
    </r>
    <r>
      <rPr>
        <sz val="11"/>
        <color theme="1"/>
        <rFont val="ＭＳ 明朝"/>
        <family val="1"/>
        <charset val="128"/>
      </rPr>
      <t>種漁港は都道府県が漁港管理者となる。</t>
    </r>
    <phoneticPr fontId="4"/>
  </si>
  <si>
    <r>
      <rPr>
        <sz val="11"/>
        <color theme="1"/>
        <rFont val="ＭＳ 明朝"/>
        <family val="1"/>
        <charset val="128"/>
      </rPr>
      <t>昭和</t>
    </r>
    <rPh sb="0" eb="2">
      <t>ショウワ</t>
    </rPh>
    <phoneticPr fontId="4"/>
  </si>
  <si>
    <r>
      <rPr>
        <sz val="11"/>
        <color theme="1"/>
        <rFont val="ＭＳ 明朝"/>
        <family val="1"/>
        <charset val="128"/>
      </rPr>
      <t>年</t>
    </r>
    <rPh sb="0" eb="1">
      <t>ネン</t>
    </rPh>
    <phoneticPr fontId="4"/>
  </si>
  <si>
    <r>
      <rPr>
        <sz val="11"/>
        <color theme="1"/>
        <rFont val="ＭＳ 明朝"/>
        <family val="1"/>
        <charset val="128"/>
      </rPr>
      <t>月</t>
    </r>
    <rPh sb="0" eb="1">
      <t>ガツ</t>
    </rPh>
    <phoneticPr fontId="4"/>
  </si>
  <si>
    <r>
      <rPr>
        <sz val="11"/>
        <color theme="1"/>
        <rFont val="ＭＳ 明朝"/>
        <family val="1"/>
        <charset val="128"/>
      </rPr>
      <t>日</t>
    </r>
    <rPh sb="0" eb="1">
      <t>ニチ</t>
    </rPh>
    <phoneticPr fontId="4"/>
  </si>
  <si>
    <t>7</t>
    <phoneticPr fontId="4"/>
  </si>
  <si>
    <t>37~38</t>
    <phoneticPr fontId="4"/>
  </si>
  <si>
    <t xml:space="preserve"> Fax 0234-24-6164</t>
    <phoneticPr fontId="4"/>
  </si>
  <si>
    <t xml:space="preserve"> Fax 0238-38-3216</t>
    <phoneticPr fontId="4"/>
  </si>
  <si>
    <t xml:space="preserve"> Fax 0235-33-0379</t>
    <phoneticPr fontId="4"/>
  </si>
  <si>
    <r>
      <rPr>
        <sz val="11"/>
        <color theme="1"/>
        <rFont val="ＭＳ 明朝"/>
        <family val="1"/>
        <charset val="128"/>
      </rPr>
      <t>漁港・漁場整備事業費</t>
    </r>
    <rPh sb="0" eb="2">
      <t>ギョコウ</t>
    </rPh>
    <phoneticPr fontId="4"/>
  </si>
  <si>
    <r>
      <rPr>
        <sz val="11"/>
        <color theme="1"/>
        <rFont val="ＭＳ 明朝"/>
        <family val="1"/>
        <charset val="128"/>
      </rPr>
      <t>水産行政振興費</t>
    </r>
    <rPh sb="0" eb="2">
      <t>スイサン</t>
    </rPh>
    <rPh sb="2" eb="4">
      <t>ギョウセイ</t>
    </rPh>
    <rPh sb="4" eb="7">
      <t>シンコウヒ</t>
    </rPh>
    <phoneticPr fontId="4"/>
  </si>
  <si>
    <r>
      <rPr>
        <sz val="11"/>
        <color theme="1"/>
        <rFont val="ＭＳ 明朝"/>
        <family val="1"/>
        <charset val="128"/>
      </rPr>
      <t>水産総合振興費</t>
    </r>
    <rPh sb="0" eb="2">
      <t>スイサン</t>
    </rPh>
    <rPh sb="2" eb="4">
      <t>ソウゴウ</t>
    </rPh>
    <rPh sb="4" eb="7">
      <t>シンコウヒ</t>
    </rPh>
    <phoneticPr fontId="4"/>
  </si>
  <si>
    <r>
      <rPr>
        <sz val="11"/>
        <color theme="1"/>
        <rFont val="ＭＳ 明朝"/>
        <family val="1"/>
        <charset val="128"/>
      </rPr>
      <t>沿岸漁業振興調査事業費</t>
    </r>
    <rPh sb="0" eb="2">
      <t>エンガン</t>
    </rPh>
    <rPh sb="2" eb="4">
      <t>ギョギョウ</t>
    </rPh>
    <rPh sb="4" eb="6">
      <t>シンコウ</t>
    </rPh>
    <rPh sb="6" eb="8">
      <t>チョウサ</t>
    </rPh>
    <rPh sb="8" eb="11">
      <t>ジギョウヒ</t>
    </rPh>
    <phoneticPr fontId="4"/>
  </si>
  <si>
    <r>
      <rPr>
        <sz val="11"/>
        <color theme="1"/>
        <rFont val="ＭＳ 明朝"/>
        <family val="1"/>
        <charset val="128"/>
      </rPr>
      <t>庄内浜トップブランド水産物創出事業費</t>
    </r>
    <rPh sb="0" eb="2">
      <t>ショウナイ</t>
    </rPh>
    <rPh sb="2" eb="3">
      <t>ハマ</t>
    </rPh>
    <rPh sb="10" eb="13">
      <t>スイサンブツ</t>
    </rPh>
    <rPh sb="13" eb="15">
      <t>ソウシュツ</t>
    </rPh>
    <rPh sb="15" eb="18">
      <t>ジギョウヒ</t>
    </rPh>
    <phoneticPr fontId="4"/>
  </si>
  <si>
    <r>
      <rPr>
        <sz val="11"/>
        <rFont val="ＭＳ 明朝"/>
        <family val="1"/>
        <charset val="128"/>
      </rPr>
      <t>県　外　漁　業</t>
    </r>
    <rPh sb="0" eb="1">
      <t>ケン</t>
    </rPh>
    <rPh sb="2" eb="3">
      <t>ソト</t>
    </rPh>
    <rPh sb="4" eb="5">
      <t>リョウ</t>
    </rPh>
    <rPh sb="6" eb="7">
      <t>ギョウ</t>
    </rPh>
    <phoneticPr fontId="14"/>
  </si>
  <si>
    <r>
      <t>1</t>
    </r>
    <r>
      <rPr>
        <sz val="11"/>
        <rFont val="ＭＳ 明朝"/>
        <family val="1"/>
        <charset val="128"/>
      </rPr>
      <t>件</t>
    </r>
    <rPh sb="1" eb="2">
      <t>ケン</t>
    </rPh>
    <phoneticPr fontId="4"/>
  </si>
  <si>
    <r>
      <rPr>
        <sz val="11"/>
        <color theme="1"/>
        <rFont val="ＭＳ 明朝"/>
        <family val="1"/>
        <charset val="128"/>
      </rPr>
      <t>鶴岡市鼠ヶ関乙</t>
    </r>
    <r>
      <rPr>
        <sz val="11"/>
        <color theme="1"/>
        <rFont val="Century"/>
        <family val="1"/>
      </rPr>
      <t>41</t>
    </r>
    <r>
      <rPr>
        <sz val="11"/>
        <color theme="1"/>
        <rFont val="ＭＳ 明朝"/>
        <family val="1"/>
        <charset val="128"/>
      </rPr>
      <t>の</t>
    </r>
    <r>
      <rPr>
        <sz val="11"/>
        <color theme="1"/>
        <rFont val="Century"/>
        <family val="1"/>
      </rPr>
      <t>6</t>
    </r>
    <phoneticPr fontId="4"/>
  </si>
  <si>
    <r>
      <rPr>
        <sz val="11"/>
        <color theme="1"/>
        <rFont val="ＭＳ 明朝"/>
        <family val="1"/>
        <charset val="128"/>
      </rPr>
      <t>鶴岡市由良一丁目</t>
    </r>
    <r>
      <rPr>
        <sz val="11"/>
        <color theme="1"/>
        <rFont val="Century"/>
        <family val="1"/>
      </rPr>
      <t>4</t>
    </r>
    <r>
      <rPr>
        <sz val="11"/>
        <color theme="1"/>
        <rFont val="ＭＳ 明朝"/>
        <family val="1"/>
        <charset val="128"/>
      </rPr>
      <t>番</t>
    </r>
    <r>
      <rPr>
        <sz val="11"/>
        <color theme="1"/>
        <rFont val="Century"/>
        <family val="1"/>
      </rPr>
      <t>53</t>
    </r>
    <r>
      <rPr>
        <sz val="11"/>
        <color theme="1"/>
        <rFont val="ＭＳ 明朝"/>
        <family val="1"/>
        <charset val="128"/>
      </rPr>
      <t>号</t>
    </r>
    <phoneticPr fontId="4"/>
  </si>
  <si>
    <r>
      <rPr>
        <sz val="11"/>
        <color theme="1"/>
        <rFont val="ＭＳ 明朝"/>
        <family val="1"/>
        <charset val="128"/>
      </rPr>
      <t>酒田市飛島字勝浦乙</t>
    </r>
    <r>
      <rPr>
        <sz val="11"/>
        <color theme="1"/>
        <rFont val="Century"/>
        <family val="1"/>
      </rPr>
      <t xml:space="preserve">7 </t>
    </r>
    <r>
      <rPr>
        <sz val="11"/>
        <color theme="1"/>
        <rFont val="ＭＳ 明朝"/>
        <family val="1"/>
        <charset val="128"/>
      </rPr>
      <t>の</t>
    </r>
    <r>
      <rPr>
        <sz val="11"/>
        <color theme="1"/>
        <rFont val="Century"/>
        <family val="1"/>
      </rPr>
      <t>4</t>
    </r>
  </si>
  <si>
    <r>
      <rPr>
        <sz val="11"/>
        <color theme="1"/>
        <rFont val="ＭＳ 明朝"/>
        <family val="1"/>
        <charset val="128"/>
      </rPr>
      <t>酒田市船場町二丁目</t>
    </r>
    <r>
      <rPr>
        <sz val="11"/>
        <color theme="1"/>
        <rFont val="Century"/>
        <family val="1"/>
      </rPr>
      <t xml:space="preserve"> 2</t>
    </r>
    <r>
      <rPr>
        <sz val="11"/>
        <color theme="1"/>
        <rFont val="ＭＳ 明朝"/>
        <family val="1"/>
        <charset val="128"/>
      </rPr>
      <t>の</t>
    </r>
    <r>
      <rPr>
        <sz val="11"/>
        <color theme="1"/>
        <rFont val="Century"/>
        <family val="1"/>
      </rPr>
      <t>1</t>
    </r>
  </si>
  <si>
    <r>
      <rPr>
        <sz val="11"/>
        <color theme="1"/>
        <rFont val="ＭＳ 明朝"/>
        <family val="1"/>
        <charset val="128"/>
      </rPr>
      <t>飽海郡遊佐町吹浦字西浜</t>
    </r>
    <r>
      <rPr>
        <sz val="11"/>
        <color theme="1"/>
        <rFont val="Century"/>
        <family val="1"/>
      </rPr>
      <t>2</t>
    </r>
    <r>
      <rPr>
        <sz val="11"/>
        <color theme="1"/>
        <rFont val="ＭＳ 明朝"/>
        <family val="1"/>
        <charset val="128"/>
      </rPr>
      <t>の</t>
    </r>
    <r>
      <rPr>
        <sz val="11"/>
        <color theme="1"/>
        <rFont val="Century"/>
        <family val="1"/>
      </rPr>
      <t>1</t>
    </r>
    <r>
      <rPr>
        <sz val="11"/>
        <color theme="1"/>
        <rFont val="ＭＳ 明朝"/>
        <family val="1"/>
        <charset val="128"/>
      </rPr>
      <t>の先</t>
    </r>
    <phoneticPr fontId="4"/>
  </si>
  <si>
    <r>
      <rPr>
        <sz val="11"/>
        <color theme="1"/>
        <rFont val="ＭＳ 明朝"/>
        <family val="1"/>
        <charset val="128"/>
      </rPr>
      <t>時間</t>
    </r>
    <phoneticPr fontId="4"/>
  </si>
  <si>
    <r>
      <rPr>
        <sz val="11"/>
        <color theme="1"/>
        <rFont val="ＭＳ 明朝"/>
        <family val="1"/>
        <charset val="128"/>
      </rPr>
      <t>時間</t>
    </r>
  </si>
  <si>
    <t>(8/10)</t>
    <phoneticPr fontId="4"/>
  </si>
  <si>
    <t>(2/10)</t>
    <phoneticPr fontId="4"/>
  </si>
  <si>
    <r>
      <rPr>
        <sz val="11"/>
        <rFont val="ＭＳ 明朝"/>
        <family val="1"/>
        <charset val="128"/>
      </rPr>
      <t>繰越</t>
    </r>
    <rPh sb="0" eb="2">
      <t>クリコ</t>
    </rPh>
    <phoneticPr fontId="4"/>
  </si>
  <si>
    <r>
      <rPr>
        <sz val="11"/>
        <rFont val="ＭＳ 明朝"/>
        <family val="1"/>
        <charset val="128"/>
      </rPr>
      <t>体験者年齢</t>
    </r>
    <rPh sb="0" eb="3">
      <t>タイケンシャ</t>
    </rPh>
    <rPh sb="3" eb="5">
      <t>ネンレイ</t>
    </rPh>
    <phoneticPr fontId="4"/>
  </si>
  <si>
    <r>
      <rPr>
        <sz val="11"/>
        <rFont val="ＭＳ 明朝"/>
        <family val="1"/>
        <charset val="128"/>
      </rPr>
      <t>職業</t>
    </r>
    <rPh sb="0" eb="2">
      <t>ショクギョウ</t>
    </rPh>
    <phoneticPr fontId="4"/>
  </si>
  <si>
    <r>
      <rPr>
        <sz val="11"/>
        <rFont val="ＭＳ 明朝"/>
        <family val="1"/>
        <charset val="128"/>
      </rPr>
      <t>実施日</t>
    </r>
    <rPh sb="0" eb="3">
      <t>ジッシビ</t>
    </rPh>
    <phoneticPr fontId="4"/>
  </si>
  <si>
    <r>
      <rPr>
        <sz val="11"/>
        <rFont val="ＭＳ 明朝"/>
        <family val="1"/>
        <charset val="128"/>
      </rPr>
      <t>実施場所</t>
    </r>
    <rPh sb="0" eb="2">
      <t>ジッシ</t>
    </rPh>
    <rPh sb="2" eb="4">
      <t>バショ</t>
    </rPh>
    <phoneticPr fontId="4"/>
  </si>
  <si>
    <r>
      <rPr>
        <sz val="11"/>
        <rFont val="ＭＳ 明朝"/>
        <family val="1"/>
        <charset val="128"/>
      </rPr>
      <t>受入先</t>
    </r>
    <rPh sb="0" eb="2">
      <t>ウケイレ</t>
    </rPh>
    <rPh sb="2" eb="3">
      <t>サキ</t>
    </rPh>
    <phoneticPr fontId="4"/>
  </si>
  <si>
    <r>
      <rPr>
        <sz val="12"/>
        <rFont val="ＭＳ 明朝"/>
        <family val="1"/>
        <charset val="128"/>
      </rPr>
      <t>１６　魚　食　普　及　・　流　通　対　策</t>
    </r>
  </si>
  <si>
    <r>
      <rPr>
        <sz val="11"/>
        <rFont val="ＭＳ 明朝"/>
        <family val="1"/>
        <charset val="128"/>
      </rPr>
      <t>影山　一夫</t>
    </r>
    <rPh sb="0" eb="2">
      <t>カゲヤマ</t>
    </rPh>
    <rPh sb="3" eb="5">
      <t>カズオ</t>
    </rPh>
    <phoneticPr fontId="14"/>
  </si>
  <si>
    <t>―</t>
    <phoneticPr fontId="4"/>
  </si>
  <si>
    <r>
      <rPr>
        <sz val="11"/>
        <rFont val="ＭＳ 明朝"/>
        <family val="1"/>
        <charset val="128"/>
      </rPr>
      <t>正</t>
    </r>
    <r>
      <rPr>
        <sz val="11"/>
        <rFont val="Century"/>
        <family val="1"/>
      </rPr>
      <t xml:space="preserve"> </t>
    </r>
    <r>
      <rPr>
        <sz val="11"/>
        <rFont val="ＭＳ 明朝"/>
        <family val="1"/>
        <charset val="128"/>
      </rPr>
      <t>会</t>
    </r>
    <r>
      <rPr>
        <sz val="11"/>
        <rFont val="Century"/>
        <family val="1"/>
      </rPr>
      <t xml:space="preserve"> </t>
    </r>
    <r>
      <rPr>
        <sz val="11"/>
        <rFont val="ＭＳ 明朝"/>
        <family val="1"/>
        <charset val="128"/>
      </rPr>
      <t>員</t>
    </r>
    <phoneticPr fontId="4"/>
  </si>
  <si>
    <r>
      <rPr>
        <sz val="11"/>
        <rFont val="ＭＳ 明朝"/>
        <family val="1"/>
        <charset val="128"/>
      </rPr>
      <t>共済金支払実績</t>
    </r>
    <phoneticPr fontId="4"/>
  </si>
  <si>
    <r>
      <rPr>
        <sz val="11"/>
        <rFont val="ＭＳ 明朝"/>
        <family val="1"/>
        <charset val="128"/>
      </rPr>
      <t>積立ぷらす引受実績</t>
    </r>
    <phoneticPr fontId="4"/>
  </si>
  <si>
    <r>
      <rPr>
        <sz val="11"/>
        <rFont val="ＭＳ 明朝"/>
        <family val="1"/>
        <charset val="128"/>
      </rPr>
      <t>・</t>
    </r>
    <phoneticPr fontId="14"/>
  </si>
  <si>
    <r>
      <rPr>
        <sz val="11"/>
        <rFont val="ＭＳ 明朝"/>
        <family val="1"/>
        <charset val="128"/>
      </rPr>
      <t>さけ人工ふ化の調査研究</t>
    </r>
  </si>
  <si>
    <r>
      <rPr>
        <sz val="11"/>
        <rFont val="ＭＳ 明朝"/>
        <family val="1"/>
        <charset val="128"/>
      </rPr>
      <t>技術の改善、施設・設備拡充指導</t>
    </r>
    <phoneticPr fontId="4"/>
  </si>
  <si>
    <r>
      <rPr>
        <sz val="11"/>
        <rFont val="ＭＳ 明朝"/>
        <family val="1"/>
        <charset val="128"/>
      </rPr>
      <t>賛助会員</t>
    </r>
    <r>
      <rPr>
        <sz val="11"/>
        <rFont val="Century"/>
        <family val="1"/>
      </rPr>
      <t xml:space="preserve">  </t>
    </r>
    <phoneticPr fontId="4"/>
  </si>
  <si>
    <r>
      <rPr>
        <sz val="11"/>
        <rFont val="ＭＳ 明朝"/>
        <family val="1"/>
        <charset val="128"/>
      </rPr>
      <t>組合の運営指導等</t>
    </r>
  </si>
  <si>
    <r>
      <rPr>
        <sz val="11"/>
        <rFont val="ＭＳ 明朝"/>
        <family val="1"/>
        <charset val="128"/>
      </rPr>
      <t>・</t>
    </r>
  </si>
  <si>
    <r>
      <rPr>
        <sz val="11"/>
        <color theme="1"/>
        <rFont val="ＭＳ 明朝"/>
        <family val="1"/>
        <charset val="128"/>
      </rPr>
      <t>その他目的達成に必要な事業</t>
    </r>
  </si>
  <si>
    <r>
      <rPr>
        <sz val="11"/>
        <color theme="1"/>
        <rFont val="ＭＳ 明朝"/>
        <family val="1"/>
        <charset val="128"/>
      </rPr>
      <t>　漁港は漁業の本拠地として整備されているため、漁船以外の船舶が利用する場合には、</t>
    </r>
    <phoneticPr fontId="4"/>
  </si>
  <si>
    <r>
      <rPr>
        <sz val="11"/>
        <color theme="1"/>
        <rFont val="ＭＳ 明朝"/>
        <family val="1"/>
        <charset val="128"/>
      </rPr>
      <t>　漁港管理者は漁港施設を占用等する場合には漁港管理条例、漁港区域内の公共空地を占用等する場合には漁港漁場整備法、</t>
    </r>
    <phoneticPr fontId="4"/>
  </si>
  <si>
    <r>
      <rPr>
        <sz val="11"/>
        <color theme="1"/>
        <rFont val="ＭＳ 明朝"/>
        <family val="1"/>
        <charset val="128"/>
      </rPr>
      <t>海　　岸　　法</t>
    </r>
    <phoneticPr fontId="4"/>
  </si>
  <si>
    <r>
      <rPr>
        <sz val="11"/>
        <color theme="1"/>
        <rFont val="ＭＳ 明朝"/>
        <family val="1"/>
        <charset val="128"/>
      </rPr>
      <t>堅　苔　沢　漁　港</t>
    </r>
    <phoneticPr fontId="4"/>
  </si>
  <si>
    <r>
      <rPr>
        <sz val="11"/>
        <color theme="1"/>
        <rFont val="ＭＳ 明朝"/>
        <family val="1"/>
        <charset val="128"/>
      </rPr>
      <t>漁　港　の　種　類</t>
    </r>
    <phoneticPr fontId="4"/>
  </si>
  <si>
    <r>
      <rPr>
        <sz val="11"/>
        <color theme="1"/>
        <rFont val="ＭＳ 明朝"/>
        <family val="1"/>
        <charset val="128"/>
      </rPr>
      <t>指　定　年　月　日</t>
    </r>
    <phoneticPr fontId="4"/>
  </si>
  <si>
    <r>
      <rPr>
        <sz val="11"/>
        <color indexed="8"/>
        <rFont val="ＭＳ 明朝"/>
        <family val="1"/>
        <charset val="128"/>
      </rPr>
      <t>魚種</t>
    </r>
    <r>
      <rPr>
        <sz val="11"/>
        <color indexed="8"/>
        <rFont val="Century"/>
        <family val="1"/>
      </rPr>
      <t xml:space="preserve">                        </t>
    </r>
    <r>
      <rPr>
        <sz val="11"/>
        <color indexed="8"/>
        <rFont val="ＭＳ 明朝"/>
        <family val="1"/>
        <charset val="128"/>
      </rPr>
      <t>月</t>
    </r>
    <phoneticPr fontId="14"/>
  </si>
  <si>
    <r>
      <rPr>
        <sz val="11"/>
        <color indexed="8"/>
        <rFont val="ＭＳ 明朝"/>
        <family val="1"/>
        <charset val="128"/>
      </rPr>
      <t>魚種</t>
    </r>
    <r>
      <rPr>
        <sz val="11"/>
        <color indexed="8"/>
        <rFont val="Century"/>
        <family val="1"/>
      </rPr>
      <t xml:space="preserve">                           </t>
    </r>
    <r>
      <rPr>
        <sz val="11"/>
        <color indexed="8"/>
        <rFont val="ＭＳ 明朝"/>
        <family val="1"/>
        <charset val="128"/>
      </rPr>
      <t>月</t>
    </r>
    <r>
      <rPr>
        <sz val="11"/>
        <color indexed="8"/>
        <rFont val="Century"/>
        <family val="1"/>
      </rPr>
      <t xml:space="preserve"> </t>
    </r>
    <phoneticPr fontId="14"/>
  </si>
  <si>
    <r>
      <rPr>
        <sz val="11"/>
        <color indexed="8"/>
        <rFont val="ＭＳ 明朝"/>
        <family val="1"/>
        <charset val="128"/>
      </rPr>
      <t>魚種</t>
    </r>
    <r>
      <rPr>
        <sz val="11"/>
        <color indexed="8"/>
        <rFont val="Century"/>
        <family val="1"/>
      </rPr>
      <t xml:space="preserve">                             </t>
    </r>
    <r>
      <rPr>
        <sz val="11"/>
        <color indexed="8"/>
        <rFont val="ＭＳ 明朝"/>
        <family val="1"/>
        <charset val="128"/>
      </rPr>
      <t>月</t>
    </r>
    <r>
      <rPr>
        <sz val="11"/>
        <color indexed="8"/>
        <rFont val="Century"/>
        <family val="1"/>
      </rPr>
      <t xml:space="preserve"> </t>
    </r>
    <phoneticPr fontId="14"/>
  </si>
  <si>
    <r>
      <t xml:space="preserve"> </t>
    </r>
    <r>
      <rPr>
        <sz val="11"/>
        <rFont val="ＭＳ 明朝"/>
        <family val="1"/>
        <charset val="128"/>
      </rPr>
      <t>漁業種</t>
    </r>
    <r>
      <rPr>
        <sz val="11"/>
        <rFont val="Century"/>
        <family val="1"/>
      </rPr>
      <t xml:space="preserve">                                </t>
    </r>
    <r>
      <rPr>
        <sz val="11"/>
        <rFont val="ＭＳ 明朝"/>
        <family val="1"/>
        <charset val="128"/>
      </rPr>
      <t>月</t>
    </r>
    <phoneticPr fontId="14"/>
  </si>
  <si>
    <r>
      <rPr>
        <sz val="11"/>
        <rFont val="ＭＳ 明朝"/>
        <family val="1"/>
        <charset val="128"/>
      </rPr>
      <t>漁業種</t>
    </r>
    <r>
      <rPr>
        <sz val="11"/>
        <rFont val="Century"/>
        <family val="1"/>
      </rPr>
      <t xml:space="preserve">                               </t>
    </r>
    <r>
      <rPr>
        <sz val="11"/>
        <rFont val="ＭＳ 明朝"/>
        <family val="1"/>
        <charset val="128"/>
      </rPr>
      <t>月</t>
    </r>
    <phoneticPr fontId="14"/>
  </si>
  <si>
    <r>
      <rPr>
        <sz val="11"/>
        <rFont val="ＭＳ 明朝"/>
        <family val="1"/>
        <charset val="128"/>
      </rPr>
      <t>県庁農林水産部</t>
    </r>
  </si>
  <si>
    <r>
      <rPr>
        <sz val="11"/>
        <rFont val="ＭＳ 明朝"/>
        <family val="1"/>
        <charset val="128"/>
      </rPr>
      <t>農政企画課</t>
    </r>
  </si>
  <si>
    <r>
      <rPr>
        <sz val="11"/>
        <rFont val="ＭＳ 明朝"/>
        <family val="1"/>
        <charset val="128"/>
      </rPr>
      <t>金融担当</t>
    </r>
    <phoneticPr fontId="14"/>
  </si>
  <si>
    <r>
      <rPr>
        <sz val="11"/>
        <rFont val="ＭＳ 明朝"/>
        <family val="1"/>
        <charset val="128"/>
      </rPr>
      <t>利子補給､改善資金､漁業信用基金協会の指導</t>
    </r>
  </si>
  <si>
    <r>
      <rPr>
        <sz val="11"/>
        <rFont val="ＭＳ 明朝"/>
        <family val="1"/>
        <charset val="128"/>
      </rPr>
      <t>･団体検査指導室</t>
    </r>
  </si>
  <si>
    <r>
      <rPr>
        <sz val="11"/>
        <rFont val="ＭＳ 明朝"/>
        <family val="1"/>
        <charset val="128"/>
      </rPr>
      <t>団体検査担当</t>
    </r>
  </si>
  <si>
    <r>
      <rPr>
        <sz val="11"/>
        <rFont val="ＭＳ 明朝"/>
        <family val="1"/>
        <charset val="128"/>
      </rPr>
      <t>山形県漁協の常例検査</t>
    </r>
  </si>
  <si>
    <r>
      <rPr>
        <sz val="11"/>
        <rFont val="ＭＳ 明朝"/>
        <family val="1"/>
        <charset val="128"/>
      </rPr>
      <t>室長補佐</t>
    </r>
  </si>
  <si>
    <r>
      <rPr>
        <sz val="11"/>
        <rFont val="ＭＳ 明朝"/>
        <family val="1"/>
        <charset val="128"/>
      </rPr>
      <t>漁業調整､水産団体の許認可</t>
    </r>
    <phoneticPr fontId="4"/>
  </si>
  <si>
    <r>
      <rPr>
        <sz val="11"/>
        <rFont val="ＭＳ 明朝"/>
        <family val="1"/>
        <charset val="128"/>
      </rPr>
      <t>沿岸漁業振興対策</t>
    </r>
  </si>
  <si>
    <r>
      <rPr>
        <sz val="11"/>
        <rFont val="ＭＳ 明朝"/>
        <family val="1"/>
        <charset val="128"/>
      </rPr>
      <t>内水面漁業振興対策､さけ･ます増殖対策</t>
    </r>
  </si>
  <si>
    <r>
      <rPr>
        <sz val="11"/>
        <rFont val="ＭＳ 明朝"/>
        <family val="1"/>
        <charset val="128"/>
      </rPr>
      <t>魚類防疫対策</t>
    </r>
  </si>
  <si>
    <r>
      <rPr>
        <sz val="11"/>
        <rFont val="ＭＳ 明朝"/>
        <family val="1"/>
        <charset val="128"/>
      </rPr>
      <t>漁港･漁場･海岸の整備管理</t>
    </r>
    <phoneticPr fontId="14"/>
  </si>
  <si>
    <r>
      <rPr>
        <sz val="11"/>
        <rFont val="ＭＳ 明朝"/>
        <family val="1"/>
        <charset val="128"/>
      </rPr>
      <t>庄内総合支庁産業経済部</t>
    </r>
    <rPh sb="6" eb="8">
      <t>サンギョウ</t>
    </rPh>
    <rPh sb="8" eb="10">
      <t>ケイザイ</t>
    </rPh>
    <rPh sb="10" eb="11">
      <t>ブ</t>
    </rPh>
    <phoneticPr fontId="14"/>
  </si>
  <si>
    <r>
      <rPr>
        <sz val="11"/>
        <rFont val="ＭＳ 明朝"/>
        <family val="1"/>
        <charset val="128"/>
      </rPr>
      <t>総務担当</t>
    </r>
    <r>
      <rPr>
        <sz val="11"/>
        <rFont val="Century"/>
        <family val="1"/>
      </rPr>
      <t>(</t>
    </r>
    <r>
      <rPr>
        <sz val="11"/>
        <rFont val="ＭＳ 明朝"/>
        <family val="1"/>
        <charset val="128"/>
      </rPr>
      <t>総務係</t>
    </r>
    <r>
      <rPr>
        <sz val="11"/>
        <rFont val="Century"/>
        <family val="1"/>
      </rPr>
      <t>)</t>
    </r>
  </si>
  <si>
    <r>
      <rPr>
        <sz val="11"/>
        <rFont val="ＭＳ 明朝"/>
        <family val="1"/>
        <charset val="128"/>
      </rPr>
      <t>人事､予算､決算､財産､物品</t>
    </r>
    <phoneticPr fontId="14"/>
  </si>
  <si>
    <r>
      <rPr>
        <sz val="11"/>
        <rFont val="ＭＳ 明朝"/>
        <family val="1"/>
        <charset val="128"/>
      </rPr>
      <t>水産業協同組合･団体指導､水産金融､常例検査､漁港施設･漁港海岸施設の管理､国有海浜地処理</t>
    </r>
  </si>
  <si>
    <r>
      <rPr>
        <sz val="11"/>
        <rFont val="ＭＳ 明朝"/>
        <family val="1"/>
        <charset val="128"/>
      </rPr>
      <t>振興普及担当</t>
    </r>
  </si>
  <si>
    <r>
      <rPr>
        <sz val="11"/>
        <rFont val="ＭＳ 明朝"/>
        <family val="1"/>
        <charset val="128"/>
      </rPr>
      <t>漁港整備主幹</t>
    </r>
    <rPh sb="0" eb="2">
      <t>ギョコウ</t>
    </rPh>
    <rPh sb="2" eb="4">
      <t>セイビ</t>
    </rPh>
    <rPh sb="4" eb="6">
      <t>シュカン</t>
    </rPh>
    <phoneticPr fontId="14"/>
  </si>
  <si>
    <r>
      <rPr>
        <sz val="11"/>
        <rFont val="ＭＳ 明朝"/>
        <family val="1"/>
        <charset val="128"/>
      </rPr>
      <t>漁港整備担当</t>
    </r>
  </si>
  <si>
    <r>
      <rPr>
        <sz val="11"/>
        <rFont val="ＭＳ 明朝"/>
        <family val="1"/>
        <charset val="128"/>
      </rPr>
      <t>水産基盤</t>
    </r>
    <r>
      <rPr>
        <sz val="11"/>
        <rFont val="Century"/>
        <family val="1"/>
      </rPr>
      <t>(</t>
    </r>
    <r>
      <rPr>
        <sz val="11"/>
        <rFont val="ＭＳ 明朝"/>
        <family val="1"/>
        <charset val="128"/>
      </rPr>
      <t>漁港､漁場</t>
    </r>
    <r>
      <rPr>
        <sz val="11"/>
        <rFont val="Century"/>
        <family val="1"/>
      </rPr>
      <t>)</t>
    </r>
    <r>
      <rPr>
        <sz val="11"/>
        <rFont val="ＭＳ 明朝"/>
        <family val="1"/>
        <charset val="128"/>
      </rPr>
      <t>整備･海岸施設整備</t>
    </r>
  </si>
  <si>
    <r>
      <rPr>
        <sz val="11"/>
        <rFont val="ＭＳ 明朝"/>
        <family val="1"/>
        <charset val="128"/>
      </rPr>
      <t>漁業調整担当</t>
    </r>
  </si>
  <si>
    <r>
      <rPr>
        <sz val="11"/>
        <rFont val="ＭＳ 明朝"/>
        <family val="1"/>
        <charset val="128"/>
      </rPr>
      <t>漁業調整､海面漁業許可､漁業取締､漁船登録､遊漁対策､資源管理､漁場環境保全</t>
    </r>
  </si>
  <si>
    <r>
      <rPr>
        <sz val="11"/>
        <rFont val="ＭＳ 明朝"/>
        <family val="1"/>
        <charset val="128"/>
      </rPr>
      <t>漁業監視調査船月峯</t>
    </r>
    <r>
      <rPr>
        <sz val="11"/>
        <rFont val="Century"/>
        <family val="1"/>
      </rPr>
      <t>(52</t>
    </r>
    <r>
      <rPr>
        <sz val="11"/>
        <rFont val="ＭＳ 明朝"/>
        <family val="1"/>
        <charset val="128"/>
      </rPr>
      <t>ﾄﾝ､馬力</t>
    </r>
    <r>
      <rPr>
        <sz val="11"/>
        <rFont val="Century"/>
        <family val="1"/>
      </rPr>
      <t>1,854kW×2)</t>
    </r>
    <phoneticPr fontId="14"/>
  </si>
  <si>
    <r>
      <rPr>
        <sz val="11"/>
        <rFont val="ＭＳ 明朝"/>
        <family val="1"/>
        <charset val="128"/>
      </rPr>
      <t>漁業指導監督通信､漁業無線通信､海上気象に関する通信</t>
    </r>
  </si>
  <si>
    <r>
      <rPr>
        <sz val="11"/>
        <rFont val="ＭＳ 明朝"/>
        <family val="1"/>
        <charset val="128"/>
      </rPr>
      <t>場長</t>
    </r>
  </si>
  <si>
    <r>
      <rPr>
        <sz val="11"/>
        <rFont val="ＭＳ 明朝"/>
        <family val="1"/>
        <charset val="128"/>
      </rPr>
      <t>海洋資源部</t>
    </r>
    <rPh sb="0" eb="2">
      <t>カイヨウ</t>
    </rPh>
    <rPh sb="2" eb="5">
      <t>シゲンブ</t>
    </rPh>
    <phoneticPr fontId="14"/>
  </si>
  <si>
    <r>
      <rPr>
        <sz val="11"/>
        <rFont val="ＭＳ 明朝"/>
        <family val="1"/>
        <charset val="128"/>
      </rPr>
      <t>漁海況予報､漁場調査､資源評価･管理研究､漁業試験調査船最上丸</t>
    </r>
    <r>
      <rPr>
        <sz val="11"/>
        <rFont val="Century"/>
        <family val="1"/>
      </rPr>
      <t>(98</t>
    </r>
    <r>
      <rPr>
        <sz val="11"/>
        <rFont val="ＭＳ 明朝"/>
        <family val="1"/>
        <charset val="128"/>
      </rPr>
      <t>ﾄﾝ､</t>
    </r>
    <r>
      <rPr>
        <sz val="11"/>
        <rFont val="Century"/>
        <family val="1"/>
      </rPr>
      <t>900</t>
    </r>
    <r>
      <rPr>
        <sz val="11"/>
        <rFont val="ＭＳ 明朝"/>
        <family val="1"/>
        <charset val="128"/>
      </rPr>
      <t>馬力</t>
    </r>
    <r>
      <rPr>
        <sz val="11"/>
        <rFont val="Century"/>
        <family val="1"/>
      </rPr>
      <t>)</t>
    </r>
    <phoneticPr fontId="14"/>
  </si>
  <si>
    <r>
      <rPr>
        <sz val="11"/>
        <rFont val="ＭＳ 明朝"/>
        <family val="1"/>
        <charset val="128"/>
      </rPr>
      <t>副場長</t>
    </r>
  </si>
  <si>
    <r>
      <rPr>
        <sz val="11"/>
        <rFont val="ＭＳ 明朝"/>
        <family val="1"/>
        <charset val="128"/>
      </rPr>
      <t>浅海増殖部</t>
    </r>
  </si>
  <si>
    <r>
      <rPr>
        <sz val="11"/>
        <rFont val="ＭＳ 明朝"/>
        <family val="1"/>
        <charset val="128"/>
      </rPr>
      <t>種苗生産技術開発研究､放流効果調査､増養殖研究､沿岸漁場整備関係調査</t>
    </r>
  </si>
  <si>
    <r>
      <rPr>
        <sz val="11"/>
        <rFont val="ＭＳ 明朝"/>
        <family val="1"/>
        <charset val="128"/>
      </rPr>
      <t>内水面水産試験場</t>
    </r>
    <r>
      <rPr>
        <sz val="11"/>
        <rFont val="Century"/>
        <family val="1"/>
      </rPr>
      <t>(8</t>
    </r>
    <r>
      <rPr>
        <sz val="11"/>
        <rFont val="ＭＳ 明朝"/>
        <family val="1"/>
        <charset val="128"/>
      </rPr>
      <t>名</t>
    </r>
    <r>
      <rPr>
        <sz val="11"/>
        <rFont val="Century"/>
        <family val="1"/>
      </rPr>
      <t xml:space="preserve">)  </t>
    </r>
    <phoneticPr fontId="14"/>
  </si>
  <si>
    <r>
      <rPr>
        <sz val="11"/>
        <rFont val="ＭＳ 明朝"/>
        <family val="1"/>
        <charset val="128"/>
      </rPr>
      <t>庶務係</t>
    </r>
  </si>
  <si>
    <r>
      <rPr>
        <sz val="11"/>
        <rFont val="ＭＳ 明朝"/>
        <family val="1"/>
        <charset val="128"/>
      </rPr>
      <t>人事､予算､決算､財産､物品</t>
    </r>
  </si>
  <si>
    <r>
      <rPr>
        <sz val="11"/>
        <rFont val="ＭＳ 明朝"/>
        <family val="1"/>
        <charset val="128"/>
      </rPr>
      <t>資源調査部</t>
    </r>
  </si>
  <si>
    <r>
      <rPr>
        <sz val="11"/>
        <rFont val="ＭＳ 明朝"/>
        <family val="1"/>
        <charset val="128"/>
      </rPr>
      <t>水産資源の増殖､生態･環境調査研究</t>
    </r>
    <phoneticPr fontId="4"/>
  </si>
  <si>
    <r>
      <t xml:space="preserve">     </t>
    </r>
    <r>
      <rPr>
        <sz val="11"/>
        <rFont val="ＭＳ 明朝"/>
        <family val="1"/>
        <charset val="128"/>
      </rPr>
      <t>　　　　　　　　　</t>
    </r>
    <r>
      <rPr>
        <sz val="11"/>
        <rFont val="Century"/>
        <family val="1"/>
      </rPr>
      <t xml:space="preserve"> </t>
    </r>
    <phoneticPr fontId="14"/>
  </si>
  <si>
    <r>
      <rPr>
        <sz val="11"/>
        <rFont val="ＭＳ 明朝"/>
        <family val="1"/>
        <charset val="128"/>
      </rPr>
      <t>生産開発部</t>
    </r>
  </si>
  <si>
    <r>
      <rPr>
        <sz val="11"/>
        <rFont val="ＭＳ 明朝"/>
        <family val="1"/>
        <charset val="128"/>
      </rPr>
      <t>増養殖技術開発､魚病･防疫研究､普及指導</t>
    </r>
  </si>
  <si>
    <r>
      <rPr>
        <sz val="11"/>
        <rFont val="ＭＳ 明朝"/>
        <family val="1"/>
        <charset val="128"/>
      </rPr>
      <t>事務局長</t>
    </r>
  </si>
  <si>
    <r>
      <rPr>
        <sz val="11"/>
        <rFont val="ＭＳ 明朝"/>
        <family val="1"/>
        <charset val="128"/>
      </rPr>
      <t>海面漁業の調整</t>
    </r>
  </si>
  <si>
    <r>
      <t xml:space="preserve"> </t>
    </r>
    <r>
      <rPr>
        <sz val="11"/>
        <rFont val="ＭＳ 明朝"/>
        <family val="1"/>
        <charset val="128"/>
      </rPr>
      <t>次長</t>
    </r>
    <phoneticPr fontId="4"/>
  </si>
  <si>
    <r>
      <rPr>
        <sz val="11"/>
        <rFont val="ＭＳ 明朝"/>
        <family val="1"/>
        <charset val="128"/>
      </rPr>
      <t>内水面漁業の調整</t>
    </r>
  </si>
  <si>
    <r>
      <t>(</t>
    </r>
    <r>
      <rPr>
        <sz val="10"/>
        <rFont val="ＭＳ 明朝"/>
        <family val="1"/>
        <charset val="128"/>
      </rPr>
      <t>代表</t>
    </r>
    <r>
      <rPr>
        <sz val="10"/>
        <rFont val="Century"/>
        <family val="1"/>
      </rPr>
      <t>) 0234-24-6161</t>
    </r>
    <phoneticPr fontId="14"/>
  </si>
  <si>
    <r>
      <t>(</t>
    </r>
    <r>
      <rPr>
        <sz val="10"/>
        <rFont val="ＭＳ 明朝"/>
        <family val="1"/>
        <charset val="128"/>
      </rPr>
      <t>振興普及</t>
    </r>
    <r>
      <rPr>
        <sz val="10"/>
        <rFont val="Century"/>
        <family val="1"/>
      </rPr>
      <t>) 6045</t>
    </r>
    <phoneticPr fontId="14"/>
  </si>
  <si>
    <r>
      <t>(</t>
    </r>
    <r>
      <rPr>
        <sz val="10"/>
        <rFont val="ＭＳ 明朝"/>
        <family val="1"/>
        <charset val="128"/>
      </rPr>
      <t>漁港整備</t>
    </r>
    <r>
      <rPr>
        <sz val="10"/>
        <rFont val="Century"/>
        <family val="1"/>
      </rPr>
      <t>) 6044</t>
    </r>
    <phoneticPr fontId="14"/>
  </si>
  <si>
    <r>
      <t>(</t>
    </r>
    <r>
      <rPr>
        <sz val="10"/>
        <rFont val="ＭＳ 明朝"/>
        <family val="1"/>
        <charset val="128"/>
      </rPr>
      <t>漁業調整</t>
    </r>
    <r>
      <rPr>
        <sz val="10"/>
        <rFont val="Century"/>
        <family val="1"/>
      </rPr>
      <t>) 6046</t>
    </r>
    <phoneticPr fontId="14"/>
  </si>
  <si>
    <r>
      <t>(</t>
    </r>
    <r>
      <rPr>
        <sz val="10"/>
        <rFont val="ＭＳ 明朝"/>
        <family val="1"/>
        <charset val="128"/>
      </rPr>
      <t>代表</t>
    </r>
    <r>
      <rPr>
        <sz val="10"/>
        <rFont val="Century"/>
        <family val="1"/>
      </rPr>
      <t>) 0235-33-3150</t>
    </r>
    <phoneticPr fontId="14"/>
  </si>
  <si>
    <r>
      <t>(</t>
    </r>
    <r>
      <rPr>
        <sz val="10"/>
        <rFont val="ＭＳ 明朝"/>
        <family val="1"/>
        <charset val="128"/>
      </rPr>
      <t>農政企画課</t>
    </r>
    <r>
      <rPr>
        <sz val="10"/>
        <rFont val="Century"/>
        <family val="1"/>
      </rPr>
      <t>)</t>
    </r>
  </si>
  <si>
    <t>―</t>
    <phoneticPr fontId="4"/>
  </si>
  <si>
    <r>
      <rPr>
        <sz val="11"/>
        <color theme="1"/>
        <rFont val="ＭＳ 明朝"/>
        <family val="1"/>
        <charset val="128"/>
      </rPr>
      <t>公</t>
    </r>
    <r>
      <rPr>
        <sz val="11"/>
        <color theme="1"/>
        <rFont val="Century"/>
        <family val="1"/>
      </rPr>
      <t xml:space="preserve"> </t>
    </r>
    <r>
      <rPr>
        <sz val="11"/>
        <color theme="1"/>
        <rFont val="ＭＳ 明朝"/>
        <family val="1"/>
        <charset val="128"/>
      </rPr>
      <t>選</t>
    </r>
    <r>
      <rPr>
        <sz val="11"/>
        <color theme="1"/>
        <rFont val="Century"/>
        <family val="1"/>
      </rPr>
      <t xml:space="preserve">       </t>
    </r>
    <r>
      <rPr>
        <sz val="11"/>
        <color theme="1"/>
        <rFont val="ＭＳ 明朝"/>
        <family val="1"/>
        <charset val="128"/>
      </rPr>
      <t>　</t>
    </r>
    <phoneticPr fontId="4"/>
  </si>
  <si>
    <r>
      <t>6</t>
    </r>
    <r>
      <rPr>
        <sz val="11"/>
        <color theme="1"/>
        <rFont val="ＭＳ 明朝"/>
        <family val="1"/>
        <charset val="128"/>
      </rPr>
      <t>名</t>
    </r>
  </si>
  <si>
    <r>
      <rPr>
        <sz val="11"/>
        <color theme="1"/>
        <rFont val="ＭＳ 明朝"/>
        <family val="1"/>
        <charset val="128"/>
      </rPr>
      <t>知事選任</t>
    </r>
    <phoneticPr fontId="4"/>
  </si>
  <si>
    <r>
      <t>4</t>
    </r>
    <r>
      <rPr>
        <sz val="11"/>
        <color theme="1"/>
        <rFont val="ＭＳ 明朝"/>
        <family val="1"/>
        <charset val="128"/>
      </rPr>
      <t>名</t>
    </r>
    <phoneticPr fontId="4"/>
  </si>
  <si>
    <r>
      <t>10</t>
    </r>
    <r>
      <rPr>
        <sz val="11"/>
        <color theme="1"/>
        <rFont val="ＭＳ 明朝"/>
        <family val="1"/>
        <charset val="128"/>
      </rPr>
      <t>名</t>
    </r>
    <phoneticPr fontId="4"/>
  </si>
  <si>
    <r>
      <t>19</t>
    </r>
    <r>
      <rPr>
        <sz val="11"/>
        <color theme="1"/>
        <rFont val="ＭＳ 明朝"/>
        <family val="1"/>
        <charset val="128"/>
      </rPr>
      <t>名</t>
    </r>
    <phoneticPr fontId="4"/>
  </si>
  <si>
    <r>
      <rPr>
        <sz val="11"/>
        <color theme="1"/>
        <rFont val="ＭＳ 明朝"/>
        <family val="1"/>
        <charset val="128"/>
      </rPr>
      <t>人　件　費</t>
    </r>
    <phoneticPr fontId="4"/>
  </si>
  <si>
    <r>
      <rPr>
        <sz val="11"/>
        <color theme="1"/>
        <rFont val="ＭＳ 明朝"/>
        <family val="1"/>
        <charset val="128"/>
      </rPr>
      <t>給　与　等</t>
    </r>
    <rPh sb="0" eb="1">
      <t>キュウ</t>
    </rPh>
    <rPh sb="2" eb="3">
      <t>ヨ</t>
    </rPh>
    <rPh sb="4" eb="5">
      <t>トウ</t>
    </rPh>
    <phoneticPr fontId="4"/>
  </si>
  <si>
    <r>
      <rPr>
        <sz val="11"/>
        <color theme="1"/>
        <rFont val="ＭＳ 明朝"/>
        <family val="1"/>
        <charset val="128"/>
      </rPr>
      <t>貸　付　金</t>
    </r>
    <rPh sb="0" eb="1">
      <t>カシ</t>
    </rPh>
    <rPh sb="2" eb="3">
      <t>ツキ</t>
    </rPh>
    <rPh sb="4" eb="5">
      <t>キン</t>
    </rPh>
    <phoneticPr fontId="4"/>
  </si>
  <si>
    <r>
      <rPr>
        <sz val="11"/>
        <color theme="1"/>
        <rFont val="ＭＳ 明朝"/>
        <family val="1"/>
        <charset val="128"/>
      </rPr>
      <t>補</t>
    </r>
    <r>
      <rPr>
        <sz val="11"/>
        <color theme="1"/>
        <rFont val="Century"/>
        <family val="1"/>
      </rPr>
      <t xml:space="preserve"> </t>
    </r>
    <r>
      <rPr>
        <sz val="11"/>
        <color theme="1"/>
        <rFont val="ＭＳ 明朝"/>
        <family val="1"/>
        <charset val="128"/>
      </rPr>
      <t>助</t>
    </r>
    <r>
      <rPr>
        <sz val="11"/>
        <color theme="1"/>
        <rFont val="Century"/>
        <family val="1"/>
      </rPr>
      <t xml:space="preserve"> </t>
    </r>
    <r>
      <rPr>
        <sz val="11"/>
        <color theme="1"/>
        <rFont val="ＭＳ 明朝"/>
        <family val="1"/>
        <charset val="128"/>
      </rPr>
      <t>費</t>
    </r>
    <r>
      <rPr>
        <sz val="11"/>
        <color theme="1"/>
        <rFont val="Century"/>
        <family val="1"/>
      </rPr>
      <t xml:space="preserve"> </t>
    </r>
    <r>
      <rPr>
        <sz val="11"/>
        <color theme="1"/>
        <rFont val="ＭＳ 明朝"/>
        <family val="1"/>
        <charset val="128"/>
      </rPr>
      <t>等</t>
    </r>
    <phoneticPr fontId="4"/>
  </si>
  <si>
    <r>
      <rPr>
        <sz val="11"/>
        <rFont val="ＭＳ 明朝"/>
        <family val="1"/>
        <charset val="128"/>
      </rPr>
      <t>海区指示　</t>
    </r>
    <rPh sb="0" eb="2">
      <t>カイク</t>
    </rPh>
    <rPh sb="2" eb="4">
      <t>シジ</t>
    </rPh>
    <phoneticPr fontId="4"/>
  </si>
  <si>
    <r>
      <rPr>
        <sz val="12"/>
        <color theme="1"/>
        <rFont val="ＭＳ 明朝"/>
        <family val="1"/>
        <charset val="128"/>
      </rPr>
      <t>時間</t>
    </r>
    <rPh sb="0" eb="2">
      <t>ジカン</t>
    </rPh>
    <phoneticPr fontId="4"/>
  </si>
  <si>
    <r>
      <rPr>
        <sz val="12"/>
        <color theme="1"/>
        <rFont val="ＭＳ 明朝"/>
        <family val="1"/>
        <charset val="128"/>
      </rPr>
      <t>分</t>
    </r>
    <rPh sb="0" eb="1">
      <t>フン</t>
    </rPh>
    <phoneticPr fontId="4"/>
  </si>
  <si>
    <r>
      <t>(2)</t>
    </r>
    <r>
      <rPr>
        <sz val="11"/>
        <color rgb="FF000000"/>
        <rFont val="ＭＳ 明朝"/>
        <family val="1"/>
        <charset val="128"/>
      </rPr>
      <t>漁礁及び増殖施設設置事業</t>
    </r>
    <rPh sb="3" eb="5">
      <t>ギョショウ</t>
    </rPh>
    <rPh sb="5" eb="6">
      <t>オヨ</t>
    </rPh>
    <rPh sb="7" eb="9">
      <t>ゾウショク</t>
    </rPh>
    <rPh sb="9" eb="11">
      <t>シセツ</t>
    </rPh>
    <rPh sb="11" eb="15">
      <t>セッチジギョウ</t>
    </rPh>
    <phoneticPr fontId="4"/>
  </si>
  <si>
    <r>
      <rPr>
        <sz val="11"/>
        <rFont val="ＭＳ 明朝"/>
        <family val="1"/>
        <charset val="128"/>
      </rPr>
      <t>庄内</t>
    </r>
    <phoneticPr fontId="4"/>
  </si>
  <si>
    <r>
      <rPr>
        <sz val="11"/>
        <rFont val="ＭＳ 明朝"/>
        <family val="1"/>
        <charset val="128"/>
      </rPr>
      <t>小国川</t>
    </r>
    <phoneticPr fontId="4"/>
  </si>
  <si>
    <r>
      <rPr>
        <sz val="10"/>
        <rFont val="ＭＳ 明朝"/>
        <family val="1"/>
        <charset val="128"/>
      </rPr>
      <t>参加者</t>
    </r>
    <phoneticPr fontId="4"/>
  </si>
  <si>
    <r>
      <rPr>
        <sz val="11"/>
        <rFont val="ＭＳ 明朝"/>
        <family val="1"/>
        <charset val="128"/>
      </rPr>
      <t>飽海郡遊佐町当山字上戸</t>
    </r>
    <r>
      <rPr>
        <sz val="11"/>
        <rFont val="Century"/>
        <family val="1"/>
      </rPr>
      <t>62</t>
    </r>
    <phoneticPr fontId="14"/>
  </si>
  <si>
    <r>
      <rPr>
        <sz val="11"/>
        <rFont val="ＭＳ 明朝"/>
        <family val="1"/>
        <charset val="128"/>
      </rPr>
      <t>酒田市穂積字尻地</t>
    </r>
    <r>
      <rPr>
        <sz val="11"/>
        <rFont val="Century"/>
        <family val="1"/>
      </rPr>
      <t>233</t>
    </r>
    <phoneticPr fontId="14"/>
  </si>
  <si>
    <r>
      <rPr>
        <sz val="11"/>
        <rFont val="ＭＳ 明朝"/>
        <family val="1"/>
        <charset val="128"/>
      </rPr>
      <t>佐々木　良　哉</t>
    </r>
    <rPh sb="0" eb="3">
      <t>ササキ</t>
    </rPh>
    <rPh sb="4" eb="5">
      <t>ヨ</t>
    </rPh>
    <rPh sb="6" eb="7">
      <t>ヤ</t>
    </rPh>
    <phoneticPr fontId="4"/>
  </si>
  <si>
    <r>
      <rPr>
        <sz val="11"/>
        <rFont val="ＭＳ 明朝"/>
        <family val="1"/>
        <charset val="128"/>
      </rPr>
      <t>菅　原　勝　巳</t>
    </r>
    <rPh sb="4" eb="5">
      <t>カツ</t>
    </rPh>
    <rPh sb="6" eb="7">
      <t>ミ</t>
    </rPh>
    <phoneticPr fontId="4"/>
  </si>
  <si>
    <r>
      <rPr>
        <sz val="11"/>
        <rFont val="ＭＳ 明朝"/>
        <family val="1"/>
        <charset val="128"/>
      </rPr>
      <t>尾　形　修一郎</t>
    </r>
    <phoneticPr fontId="4"/>
  </si>
  <si>
    <r>
      <rPr>
        <sz val="11"/>
        <rFont val="ＭＳ 明朝"/>
        <family val="1"/>
        <charset val="128"/>
      </rPr>
      <t>大　場　　　曻</t>
    </r>
    <phoneticPr fontId="4"/>
  </si>
  <si>
    <r>
      <rPr>
        <sz val="11"/>
        <rFont val="ＭＳ 明朝"/>
        <family val="1"/>
        <charset val="128"/>
      </rPr>
      <t>鈴　木　春　男</t>
    </r>
    <phoneticPr fontId="4"/>
  </si>
  <si>
    <r>
      <rPr>
        <sz val="11"/>
        <rFont val="ＭＳ 明朝"/>
        <family val="1"/>
        <charset val="128"/>
      </rPr>
      <t>阿　部　信　矢</t>
    </r>
    <phoneticPr fontId="4"/>
  </si>
  <si>
    <r>
      <rPr>
        <sz val="11"/>
        <rFont val="ＭＳ 明朝"/>
        <family val="1"/>
        <charset val="128"/>
      </rPr>
      <t>水産動植物の種苗の生産、供給、放流及び放流効果の調査</t>
    </r>
    <phoneticPr fontId="4"/>
  </si>
  <si>
    <r>
      <rPr>
        <sz val="11"/>
        <rFont val="ＭＳ 明朝"/>
        <family val="1"/>
        <charset val="128"/>
      </rPr>
      <t>水産動植物の種苗量産及び増養殖に関する技術の開発</t>
    </r>
    <phoneticPr fontId="4"/>
  </si>
  <si>
    <r>
      <rPr>
        <sz val="11"/>
        <rFont val="ＭＳ 明朝"/>
        <family val="1"/>
        <charset val="128"/>
      </rPr>
      <t>共同利用施設</t>
    </r>
    <phoneticPr fontId="4"/>
  </si>
  <si>
    <r>
      <rPr>
        <sz val="11"/>
        <rFont val="ＭＳ 明朝"/>
        <family val="1"/>
        <charset val="128"/>
      </rPr>
      <t>漁船漁具</t>
    </r>
    <phoneticPr fontId="4"/>
  </si>
  <si>
    <r>
      <rPr>
        <sz val="11"/>
        <rFont val="ＭＳ 明朝"/>
        <family val="1"/>
        <charset val="128"/>
      </rPr>
      <t>水産動植物</t>
    </r>
    <phoneticPr fontId="4"/>
  </si>
  <si>
    <r>
      <rPr>
        <sz val="11"/>
        <rFont val="ＭＳ 明朝"/>
        <family val="1"/>
        <charset val="128"/>
      </rPr>
      <t>保管施設等</t>
    </r>
  </si>
  <si>
    <r>
      <rPr>
        <sz val="11"/>
        <rFont val="ＭＳ 明朝"/>
        <family val="1"/>
        <charset val="128"/>
      </rPr>
      <t>の種苗等</t>
    </r>
  </si>
  <si>
    <t>H23</t>
    <phoneticPr fontId="4"/>
  </si>
  <si>
    <r>
      <t>(</t>
    </r>
    <r>
      <rPr>
        <sz val="10"/>
        <rFont val="ＭＳ 明朝"/>
        <family val="1"/>
        <charset val="128"/>
      </rPr>
      <t>農業経営</t>
    </r>
    <r>
      <rPr>
        <sz val="10"/>
        <rFont val="Century"/>
        <family val="1"/>
      </rPr>
      <t>) 2428</t>
    </r>
    <rPh sb="1" eb="5">
      <t>ノウギョウケイエイ</t>
    </rPh>
    <phoneticPr fontId="14"/>
  </si>
  <si>
    <r>
      <rPr>
        <sz val="11"/>
        <rFont val="ＭＳ 明朝"/>
        <family val="1"/>
        <charset val="128"/>
      </rPr>
      <t>総務課</t>
    </r>
    <r>
      <rPr>
        <sz val="11"/>
        <rFont val="Century"/>
        <family val="1"/>
      </rPr>
      <t>(</t>
    </r>
    <r>
      <rPr>
        <sz val="11"/>
        <rFont val="ＭＳ 明朝"/>
        <family val="1"/>
        <charset val="128"/>
      </rPr>
      <t>庶務係</t>
    </r>
    <r>
      <rPr>
        <sz val="11"/>
        <rFont val="Century"/>
        <family val="1"/>
      </rPr>
      <t>)</t>
    </r>
    <phoneticPr fontId="4"/>
  </si>
  <si>
    <r>
      <rPr>
        <sz val="11"/>
        <rFont val="ＭＳ 明朝"/>
        <family val="1"/>
        <charset val="128"/>
      </rPr>
      <t>人事､予算､決算､財産､物品</t>
    </r>
    <phoneticPr fontId="4"/>
  </si>
  <si>
    <r>
      <rPr>
        <sz val="11"/>
        <rFont val="ＭＳ 明朝"/>
        <family val="1"/>
        <charset val="128"/>
      </rPr>
      <t>山形海区漁業調整委員会</t>
    </r>
    <phoneticPr fontId="14"/>
  </si>
  <si>
    <r>
      <t>(4</t>
    </r>
    <r>
      <rPr>
        <sz val="11"/>
        <rFont val="ＭＳ 明朝"/>
        <family val="1"/>
        <charset val="128"/>
      </rPr>
      <t>名</t>
    </r>
    <r>
      <rPr>
        <sz val="11"/>
        <rFont val="Century"/>
        <family val="1"/>
      </rPr>
      <t xml:space="preserve"> [</t>
    </r>
    <r>
      <rPr>
        <sz val="11"/>
        <rFont val="ＭＳ 明朝"/>
        <family val="1"/>
        <charset val="128"/>
      </rPr>
      <t>うち併任</t>
    </r>
    <r>
      <rPr>
        <sz val="11"/>
        <rFont val="Century"/>
        <family val="1"/>
      </rPr>
      <t>3</t>
    </r>
    <r>
      <rPr>
        <sz val="11"/>
        <rFont val="ＭＳ 明朝"/>
        <family val="1"/>
        <charset val="128"/>
      </rPr>
      <t>名</t>
    </r>
    <r>
      <rPr>
        <sz val="11"/>
        <rFont val="Century"/>
        <family val="1"/>
      </rPr>
      <t>] )</t>
    </r>
    <phoneticPr fontId="4"/>
  </si>
  <si>
    <r>
      <rPr>
        <sz val="11"/>
        <rFont val="ＭＳ 明朝"/>
        <family val="1"/>
        <charset val="128"/>
      </rPr>
      <t>山形県内水面漁場管理委員会</t>
    </r>
    <phoneticPr fontId="14"/>
  </si>
  <si>
    <r>
      <rPr>
        <sz val="11"/>
        <color theme="1"/>
        <rFont val="ＭＳ 明朝"/>
        <family val="1"/>
        <charset val="128"/>
      </rPr>
      <t>山本益生</t>
    </r>
    <rPh sb="0" eb="2">
      <t>ヤマモト</t>
    </rPh>
    <rPh sb="2" eb="4">
      <t>マスオ</t>
    </rPh>
    <phoneticPr fontId="4"/>
  </si>
  <si>
    <r>
      <rPr>
        <sz val="11"/>
        <color theme="1"/>
        <rFont val="ＭＳ 明朝"/>
        <family val="1"/>
        <charset val="128"/>
      </rPr>
      <t>環境・生態系保全活動支援事業費</t>
    </r>
    <rPh sb="0" eb="2">
      <t>カンキョウ</t>
    </rPh>
    <rPh sb="3" eb="5">
      <t>セイタイ</t>
    </rPh>
    <rPh sb="5" eb="6">
      <t>ケイ</t>
    </rPh>
    <rPh sb="6" eb="8">
      <t>ホゼン</t>
    </rPh>
    <rPh sb="8" eb="12">
      <t>カツドウシエン</t>
    </rPh>
    <rPh sb="12" eb="15">
      <t>ジギョウヒ</t>
    </rPh>
    <phoneticPr fontId="4"/>
  </si>
  <si>
    <r>
      <rPr>
        <sz val="11"/>
        <color theme="1"/>
        <rFont val="ＭＳ 明朝"/>
        <family val="1"/>
        <charset val="128"/>
      </rPr>
      <t>さくらます増殖施設管理運営費</t>
    </r>
    <rPh sb="5" eb="7">
      <t>ゾウショク</t>
    </rPh>
    <rPh sb="7" eb="11">
      <t>シセツカンリ</t>
    </rPh>
    <rPh sb="11" eb="14">
      <t>ウンエイヒ</t>
    </rPh>
    <phoneticPr fontId="4"/>
  </si>
  <si>
    <r>
      <rPr>
        <sz val="11"/>
        <color indexed="8"/>
        <rFont val="ＭＳ 明朝"/>
        <family val="1"/>
        <charset val="128"/>
      </rPr>
      <t>平成</t>
    </r>
    <r>
      <rPr>
        <sz val="11"/>
        <color indexed="8"/>
        <rFont val="Century"/>
        <family val="1"/>
      </rPr>
      <t>20</t>
    </r>
    <r>
      <rPr>
        <sz val="11"/>
        <color indexed="8"/>
        <rFont val="ＭＳ 明朝"/>
        <family val="1"/>
        <charset val="128"/>
      </rPr>
      <t>年</t>
    </r>
    <r>
      <rPr>
        <sz val="11"/>
        <color indexed="8"/>
        <rFont val="Century"/>
        <family val="1"/>
      </rPr>
      <t>11</t>
    </r>
    <r>
      <rPr>
        <sz val="11"/>
        <color indexed="8"/>
        <rFont val="ＭＳ 明朝"/>
        <family val="1"/>
        <charset val="128"/>
      </rPr>
      <t>月</t>
    </r>
    <r>
      <rPr>
        <sz val="11"/>
        <color indexed="8"/>
        <rFont val="Century"/>
        <family val="1"/>
      </rPr>
      <t>1</t>
    </r>
    <r>
      <rPr>
        <sz val="11"/>
        <color indexed="8"/>
        <rFont val="ＭＳ 明朝"/>
        <family val="1"/>
        <charset val="128"/>
      </rPr>
      <t>日現在</t>
    </r>
    <phoneticPr fontId="14"/>
  </si>
  <si>
    <r>
      <t>(</t>
    </r>
    <r>
      <rPr>
        <sz val="11"/>
        <color indexed="8"/>
        <rFont val="ＭＳ 明朝"/>
        <family val="1"/>
        <charset val="128"/>
      </rPr>
      <t>平成</t>
    </r>
    <r>
      <rPr>
        <sz val="11"/>
        <color indexed="8"/>
        <rFont val="Century"/>
        <family val="1"/>
      </rPr>
      <t>20</t>
    </r>
    <r>
      <rPr>
        <sz val="11"/>
        <color indexed="8"/>
        <rFont val="ＭＳ 明朝"/>
        <family val="1"/>
        <charset val="128"/>
      </rPr>
      <t>年漁業ｾﾝｻｽ</t>
    </r>
    <r>
      <rPr>
        <sz val="11"/>
        <color indexed="8"/>
        <rFont val="Century"/>
        <family val="1"/>
      </rPr>
      <t>)</t>
    </r>
    <phoneticPr fontId="14"/>
  </si>
  <si>
    <r>
      <rPr>
        <sz val="11"/>
        <color indexed="8"/>
        <rFont val="ＭＳ 明朝"/>
        <family val="1"/>
        <charset val="128"/>
      </rPr>
      <t>※総経営体数は</t>
    </r>
    <r>
      <rPr>
        <sz val="11"/>
        <color indexed="8"/>
        <rFont val="Century"/>
        <family val="1"/>
      </rPr>
      <t>416</t>
    </r>
    <r>
      <rPr>
        <sz val="11"/>
        <color indexed="8"/>
        <rFont val="ＭＳ 明朝"/>
        <family val="1"/>
        <charset val="128"/>
      </rPr>
      <t>経営体で､前回調査</t>
    </r>
    <r>
      <rPr>
        <sz val="11"/>
        <color indexed="8"/>
        <rFont val="Century"/>
        <family val="1"/>
      </rPr>
      <t>(H18)</t>
    </r>
    <r>
      <rPr>
        <sz val="11"/>
        <color indexed="8"/>
        <rFont val="ＭＳ 明朝"/>
        <family val="1"/>
        <charset val="128"/>
      </rPr>
      <t>前年より</t>
    </r>
    <r>
      <rPr>
        <sz val="11"/>
        <color indexed="8"/>
        <rFont val="Century"/>
        <family val="1"/>
      </rPr>
      <t>12</t>
    </r>
    <r>
      <rPr>
        <sz val="11"/>
        <color indexed="8"/>
        <rFont val="ＭＳ 明朝"/>
        <family val="1"/>
        <charset val="128"/>
      </rPr>
      <t>経営体減少した｡</t>
    </r>
    <r>
      <rPr>
        <sz val="11"/>
        <color indexed="8"/>
        <rFont val="Century"/>
        <family val="1"/>
      </rPr>
      <t xml:space="preserve"> </t>
    </r>
    <r>
      <rPr>
        <sz val="11"/>
        <color indexed="8"/>
        <rFont val="ＭＳ 明朝"/>
        <family val="1"/>
        <charset val="128"/>
      </rPr>
      <t>　</t>
    </r>
    <phoneticPr fontId="14"/>
  </si>
  <si>
    <r>
      <rPr>
        <sz val="12"/>
        <rFont val="ＭＳ 明朝"/>
        <family val="1"/>
        <charset val="128"/>
      </rPr>
      <t>ウ　漁業種類別漁獲量</t>
    </r>
    <phoneticPr fontId="14"/>
  </si>
  <si>
    <r>
      <rPr>
        <sz val="11"/>
        <color indexed="8"/>
        <rFont val="ＭＳ 明朝"/>
        <family val="1"/>
        <charset val="128"/>
      </rPr>
      <t>魚種</t>
    </r>
    <r>
      <rPr>
        <sz val="11"/>
        <color indexed="8"/>
        <rFont val="Century"/>
        <family val="1"/>
      </rPr>
      <t xml:space="preserve">                             </t>
    </r>
    <r>
      <rPr>
        <sz val="11"/>
        <color indexed="8"/>
        <rFont val="ＭＳ 明朝"/>
        <family val="1"/>
        <charset val="128"/>
      </rPr>
      <t>月</t>
    </r>
    <phoneticPr fontId="14"/>
  </si>
  <si>
    <r>
      <rPr>
        <sz val="14"/>
        <rFont val="ＭＳ 明朝"/>
        <family val="1"/>
        <charset val="128"/>
      </rPr>
      <t>１０　免許・許可漁業</t>
    </r>
  </si>
  <si>
    <r>
      <t xml:space="preserve">(1)  </t>
    </r>
    <r>
      <rPr>
        <sz val="10"/>
        <rFont val="ＭＳ 明朝"/>
        <family val="1"/>
        <charset val="128"/>
      </rPr>
      <t>漁業権免許件数</t>
    </r>
    <phoneticPr fontId="4"/>
  </si>
  <si>
    <r>
      <rPr>
        <sz val="10"/>
        <rFont val="ＭＳ 明朝"/>
        <family val="1"/>
        <charset val="128"/>
      </rPr>
      <t>区</t>
    </r>
    <r>
      <rPr>
        <sz val="10"/>
        <rFont val="Century"/>
        <family val="1"/>
      </rPr>
      <t xml:space="preserve">      </t>
    </r>
    <r>
      <rPr>
        <sz val="10"/>
        <rFont val="ＭＳ 明朝"/>
        <family val="1"/>
        <charset val="128"/>
      </rPr>
      <t>分</t>
    </r>
    <phoneticPr fontId="4"/>
  </si>
  <si>
    <r>
      <rPr>
        <sz val="10"/>
        <rFont val="ＭＳ 明朝"/>
        <family val="1"/>
        <charset val="128"/>
      </rPr>
      <t>海</t>
    </r>
    <r>
      <rPr>
        <sz val="10"/>
        <rFont val="Century"/>
        <family val="1"/>
      </rPr>
      <t xml:space="preserve">                  </t>
    </r>
    <r>
      <rPr>
        <sz val="10"/>
        <rFont val="ＭＳ 明朝"/>
        <family val="1"/>
        <charset val="128"/>
      </rPr>
      <t>面</t>
    </r>
  </si>
  <si>
    <r>
      <rPr>
        <sz val="10"/>
        <rFont val="ＭＳ 明朝"/>
        <family val="1"/>
        <charset val="128"/>
      </rPr>
      <t>内</t>
    </r>
    <r>
      <rPr>
        <sz val="10"/>
        <rFont val="Century"/>
        <family val="1"/>
      </rPr>
      <t xml:space="preserve">    </t>
    </r>
    <r>
      <rPr>
        <sz val="10"/>
        <rFont val="ＭＳ 明朝"/>
        <family val="1"/>
        <charset val="128"/>
      </rPr>
      <t>水</t>
    </r>
    <r>
      <rPr>
        <sz val="10"/>
        <rFont val="Century"/>
        <family val="1"/>
      </rPr>
      <t xml:space="preserve">    </t>
    </r>
    <r>
      <rPr>
        <sz val="10"/>
        <rFont val="ＭＳ 明朝"/>
        <family val="1"/>
        <charset val="128"/>
      </rPr>
      <t>面</t>
    </r>
  </si>
  <si>
    <r>
      <rPr>
        <sz val="10"/>
        <rFont val="ＭＳ 明朝"/>
        <family val="1"/>
        <charset val="128"/>
      </rPr>
      <t>免許の種類</t>
    </r>
    <phoneticPr fontId="4"/>
  </si>
  <si>
    <r>
      <rPr>
        <sz val="10"/>
        <rFont val="ＭＳ 明朝"/>
        <family val="1"/>
        <charset val="128"/>
      </rPr>
      <t>共　同　漁　業　権</t>
    </r>
    <phoneticPr fontId="4"/>
  </si>
  <si>
    <r>
      <rPr>
        <sz val="10"/>
        <rFont val="ＭＳ 明朝"/>
        <family val="1"/>
        <charset val="128"/>
      </rPr>
      <t>定置漁業権</t>
    </r>
  </si>
  <si>
    <r>
      <rPr>
        <sz val="10"/>
        <rFont val="ＭＳ 明朝"/>
        <family val="1"/>
        <charset val="128"/>
      </rPr>
      <t>共同漁業権</t>
    </r>
  </si>
  <si>
    <r>
      <rPr>
        <sz val="10"/>
        <rFont val="ＭＳ 明朝"/>
        <family val="1"/>
        <charset val="128"/>
      </rPr>
      <t>区画漁業権</t>
    </r>
  </si>
  <si>
    <r>
      <rPr>
        <sz val="10"/>
        <rFont val="ＭＳ 明朝"/>
        <family val="1"/>
        <charset val="128"/>
      </rPr>
      <t>第</t>
    </r>
    <r>
      <rPr>
        <sz val="10"/>
        <rFont val="Century"/>
        <family val="1"/>
      </rPr>
      <t>1</t>
    </r>
    <r>
      <rPr>
        <sz val="10"/>
        <rFont val="ＭＳ 明朝"/>
        <family val="1"/>
        <charset val="128"/>
      </rPr>
      <t>種・第</t>
    </r>
    <r>
      <rPr>
        <sz val="10"/>
        <rFont val="Century"/>
        <family val="1"/>
      </rPr>
      <t>2</t>
    </r>
    <r>
      <rPr>
        <sz val="10"/>
        <rFont val="ＭＳ 明朝"/>
        <family val="1"/>
        <charset val="128"/>
      </rPr>
      <t>種</t>
    </r>
  </si>
  <si>
    <r>
      <rPr>
        <sz val="10"/>
        <rFont val="ＭＳ 明朝"/>
        <family val="1"/>
        <charset val="128"/>
      </rPr>
      <t>第</t>
    </r>
    <r>
      <rPr>
        <sz val="10"/>
        <rFont val="Century"/>
        <family val="1"/>
      </rPr>
      <t>3</t>
    </r>
    <r>
      <rPr>
        <sz val="10"/>
        <rFont val="ＭＳ 明朝"/>
        <family val="1"/>
        <charset val="128"/>
      </rPr>
      <t>種共同漁業</t>
    </r>
    <phoneticPr fontId="4"/>
  </si>
  <si>
    <r>
      <rPr>
        <sz val="10"/>
        <rFont val="ＭＳ 明朝"/>
        <family val="1"/>
        <charset val="128"/>
      </rPr>
      <t>第</t>
    </r>
    <r>
      <rPr>
        <sz val="10"/>
        <rFont val="Century"/>
        <family val="1"/>
      </rPr>
      <t>5</t>
    </r>
    <r>
      <rPr>
        <sz val="10"/>
        <rFont val="ＭＳ 明朝"/>
        <family val="1"/>
        <charset val="128"/>
      </rPr>
      <t>種共同漁業</t>
    </r>
  </si>
  <si>
    <r>
      <rPr>
        <sz val="10"/>
        <rFont val="ＭＳ 明朝"/>
        <family val="1"/>
        <charset val="128"/>
      </rPr>
      <t>第</t>
    </r>
    <r>
      <rPr>
        <sz val="10"/>
        <rFont val="Century"/>
        <family val="1"/>
      </rPr>
      <t>2</t>
    </r>
    <r>
      <rPr>
        <sz val="10"/>
        <rFont val="ＭＳ 明朝"/>
        <family val="1"/>
        <charset val="128"/>
      </rPr>
      <t>種区画漁業</t>
    </r>
  </si>
  <si>
    <r>
      <rPr>
        <sz val="10"/>
        <rFont val="ＭＳ 明朝"/>
        <family val="1"/>
        <charset val="128"/>
      </rPr>
      <t>共</t>
    </r>
    <r>
      <rPr>
        <sz val="10"/>
        <rFont val="Century"/>
        <family val="1"/>
      </rPr>
      <t xml:space="preserve">  </t>
    </r>
    <r>
      <rPr>
        <sz val="10"/>
        <rFont val="ＭＳ 明朝"/>
        <family val="1"/>
        <charset val="128"/>
      </rPr>
      <t>同</t>
    </r>
    <r>
      <rPr>
        <sz val="10"/>
        <rFont val="Century"/>
        <family val="1"/>
      </rPr>
      <t xml:space="preserve">  </t>
    </r>
    <r>
      <rPr>
        <sz val="10"/>
        <rFont val="ＭＳ 明朝"/>
        <family val="1"/>
        <charset val="128"/>
      </rPr>
      <t>漁</t>
    </r>
    <r>
      <rPr>
        <sz val="10"/>
        <rFont val="Century"/>
        <family val="1"/>
      </rPr>
      <t xml:space="preserve">  </t>
    </r>
    <r>
      <rPr>
        <sz val="10"/>
        <rFont val="ＭＳ 明朝"/>
        <family val="1"/>
        <charset val="128"/>
      </rPr>
      <t>業</t>
    </r>
  </si>
  <si>
    <r>
      <rPr>
        <sz val="10"/>
        <rFont val="ＭＳ 明朝"/>
        <family val="1"/>
        <charset val="128"/>
      </rPr>
      <t>対</t>
    </r>
    <r>
      <rPr>
        <sz val="10"/>
        <rFont val="Century"/>
        <family val="1"/>
      </rPr>
      <t xml:space="preserve"> </t>
    </r>
    <r>
      <rPr>
        <sz val="10"/>
        <rFont val="ＭＳ 明朝"/>
        <family val="1"/>
        <charset val="128"/>
      </rPr>
      <t>象</t>
    </r>
    <r>
      <rPr>
        <sz val="10"/>
        <rFont val="Century"/>
        <family val="1"/>
      </rPr>
      <t xml:space="preserve"> </t>
    </r>
    <r>
      <rPr>
        <sz val="10"/>
        <rFont val="ＭＳ 明朝"/>
        <family val="1"/>
        <charset val="128"/>
      </rPr>
      <t>魚</t>
    </r>
    <r>
      <rPr>
        <sz val="10"/>
        <rFont val="Century"/>
        <family val="1"/>
      </rPr>
      <t xml:space="preserve"> </t>
    </r>
    <r>
      <rPr>
        <sz val="10"/>
        <rFont val="ＭＳ 明朝"/>
        <family val="1"/>
        <charset val="128"/>
      </rPr>
      <t>種</t>
    </r>
  </si>
  <si>
    <r>
      <rPr>
        <sz val="10"/>
        <rFont val="ＭＳ 明朝"/>
        <family val="1"/>
        <charset val="128"/>
      </rPr>
      <t>ぶ</t>
    </r>
    <r>
      <rPr>
        <sz val="10"/>
        <rFont val="Century"/>
        <family val="1"/>
      </rPr>
      <t xml:space="preserve"> </t>
    </r>
    <r>
      <rPr>
        <sz val="10"/>
        <rFont val="ＭＳ 明朝"/>
        <family val="1"/>
        <charset val="128"/>
      </rPr>
      <t>り</t>
    </r>
  </si>
  <si>
    <r>
      <rPr>
        <sz val="10"/>
        <rFont val="ＭＳ 明朝"/>
        <family val="1"/>
        <charset val="128"/>
      </rPr>
      <t>こ</t>
    </r>
    <r>
      <rPr>
        <sz val="10"/>
        <rFont val="Century"/>
        <family val="1"/>
      </rPr>
      <t xml:space="preserve"> </t>
    </r>
    <r>
      <rPr>
        <sz val="10"/>
        <rFont val="ＭＳ 明朝"/>
        <family val="1"/>
        <charset val="128"/>
      </rPr>
      <t>い</t>
    </r>
  </si>
  <si>
    <r>
      <rPr>
        <sz val="10"/>
        <rFont val="ＭＳ 明朝"/>
        <family val="1"/>
        <charset val="128"/>
      </rPr>
      <t>にじます</t>
    </r>
  </si>
  <si>
    <r>
      <rPr>
        <sz val="10"/>
        <rFont val="ＭＳ 明朝"/>
        <family val="1"/>
        <charset val="128"/>
      </rPr>
      <t>じゅんさい</t>
    </r>
  </si>
  <si>
    <r>
      <rPr>
        <sz val="10"/>
        <rFont val="ＭＳ 明朝"/>
        <family val="1"/>
        <charset val="128"/>
      </rPr>
      <t>件</t>
    </r>
    <r>
      <rPr>
        <sz val="10"/>
        <rFont val="Century"/>
        <family val="1"/>
      </rPr>
      <t xml:space="preserve">      </t>
    </r>
    <r>
      <rPr>
        <sz val="10"/>
        <rFont val="ＭＳ 明朝"/>
        <family val="1"/>
        <charset val="128"/>
      </rPr>
      <t>数</t>
    </r>
    <phoneticPr fontId="4"/>
  </si>
  <si>
    <r>
      <rPr>
        <sz val="10"/>
        <rFont val="ＭＳ 明朝"/>
        <family val="1"/>
        <charset val="128"/>
      </rPr>
      <t>（</t>
    </r>
    <r>
      <rPr>
        <sz val="10"/>
        <rFont val="Century"/>
        <family val="1"/>
      </rPr>
      <t>2</t>
    </r>
    <r>
      <rPr>
        <sz val="10"/>
        <rFont val="ＭＳ 明朝"/>
        <family val="1"/>
        <charset val="128"/>
      </rPr>
      <t>）</t>
    </r>
    <r>
      <rPr>
        <sz val="10"/>
        <rFont val="Century"/>
        <family val="1"/>
      </rPr>
      <t xml:space="preserve"> </t>
    </r>
    <r>
      <rPr>
        <sz val="10"/>
        <rFont val="ＭＳ 明朝"/>
        <family val="1"/>
        <charset val="128"/>
      </rPr>
      <t>漁業種類別､地区別､知事許可隻数</t>
    </r>
    <r>
      <rPr>
        <sz val="10"/>
        <rFont val="Century"/>
        <family val="1"/>
      </rPr>
      <t xml:space="preserve">                                                                     </t>
    </r>
    <r>
      <rPr>
        <sz val="10"/>
        <rFont val="ＭＳ 明朝"/>
        <family val="1"/>
        <charset val="128"/>
      </rPr>
      <t>　　</t>
    </r>
    <r>
      <rPr>
        <sz val="10"/>
        <rFont val="Century"/>
        <family val="1"/>
      </rPr>
      <t xml:space="preserve">       </t>
    </r>
    <phoneticPr fontId="4"/>
  </si>
  <si>
    <r>
      <rPr>
        <sz val="10"/>
        <rFont val="ＭＳ 明朝"/>
        <family val="1"/>
        <charset val="128"/>
      </rPr>
      <t>漁業種類</t>
    </r>
  </si>
  <si>
    <r>
      <rPr>
        <sz val="10"/>
        <rFont val="ＭＳ 明朝"/>
        <family val="1"/>
        <charset val="128"/>
      </rPr>
      <t>許可の有効期間</t>
    </r>
  </si>
  <si>
    <r>
      <rPr>
        <sz val="10"/>
        <rFont val="ＭＳ 明朝"/>
        <family val="1"/>
        <charset val="128"/>
      </rPr>
      <t>漁業時期</t>
    </r>
    <rPh sb="0" eb="2">
      <t>ギョギョウ</t>
    </rPh>
    <rPh sb="2" eb="4">
      <t>ジキ</t>
    </rPh>
    <phoneticPr fontId="4"/>
  </si>
  <si>
    <r>
      <rPr>
        <sz val="10"/>
        <rFont val="ＭＳ 明朝"/>
        <family val="1"/>
        <charset val="128"/>
      </rPr>
      <t>地</t>
    </r>
    <r>
      <rPr>
        <sz val="10"/>
        <rFont val="Century"/>
        <family val="1"/>
      </rPr>
      <t xml:space="preserve"> </t>
    </r>
    <r>
      <rPr>
        <sz val="10"/>
        <rFont val="ＭＳ 明朝"/>
        <family val="1"/>
        <charset val="128"/>
      </rPr>
      <t>区</t>
    </r>
    <r>
      <rPr>
        <sz val="10"/>
        <rFont val="Century"/>
        <family val="1"/>
      </rPr>
      <t xml:space="preserve"> </t>
    </r>
    <r>
      <rPr>
        <sz val="10"/>
        <rFont val="ＭＳ 明朝"/>
        <family val="1"/>
        <charset val="128"/>
      </rPr>
      <t>別</t>
    </r>
    <r>
      <rPr>
        <sz val="10"/>
        <rFont val="Century"/>
        <family val="1"/>
      </rPr>
      <t xml:space="preserve"> </t>
    </r>
    <r>
      <rPr>
        <sz val="10"/>
        <rFont val="ＭＳ 明朝"/>
        <family val="1"/>
        <charset val="128"/>
      </rPr>
      <t>許</t>
    </r>
    <r>
      <rPr>
        <sz val="10"/>
        <rFont val="Century"/>
        <family val="1"/>
      </rPr>
      <t xml:space="preserve"> </t>
    </r>
    <r>
      <rPr>
        <sz val="10"/>
        <rFont val="ＭＳ 明朝"/>
        <family val="1"/>
        <charset val="128"/>
      </rPr>
      <t>可</t>
    </r>
    <r>
      <rPr>
        <sz val="10"/>
        <rFont val="Century"/>
        <family val="1"/>
      </rPr>
      <t xml:space="preserve"> </t>
    </r>
    <r>
      <rPr>
        <sz val="10"/>
        <rFont val="ＭＳ 明朝"/>
        <family val="1"/>
        <charset val="128"/>
      </rPr>
      <t>隻</t>
    </r>
    <r>
      <rPr>
        <sz val="10"/>
        <rFont val="Century"/>
        <family val="1"/>
      </rPr>
      <t xml:space="preserve"> </t>
    </r>
    <r>
      <rPr>
        <sz val="10"/>
        <rFont val="ＭＳ 明朝"/>
        <family val="1"/>
        <charset val="128"/>
      </rPr>
      <t>数</t>
    </r>
  </si>
  <si>
    <r>
      <rPr>
        <sz val="10"/>
        <rFont val="ＭＳ 明朝"/>
        <family val="1"/>
        <charset val="128"/>
      </rPr>
      <t>計</t>
    </r>
  </si>
  <si>
    <r>
      <rPr>
        <sz val="10"/>
        <rFont val="ＭＳ 明朝"/>
        <family val="1"/>
        <charset val="128"/>
      </rPr>
      <t>備</t>
    </r>
    <r>
      <rPr>
        <sz val="10"/>
        <rFont val="Century"/>
        <family val="1"/>
      </rPr>
      <t xml:space="preserve"> </t>
    </r>
    <r>
      <rPr>
        <sz val="10"/>
        <rFont val="ＭＳ 明朝"/>
        <family val="1"/>
        <charset val="128"/>
      </rPr>
      <t>考</t>
    </r>
  </si>
  <si>
    <r>
      <rPr>
        <sz val="10"/>
        <rFont val="ＭＳ 明朝"/>
        <family val="1"/>
        <charset val="128"/>
      </rPr>
      <t>飛島</t>
    </r>
  </si>
  <si>
    <r>
      <rPr>
        <sz val="10"/>
        <rFont val="ＭＳ 明朝"/>
        <family val="1"/>
        <charset val="128"/>
      </rPr>
      <t>吹浦</t>
    </r>
  </si>
  <si>
    <r>
      <rPr>
        <sz val="10"/>
        <rFont val="ＭＳ 明朝"/>
        <family val="1"/>
        <charset val="128"/>
      </rPr>
      <t>酒田</t>
    </r>
  </si>
  <si>
    <r>
      <rPr>
        <sz val="10"/>
        <rFont val="ＭＳ 明朝"/>
        <family val="1"/>
        <charset val="128"/>
      </rPr>
      <t>加茂</t>
    </r>
  </si>
  <si>
    <r>
      <rPr>
        <sz val="10"/>
        <rFont val="ＭＳ 明朝"/>
        <family val="1"/>
        <charset val="128"/>
      </rPr>
      <t>由良</t>
    </r>
  </si>
  <si>
    <r>
      <rPr>
        <sz val="10"/>
        <rFont val="ＭＳ 明朝"/>
        <family val="1"/>
        <charset val="128"/>
      </rPr>
      <t>豊浦</t>
    </r>
  </si>
  <si>
    <r>
      <rPr>
        <sz val="10"/>
        <rFont val="ＭＳ 明朝"/>
        <family val="1"/>
        <charset val="128"/>
      </rPr>
      <t>温海</t>
    </r>
  </si>
  <si>
    <r>
      <rPr>
        <sz val="10"/>
        <rFont val="ＭＳ 明朝"/>
        <family val="1"/>
        <charset val="128"/>
      </rPr>
      <t>念珠関</t>
    </r>
  </si>
  <si>
    <r>
      <rPr>
        <sz val="10"/>
        <rFont val="ＭＳ 明朝"/>
        <family val="1"/>
        <charset val="128"/>
      </rPr>
      <t>手繰第一種</t>
    </r>
  </si>
  <si>
    <r>
      <rPr>
        <sz val="10"/>
        <rFont val="ＭＳ 明朝"/>
        <family val="1"/>
        <charset val="128"/>
      </rPr>
      <t>～</t>
    </r>
  </si>
  <si>
    <r>
      <rPr>
        <sz val="10"/>
        <rFont val="ＭＳ 明朝"/>
        <family val="1"/>
        <charset val="128"/>
      </rPr>
      <t>翌年</t>
    </r>
    <r>
      <rPr>
        <sz val="10"/>
        <rFont val="Century"/>
        <family val="1"/>
      </rPr>
      <t>6.30</t>
    </r>
  </si>
  <si>
    <r>
      <rPr>
        <sz val="10"/>
        <rFont val="ＭＳ 明朝"/>
        <family val="1"/>
        <charset val="128"/>
      </rPr>
      <t>手繰第三種</t>
    </r>
  </si>
  <si>
    <r>
      <rPr>
        <sz val="10"/>
        <rFont val="ＭＳ 明朝"/>
        <family val="1"/>
        <charset val="128"/>
      </rPr>
      <t>貝けた</t>
    </r>
  </si>
  <si>
    <r>
      <rPr>
        <sz val="10"/>
        <rFont val="ＭＳ 明朝"/>
        <family val="1"/>
        <charset val="128"/>
      </rPr>
      <t>その他の小型機船底びき網</t>
    </r>
  </si>
  <si>
    <r>
      <rPr>
        <sz val="10"/>
        <rFont val="ＭＳ 明朝"/>
        <family val="1"/>
        <charset val="128"/>
      </rPr>
      <t>こあみ､くろえび</t>
    </r>
  </si>
  <si>
    <r>
      <rPr>
        <sz val="10"/>
        <rFont val="ＭＳ 明朝"/>
        <family val="1"/>
        <charset val="128"/>
      </rPr>
      <t>〃</t>
    </r>
  </si>
  <si>
    <r>
      <rPr>
        <sz val="10"/>
        <rFont val="ＭＳ 明朝"/>
        <family val="1"/>
        <charset val="128"/>
      </rPr>
      <t>翌年</t>
    </r>
    <r>
      <rPr>
        <sz val="10"/>
        <rFont val="Century"/>
        <family val="1"/>
      </rPr>
      <t>2</t>
    </r>
    <r>
      <rPr>
        <sz val="10"/>
        <rFont val="ＭＳ 明朝"/>
        <family val="1"/>
        <charset val="128"/>
      </rPr>
      <t>末</t>
    </r>
  </si>
  <si>
    <r>
      <rPr>
        <sz val="10"/>
        <rFont val="ＭＳ 明朝"/>
        <family val="1"/>
        <charset val="128"/>
      </rPr>
      <t>餌料びき</t>
    </r>
  </si>
  <si>
    <r>
      <rPr>
        <sz val="10"/>
        <rFont val="ＭＳ 明朝"/>
        <family val="1"/>
        <charset val="128"/>
      </rPr>
      <t>ご</t>
    </r>
    <r>
      <rPr>
        <sz val="10"/>
        <rFont val="Century"/>
        <family val="1"/>
      </rPr>
      <t xml:space="preserve">  </t>
    </r>
    <r>
      <rPr>
        <sz val="10"/>
        <rFont val="ＭＳ 明朝"/>
        <family val="1"/>
        <charset val="128"/>
      </rPr>
      <t>ち</t>
    </r>
    <r>
      <rPr>
        <sz val="10"/>
        <rFont val="Century"/>
        <family val="1"/>
      </rPr>
      <t xml:space="preserve">  </t>
    </r>
    <r>
      <rPr>
        <sz val="10"/>
        <rFont val="ＭＳ 明朝"/>
        <family val="1"/>
        <charset val="128"/>
      </rPr>
      <t>網</t>
    </r>
  </si>
  <si>
    <r>
      <rPr>
        <sz val="10"/>
        <rFont val="ＭＳ 明朝"/>
        <family val="1"/>
        <charset val="128"/>
      </rPr>
      <t>いわし流し網</t>
    </r>
  </si>
  <si>
    <r>
      <rPr>
        <sz val="10"/>
        <rFont val="ＭＳ 明朝"/>
        <family val="1"/>
        <charset val="128"/>
      </rPr>
      <t>たらはえ縄</t>
    </r>
    <rPh sb="4" eb="5">
      <t>ナワ</t>
    </rPh>
    <phoneticPr fontId="4"/>
  </si>
  <si>
    <r>
      <rPr>
        <sz val="10"/>
        <rFont val="ＭＳ 明朝"/>
        <family val="1"/>
        <charset val="128"/>
      </rPr>
      <t>ばいかご</t>
    </r>
  </si>
  <si>
    <r>
      <rPr>
        <sz val="10"/>
        <rFont val="ＭＳ 明朝"/>
        <family val="1"/>
        <charset val="128"/>
      </rPr>
      <t>べにずわいがにかご</t>
    </r>
  </si>
  <si>
    <r>
      <rPr>
        <sz val="10"/>
        <rFont val="ＭＳ 明朝"/>
        <family val="1"/>
        <charset val="128"/>
      </rPr>
      <t>翌年</t>
    </r>
    <r>
      <rPr>
        <sz val="10"/>
        <rFont val="Century"/>
        <family val="1"/>
      </rPr>
      <t>1.31</t>
    </r>
  </si>
  <si>
    <r>
      <rPr>
        <sz val="10"/>
        <rFont val="ＭＳ 明朝"/>
        <family val="1"/>
        <charset val="128"/>
      </rPr>
      <t>小型いか釣り</t>
    </r>
    <rPh sb="4" eb="5">
      <t>ツ</t>
    </rPh>
    <phoneticPr fontId="4"/>
  </si>
  <si>
    <r>
      <rPr>
        <sz val="10"/>
        <rFont val="ＭＳ 明朝"/>
        <family val="1"/>
        <charset val="128"/>
      </rPr>
      <t>張網</t>
    </r>
  </si>
  <si>
    <r>
      <rPr>
        <sz val="10"/>
        <rFont val="ＭＳ 明朝"/>
        <family val="1"/>
        <charset val="128"/>
      </rPr>
      <t>翌年</t>
    </r>
    <r>
      <rPr>
        <sz val="10"/>
        <rFont val="Century"/>
        <family val="1"/>
      </rPr>
      <t>8.31</t>
    </r>
  </si>
  <si>
    <t>23.4.1</t>
    <phoneticPr fontId="4"/>
  </si>
  <si>
    <t>23.6.15</t>
    <phoneticPr fontId="4"/>
  </si>
  <si>
    <t>26.3.31</t>
    <phoneticPr fontId="4"/>
  </si>
  <si>
    <t>26.6.14</t>
    <phoneticPr fontId="4"/>
  </si>
  <si>
    <t>6.15</t>
    <phoneticPr fontId="4"/>
  </si>
  <si>
    <t>9.1</t>
    <phoneticPr fontId="4"/>
  </si>
  <si>
    <r>
      <t>10</t>
    </r>
    <r>
      <rPr>
        <sz val="10"/>
        <rFont val="ＭＳ 明朝"/>
        <family val="1"/>
        <charset val="128"/>
      </rPr>
      <t>トン以上</t>
    </r>
    <rPh sb="4" eb="6">
      <t>イジョウ</t>
    </rPh>
    <phoneticPr fontId="4"/>
  </si>
  <si>
    <r>
      <rPr>
        <sz val="10"/>
        <rFont val="ＭＳ 明朝"/>
        <family val="1"/>
        <charset val="128"/>
      </rPr>
      <t>〃</t>
    </r>
    <phoneticPr fontId="4"/>
  </si>
  <si>
    <r>
      <t>10</t>
    </r>
    <r>
      <rPr>
        <sz val="10"/>
        <rFont val="ＭＳ 明朝"/>
        <family val="1"/>
        <charset val="128"/>
      </rPr>
      <t>トン未満</t>
    </r>
    <rPh sb="4" eb="6">
      <t>ミマン</t>
    </rPh>
    <phoneticPr fontId="4"/>
  </si>
  <si>
    <r>
      <rPr>
        <sz val="10"/>
        <rFont val="ＭＳ 明朝"/>
        <family val="1"/>
        <charset val="128"/>
      </rPr>
      <t>きすさし網</t>
    </r>
    <phoneticPr fontId="4"/>
  </si>
  <si>
    <r>
      <rPr>
        <sz val="10"/>
        <rFont val="ＭＳ 明朝"/>
        <family val="1"/>
        <charset val="128"/>
      </rPr>
      <t>あまだいさし網</t>
    </r>
    <phoneticPr fontId="4"/>
  </si>
  <si>
    <r>
      <rPr>
        <sz val="10"/>
        <rFont val="ＭＳ 明朝"/>
        <family val="1"/>
        <charset val="128"/>
      </rPr>
      <t>めじまぐろ流し網</t>
    </r>
    <rPh sb="5" eb="6">
      <t>ナガ</t>
    </rPh>
    <rPh sb="7" eb="8">
      <t>アミ</t>
    </rPh>
    <phoneticPr fontId="4"/>
  </si>
  <si>
    <r>
      <rPr>
        <sz val="10"/>
        <rFont val="ＭＳ 明朝"/>
        <family val="1"/>
        <charset val="128"/>
      </rPr>
      <t>かれいさし網</t>
    </r>
    <phoneticPr fontId="4"/>
  </si>
  <si>
    <r>
      <rPr>
        <sz val="10"/>
        <rFont val="ＭＳ 明朝"/>
        <family val="1"/>
        <charset val="128"/>
      </rPr>
      <t>たらさし網</t>
    </r>
    <phoneticPr fontId="4"/>
  </si>
  <si>
    <r>
      <rPr>
        <sz val="10"/>
        <rFont val="ＭＳ 明朝"/>
        <family val="1"/>
        <charset val="128"/>
      </rPr>
      <t>さめさし網</t>
    </r>
    <phoneticPr fontId="4"/>
  </si>
  <si>
    <r>
      <rPr>
        <sz val="10"/>
        <rFont val="ＭＳ 明朝"/>
        <family val="1"/>
        <charset val="128"/>
      </rPr>
      <t>めばるさし網</t>
    </r>
    <phoneticPr fontId="4"/>
  </si>
  <si>
    <r>
      <rPr>
        <sz val="11"/>
        <rFont val="ＭＳ 明朝"/>
        <family val="1"/>
        <charset val="128"/>
      </rPr>
      <t>業種類</t>
    </r>
  </si>
  <si>
    <r>
      <rPr>
        <sz val="11"/>
        <rFont val="ＭＳ 明朝"/>
        <family val="1"/>
        <charset val="128"/>
      </rPr>
      <t>許可の有効期間</t>
    </r>
  </si>
  <si>
    <r>
      <rPr>
        <sz val="11"/>
        <rFont val="ＭＳ 明朝"/>
        <family val="1"/>
        <charset val="128"/>
      </rPr>
      <t>操　業　期　間</t>
    </r>
    <phoneticPr fontId="4"/>
  </si>
  <si>
    <r>
      <rPr>
        <sz val="11"/>
        <rFont val="ＭＳ 明朝"/>
        <family val="1"/>
        <charset val="128"/>
      </rPr>
      <t>入　会　内　容</t>
    </r>
    <phoneticPr fontId="4"/>
  </si>
  <si>
    <r>
      <rPr>
        <sz val="11"/>
        <rFont val="ＭＳ 明朝"/>
        <family val="1"/>
        <charset val="128"/>
      </rPr>
      <t>手繰第一種</t>
    </r>
  </si>
  <si>
    <r>
      <t>9. 1</t>
    </r>
    <r>
      <rPr>
        <sz val="11"/>
        <rFont val="ＭＳ 明朝"/>
        <family val="1"/>
        <charset val="128"/>
      </rPr>
      <t>～翌年</t>
    </r>
    <r>
      <rPr>
        <sz val="11"/>
        <rFont val="Century"/>
        <family val="1"/>
      </rPr>
      <t>6.30</t>
    </r>
    <phoneticPr fontId="4"/>
  </si>
  <si>
    <r>
      <rPr>
        <sz val="11"/>
        <rFont val="ＭＳ 明朝"/>
        <family val="1"/>
        <charset val="128"/>
      </rPr>
      <t>新潟県との知事協定</t>
    </r>
  </si>
  <si>
    <r>
      <rPr>
        <sz val="11"/>
        <rFont val="ＭＳ 明朝"/>
        <family val="1"/>
        <charset val="128"/>
      </rPr>
      <t>新潟</t>
    </r>
    <r>
      <rPr>
        <sz val="11"/>
        <rFont val="Century"/>
        <family val="1"/>
      </rPr>
      <t xml:space="preserve"> </t>
    </r>
    <r>
      <rPr>
        <sz val="11"/>
        <rFont val="ＭＳ 明朝"/>
        <family val="1"/>
        <charset val="128"/>
      </rPr>
      <t>→</t>
    </r>
    <r>
      <rPr>
        <sz val="11"/>
        <rFont val="Century"/>
        <family val="1"/>
      </rPr>
      <t xml:space="preserve"> </t>
    </r>
    <r>
      <rPr>
        <sz val="11"/>
        <rFont val="ＭＳ 明朝"/>
        <family val="1"/>
        <charset val="128"/>
      </rPr>
      <t>山形</t>
    </r>
    <phoneticPr fontId="4"/>
  </si>
  <si>
    <r>
      <rPr>
        <sz val="11"/>
        <rFont val="ＭＳ 明朝"/>
        <family val="1"/>
        <charset val="128"/>
      </rPr>
      <t>山形</t>
    </r>
    <r>
      <rPr>
        <sz val="11"/>
        <rFont val="Century"/>
        <family val="1"/>
      </rPr>
      <t xml:space="preserve"> </t>
    </r>
    <r>
      <rPr>
        <sz val="11"/>
        <rFont val="ＭＳ 明朝"/>
        <family val="1"/>
        <charset val="128"/>
      </rPr>
      <t>→</t>
    </r>
    <r>
      <rPr>
        <sz val="11"/>
        <rFont val="Century"/>
        <family val="1"/>
      </rPr>
      <t xml:space="preserve"> </t>
    </r>
    <r>
      <rPr>
        <sz val="11"/>
        <rFont val="ＭＳ 明朝"/>
        <family val="1"/>
        <charset val="128"/>
      </rPr>
      <t>新潟</t>
    </r>
    <phoneticPr fontId="4"/>
  </si>
  <si>
    <r>
      <rPr>
        <sz val="11"/>
        <rFont val="ＭＳ 明朝"/>
        <family val="1"/>
        <charset val="128"/>
      </rPr>
      <t>〃</t>
    </r>
    <phoneticPr fontId="4"/>
  </si>
  <si>
    <r>
      <rPr>
        <sz val="11"/>
        <rFont val="ＭＳ 明朝"/>
        <family val="1"/>
        <charset val="128"/>
      </rPr>
      <t>新潟海区との委員会協定</t>
    </r>
    <r>
      <rPr>
        <sz val="11"/>
        <rFont val="Century"/>
        <family val="1"/>
      </rPr>
      <t>(</t>
    </r>
    <r>
      <rPr>
        <sz val="11"/>
        <rFont val="ＭＳ 明朝"/>
        <family val="1"/>
        <charset val="128"/>
      </rPr>
      <t>甲区域</t>
    </r>
    <r>
      <rPr>
        <sz val="11"/>
        <rFont val="Century"/>
        <family val="1"/>
      </rPr>
      <t>)</t>
    </r>
  </si>
  <si>
    <r>
      <rPr>
        <sz val="11"/>
        <rFont val="ＭＳ 明朝"/>
        <family val="1"/>
        <charset val="128"/>
      </rPr>
      <t>新潟海区との委員会協定</t>
    </r>
    <r>
      <rPr>
        <sz val="11"/>
        <rFont val="Century"/>
        <family val="1"/>
      </rPr>
      <t>(</t>
    </r>
    <r>
      <rPr>
        <sz val="11"/>
        <rFont val="ＭＳ 明朝"/>
        <family val="1"/>
        <charset val="128"/>
      </rPr>
      <t>乙区域</t>
    </r>
    <r>
      <rPr>
        <sz val="11"/>
        <rFont val="Century"/>
        <family val="1"/>
      </rPr>
      <t>)</t>
    </r>
  </si>
  <si>
    <t xml:space="preserve">  0</t>
    <phoneticPr fontId="4"/>
  </si>
  <si>
    <r>
      <rPr>
        <sz val="11"/>
        <rFont val="ＭＳ 明朝"/>
        <family val="1"/>
        <charset val="128"/>
      </rPr>
      <t>えびかご</t>
    </r>
    <phoneticPr fontId="4"/>
  </si>
  <si>
    <r>
      <t>5.10</t>
    </r>
    <r>
      <rPr>
        <sz val="11"/>
        <rFont val="ＭＳ 明朝"/>
        <family val="1"/>
        <charset val="128"/>
      </rPr>
      <t>～</t>
    </r>
    <r>
      <rPr>
        <sz val="11"/>
        <rFont val="Century"/>
        <family val="1"/>
      </rPr>
      <t>6.30</t>
    </r>
    <r>
      <rPr>
        <sz val="11"/>
        <rFont val="ＭＳ 明朝"/>
        <family val="1"/>
        <charset val="128"/>
      </rPr>
      <t>､</t>
    </r>
    <r>
      <rPr>
        <sz val="11"/>
        <rFont val="Century"/>
        <family val="1"/>
      </rPr>
      <t>9.1</t>
    </r>
    <r>
      <rPr>
        <sz val="11"/>
        <rFont val="ＭＳ 明朝"/>
        <family val="1"/>
        <charset val="128"/>
      </rPr>
      <t>～</t>
    </r>
    <r>
      <rPr>
        <sz val="11"/>
        <rFont val="Century"/>
        <family val="1"/>
      </rPr>
      <t>10.31</t>
    </r>
    <phoneticPr fontId="4"/>
  </si>
  <si>
    <r>
      <rPr>
        <sz val="11"/>
        <rFont val="ＭＳ 明朝"/>
        <family val="1"/>
        <charset val="128"/>
      </rPr>
      <t>ごち網</t>
    </r>
    <phoneticPr fontId="4"/>
  </si>
  <si>
    <t>(</t>
    <phoneticPr fontId="4"/>
  </si>
  <si>
    <t>)</t>
    <phoneticPr fontId="4"/>
  </si>
  <si>
    <r>
      <t>6. 1</t>
    </r>
    <r>
      <rPr>
        <sz val="11"/>
        <rFont val="ＭＳ 明朝"/>
        <family val="1"/>
        <charset val="128"/>
      </rPr>
      <t>～</t>
    </r>
    <r>
      <rPr>
        <sz val="11"/>
        <rFont val="Century"/>
        <family val="1"/>
      </rPr>
      <t>10.31</t>
    </r>
    <phoneticPr fontId="4"/>
  </si>
  <si>
    <r>
      <rPr>
        <sz val="11"/>
        <rFont val="ＭＳ 明朝"/>
        <family val="1"/>
        <charset val="128"/>
      </rPr>
      <t>秋田海区との委員会協定</t>
    </r>
  </si>
  <si>
    <r>
      <rPr>
        <sz val="11"/>
        <rFont val="ＭＳ 明朝"/>
        <family val="1"/>
        <charset val="128"/>
      </rPr>
      <t>秋田</t>
    </r>
    <r>
      <rPr>
        <sz val="11"/>
        <rFont val="Century"/>
        <family val="1"/>
      </rPr>
      <t xml:space="preserve"> </t>
    </r>
    <r>
      <rPr>
        <sz val="11"/>
        <rFont val="ＭＳ 明朝"/>
        <family val="1"/>
        <charset val="128"/>
      </rPr>
      <t>→</t>
    </r>
    <r>
      <rPr>
        <sz val="11"/>
        <rFont val="Century"/>
        <family val="1"/>
      </rPr>
      <t xml:space="preserve"> </t>
    </r>
    <r>
      <rPr>
        <sz val="11"/>
        <rFont val="ＭＳ 明朝"/>
        <family val="1"/>
        <charset val="128"/>
      </rPr>
      <t>山形</t>
    </r>
    <phoneticPr fontId="4"/>
  </si>
  <si>
    <r>
      <rPr>
        <sz val="11"/>
        <rFont val="ＭＳ 明朝"/>
        <family val="1"/>
        <charset val="128"/>
      </rPr>
      <t>県</t>
    </r>
    <r>
      <rPr>
        <sz val="11"/>
        <rFont val="Century"/>
        <family val="1"/>
      </rPr>
      <t xml:space="preserve">  </t>
    </r>
    <r>
      <rPr>
        <sz val="11"/>
        <rFont val="ＭＳ 明朝"/>
        <family val="1"/>
        <charset val="128"/>
      </rPr>
      <t>名</t>
    </r>
  </si>
  <si>
    <r>
      <t>5</t>
    </r>
    <r>
      <rPr>
        <sz val="11"/>
        <rFont val="ＭＳ 明朝"/>
        <family val="1"/>
        <charset val="128"/>
      </rPr>
      <t>ﾄﾝ以上</t>
    </r>
    <r>
      <rPr>
        <sz val="11"/>
        <rFont val="Century"/>
        <family val="1"/>
      </rPr>
      <t>10</t>
    </r>
    <r>
      <rPr>
        <sz val="11"/>
        <rFont val="ＭＳ 明朝"/>
        <family val="1"/>
        <charset val="128"/>
      </rPr>
      <t>ﾄﾝ未満</t>
    </r>
  </si>
  <si>
    <r>
      <t>10</t>
    </r>
    <r>
      <rPr>
        <sz val="11"/>
        <rFont val="ＭＳ 明朝"/>
        <family val="1"/>
        <charset val="128"/>
      </rPr>
      <t>ﾄﾝ以上</t>
    </r>
    <r>
      <rPr>
        <sz val="11"/>
        <rFont val="Century"/>
        <family val="1"/>
      </rPr>
      <t>15</t>
    </r>
    <r>
      <rPr>
        <sz val="11"/>
        <rFont val="ＭＳ 明朝"/>
        <family val="1"/>
        <charset val="128"/>
      </rPr>
      <t>ﾄﾝ未満</t>
    </r>
    <phoneticPr fontId="4"/>
  </si>
  <si>
    <r>
      <t>15</t>
    </r>
    <r>
      <rPr>
        <sz val="11"/>
        <rFont val="ＭＳ 明朝"/>
        <family val="1"/>
        <charset val="128"/>
      </rPr>
      <t>ﾄﾝ以上</t>
    </r>
    <r>
      <rPr>
        <sz val="11"/>
        <rFont val="Century"/>
        <family val="1"/>
      </rPr>
      <t>20</t>
    </r>
    <r>
      <rPr>
        <sz val="11"/>
        <rFont val="ＭＳ 明朝"/>
        <family val="1"/>
        <charset val="128"/>
      </rPr>
      <t>ﾄﾝ未満</t>
    </r>
    <phoneticPr fontId="4"/>
  </si>
  <si>
    <r>
      <t>20</t>
    </r>
    <r>
      <rPr>
        <sz val="11"/>
        <rFont val="ＭＳ 明朝"/>
        <family val="1"/>
        <charset val="128"/>
      </rPr>
      <t>ﾄﾝ以上</t>
    </r>
    <r>
      <rPr>
        <sz val="11"/>
        <rFont val="Century"/>
        <family val="1"/>
      </rPr>
      <t>30</t>
    </r>
    <r>
      <rPr>
        <sz val="11"/>
        <rFont val="ＭＳ 明朝"/>
        <family val="1"/>
        <charset val="128"/>
      </rPr>
      <t>ﾄﾝ未満</t>
    </r>
    <phoneticPr fontId="4"/>
  </si>
  <si>
    <r>
      <rPr>
        <sz val="11"/>
        <rFont val="ＭＳ 明朝"/>
        <family val="1"/>
        <charset val="128"/>
      </rPr>
      <t>合　　　計</t>
    </r>
    <phoneticPr fontId="4"/>
  </si>
  <si>
    <r>
      <rPr>
        <sz val="11"/>
        <rFont val="ＭＳ 明朝"/>
        <family val="1"/>
        <charset val="128"/>
      </rPr>
      <t>北</t>
    </r>
    <r>
      <rPr>
        <sz val="11"/>
        <rFont val="Century"/>
        <family val="1"/>
      </rPr>
      <t xml:space="preserve"> </t>
    </r>
    <r>
      <rPr>
        <sz val="11"/>
        <rFont val="ＭＳ 明朝"/>
        <family val="1"/>
        <charset val="128"/>
      </rPr>
      <t>海</t>
    </r>
    <r>
      <rPr>
        <sz val="11"/>
        <rFont val="Century"/>
        <family val="1"/>
      </rPr>
      <t xml:space="preserve"> </t>
    </r>
    <r>
      <rPr>
        <sz val="11"/>
        <rFont val="ＭＳ 明朝"/>
        <family val="1"/>
        <charset val="128"/>
      </rPr>
      <t>道</t>
    </r>
  </si>
  <si>
    <r>
      <rPr>
        <sz val="11"/>
        <rFont val="ＭＳ 明朝"/>
        <family val="1"/>
        <charset val="128"/>
      </rPr>
      <t>青</t>
    </r>
    <r>
      <rPr>
        <sz val="11"/>
        <rFont val="Century"/>
        <family val="1"/>
      </rPr>
      <t xml:space="preserve"> </t>
    </r>
    <r>
      <rPr>
        <sz val="11"/>
        <rFont val="ＭＳ 明朝"/>
        <family val="1"/>
        <charset val="128"/>
      </rPr>
      <t>森</t>
    </r>
    <r>
      <rPr>
        <sz val="11"/>
        <rFont val="Century"/>
        <family val="1"/>
      </rPr>
      <t xml:space="preserve"> </t>
    </r>
    <r>
      <rPr>
        <sz val="11"/>
        <rFont val="ＭＳ 明朝"/>
        <family val="1"/>
        <charset val="128"/>
      </rPr>
      <t>県</t>
    </r>
  </si>
  <si>
    <r>
      <rPr>
        <sz val="11"/>
        <rFont val="ＭＳ 明朝"/>
        <family val="1"/>
        <charset val="128"/>
      </rPr>
      <t>秋</t>
    </r>
    <r>
      <rPr>
        <sz val="11"/>
        <rFont val="Century"/>
        <family val="1"/>
      </rPr>
      <t xml:space="preserve"> </t>
    </r>
    <r>
      <rPr>
        <sz val="11"/>
        <rFont val="ＭＳ 明朝"/>
        <family val="1"/>
        <charset val="128"/>
      </rPr>
      <t>田</t>
    </r>
    <r>
      <rPr>
        <sz val="11"/>
        <rFont val="Century"/>
        <family val="1"/>
      </rPr>
      <t xml:space="preserve"> </t>
    </r>
    <r>
      <rPr>
        <sz val="11"/>
        <rFont val="ＭＳ 明朝"/>
        <family val="1"/>
        <charset val="128"/>
      </rPr>
      <t>県</t>
    </r>
  </si>
  <si>
    <r>
      <rPr>
        <sz val="11"/>
        <rFont val="ＭＳ 明朝"/>
        <family val="1"/>
        <charset val="128"/>
      </rPr>
      <t>岩</t>
    </r>
    <r>
      <rPr>
        <sz val="11"/>
        <rFont val="Century"/>
        <family val="1"/>
      </rPr>
      <t xml:space="preserve"> </t>
    </r>
    <r>
      <rPr>
        <sz val="11"/>
        <rFont val="ＭＳ 明朝"/>
        <family val="1"/>
        <charset val="128"/>
      </rPr>
      <t>手</t>
    </r>
    <r>
      <rPr>
        <sz val="11"/>
        <rFont val="Century"/>
        <family val="1"/>
      </rPr>
      <t xml:space="preserve"> </t>
    </r>
    <r>
      <rPr>
        <sz val="11"/>
        <rFont val="ＭＳ 明朝"/>
        <family val="1"/>
        <charset val="128"/>
      </rPr>
      <t>県</t>
    </r>
  </si>
  <si>
    <r>
      <rPr>
        <sz val="11"/>
        <rFont val="ＭＳ 明朝"/>
        <family val="1"/>
        <charset val="128"/>
      </rPr>
      <t>宮</t>
    </r>
    <r>
      <rPr>
        <sz val="11"/>
        <rFont val="Century"/>
        <family val="1"/>
      </rPr>
      <t xml:space="preserve"> </t>
    </r>
    <r>
      <rPr>
        <sz val="11"/>
        <rFont val="ＭＳ 明朝"/>
        <family val="1"/>
        <charset val="128"/>
      </rPr>
      <t>城</t>
    </r>
    <r>
      <rPr>
        <sz val="11"/>
        <rFont val="Century"/>
        <family val="1"/>
      </rPr>
      <t xml:space="preserve"> </t>
    </r>
    <r>
      <rPr>
        <sz val="11"/>
        <rFont val="ＭＳ 明朝"/>
        <family val="1"/>
        <charset val="128"/>
      </rPr>
      <t>県</t>
    </r>
  </si>
  <si>
    <r>
      <rPr>
        <sz val="11"/>
        <rFont val="ＭＳ 明朝"/>
        <family val="1"/>
        <charset val="128"/>
      </rPr>
      <t>新</t>
    </r>
    <r>
      <rPr>
        <sz val="11"/>
        <rFont val="Century"/>
        <family val="1"/>
      </rPr>
      <t xml:space="preserve"> </t>
    </r>
    <r>
      <rPr>
        <sz val="11"/>
        <rFont val="ＭＳ 明朝"/>
        <family val="1"/>
        <charset val="128"/>
      </rPr>
      <t>潟</t>
    </r>
    <r>
      <rPr>
        <sz val="11"/>
        <rFont val="Century"/>
        <family val="1"/>
      </rPr>
      <t xml:space="preserve"> </t>
    </r>
    <r>
      <rPr>
        <sz val="11"/>
        <rFont val="ＭＳ 明朝"/>
        <family val="1"/>
        <charset val="128"/>
      </rPr>
      <t>県</t>
    </r>
  </si>
  <si>
    <r>
      <rPr>
        <sz val="11"/>
        <rFont val="ＭＳ 明朝"/>
        <family val="1"/>
        <charset val="128"/>
      </rPr>
      <t>富</t>
    </r>
    <r>
      <rPr>
        <sz val="11"/>
        <rFont val="Century"/>
        <family val="1"/>
      </rPr>
      <t xml:space="preserve"> </t>
    </r>
    <r>
      <rPr>
        <sz val="11"/>
        <rFont val="ＭＳ 明朝"/>
        <family val="1"/>
        <charset val="128"/>
      </rPr>
      <t>山</t>
    </r>
    <r>
      <rPr>
        <sz val="11"/>
        <rFont val="Century"/>
        <family val="1"/>
      </rPr>
      <t xml:space="preserve"> </t>
    </r>
    <r>
      <rPr>
        <sz val="11"/>
        <rFont val="ＭＳ 明朝"/>
        <family val="1"/>
        <charset val="128"/>
      </rPr>
      <t>県</t>
    </r>
  </si>
  <si>
    <r>
      <rPr>
        <sz val="11"/>
        <rFont val="ＭＳ 明朝"/>
        <family val="1"/>
        <charset val="128"/>
      </rPr>
      <t>石</t>
    </r>
    <r>
      <rPr>
        <sz val="11"/>
        <rFont val="Century"/>
        <family val="1"/>
      </rPr>
      <t xml:space="preserve"> </t>
    </r>
    <r>
      <rPr>
        <sz val="11"/>
        <rFont val="ＭＳ 明朝"/>
        <family val="1"/>
        <charset val="128"/>
      </rPr>
      <t>川</t>
    </r>
    <r>
      <rPr>
        <sz val="11"/>
        <rFont val="Century"/>
        <family val="1"/>
      </rPr>
      <t xml:space="preserve"> </t>
    </r>
    <r>
      <rPr>
        <sz val="11"/>
        <rFont val="ＭＳ 明朝"/>
        <family val="1"/>
        <charset val="128"/>
      </rPr>
      <t>県</t>
    </r>
  </si>
  <si>
    <r>
      <rPr>
        <sz val="11"/>
        <rFont val="ＭＳ 明朝"/>
        <family val="1"/>
        <charset val="128"/>
      </rPr>
      <t>福</t>
    </r>
    <r>
      <rPr>
        <sz val="11"/>
        <rFont val="Century"/>
        <family val="1"/>
      </rPr>
      <t xml:space="preserve"> </t>
    </r>
    <r>
      <rPr>
        <sz val="11"/>
        <rFont val="ＭＳ 明朝"/>
        <family val="1"/>
        <charset val="128"/>
      </rPr>
      <t>井</t>
    </r>
    <r>
      <rPr>
        <sz val="11"/>
        <rFont val="Century"/>
        <family val="1"/>
      </rPr>
      <t xml:space="preserve"> </t>
    </r>
    <r>
      <rPr>
        <sz val="11"/>
        <rFont val="ＭＳ 明朝"/>
        <family val="1"/>
        <charset val="128"/>
      </rPr>
      <t>県</t>
    </r>
  </si>
  <si>
    <r>
      <rPr>
        <sz val="11"/>
        <rFont val="ＭＳ 明朝"/>
        <family val="1"/>
        <charset val="128"/>
      </rPr>
      <t>兵</t>
    </r>
    <r>
      <rPr>
        <sz val="11"/>
        <rFont val="Century"/>
        <family val="1"/>
      </rPr>
      <t xml:space="preserve"> </t>
    </r>
    <r>
      <rPr>
        <sz val="11"/>
        <rFont val="ＭＳ 明朝"/>
        <family val="1"/>
        <charset val="128"/>
      </rPr>
      <t>庫</t>
    </r>
    <r>
      <rPr>
        <sz val="11"/>
        <rFont val="Century"/>
        <family val="1"/>
      </rPr>
      <t xml:space="preserve"> </t>
    </r>
    <r>
      <rPr>
        <sz val="11"/>
        <rFont val="ＭＳ 明朝"/>
        <family val="1"/>
        <charset val="128"/>
      </rPr>
      <t>県</t>
    </r>
  </si>
  <si>
    <r>
      <rPr>
        <sz val="11"/>
        <rFont val="ＭＳ 明朝"/>
        <family val="1"/>
        <charset val="128"/>
      </rPr>
      <t>鳥</t>
    </r>
    <r>
      <rPr>
        <sz val="11"/>
        <rFont val="Century"/>
        <family val="1"/>
      </rPr>
      <t xml:space="preserve"> </t>
    </r>
    <r>
      <rPr>
        <sz val="11"/>
        <rFont val="ＭＳ 明朝"/>
        <family val="1"/>
        <charset val="128"/>
      </rPr>
      <t>取</t>
    </r>
    <r>
      <rPr>
        <sz val="11"/>
        <rFont val="Century"/>
        <family val="1"/>
      </rPr>
      <t xml:space="preserve"> </t>
    </r>
    <r>
      <rPr>
        <sz val="11"/>
        <rFont val="ＭＳ 明朝"/>
        <family val="1"/>
        <charset val="128"/>
      </rPr>
      <t>県</t>
    </r>
  </si>
  <si>
    <r>
      <rPr>
        <sz val="11"/>
        <rFont val="ＭＳ 明朝"/>
        <family val="1"/>
        <charset val="128"/>
      </rPr>
      <t>長</t>
    </r>
    <r>
      <rPr>
        <sz val="11"/>
        <rFont val="Century"/>
        <family val="1"/>
      </rPr>
      <t xml:space="preserve"> </t>
    </r>
    <r>
      <rPr>
        <sz val="11"/>
        <rFont val="ＭＳ 明朝"/>
        <family val="1"/>
        <charset val="128"/>
      </rPr>
      <t>崎</t>
    </r>
    <r>
      <rPr>
        <sz val="11"/>
        <rFont val="Century"/>
        <family val="1"/>
      </rPr>
      <t xml:space="preserve"> </t>
    </r>
    <r>
      <rPr>
        <sz val="11"/>
        <rFont val="ＭＳ 明朝"/>
        <family val="1"/>
        <charset val="128"/>
      </rPr>
      <t>県</t>
    </r>
    <phoneticPr fontId="4"/>
  </si>
  <si>
    <r>
      <rPr>
        <sz val="11"/>
        <color rgb="FF000000"/>
        <rFont val="ＭＳ 明朝"/>
        <family val="1"/>
        <charset val="128"/>
      </rPr>
      <t>うち</t>
    </r>
    <r>
      <rPr>
        <sz val="11"/>
        <color rgb="FF000000"/>
        <rFont val="Century"/>
        <family val="1"/>
      </rPr>
      <t>( )</t>
    </r>
    <r>
      <rPr>
        <sz val="11"/>
        <color rgb="FF000000"/>
        <rFont val="ＭＳ 明朝"/>
        <family val="1"/>
        <charset val="128"/>
      </rPr>
      <t>内は本県の陸揚げなし</t>
    </r>
    <phoneticPr fontId="4"/>
  </si>
  <si>
    <r>
      <rPr>
        <sz val="11"/>
        <rFont val="ＭＳ 明朝"/>
        <family val="1"/>
        <charset val="128"/>
      </rPr>
      <t>許　可　隻　数</t>
    </r>
    <rPh sb="0" eb="1">
      <t>モト</t>
    </rPh>
    <rPh sb="2" eb="3">
      <t>カ</t>
    </rPh>
    <rPh sb="4" eb="5">
      <t>セキ</t>
    </rPh>
    <rPh sb="6" eb="7">
      <t>スウ</t>
    </rPh>
    <phoneticPr fontId="4"/>
  </si>
  <si>
    <r>
      <rPr>
        <sz val="11"/>
        <rFont val="ＭＳ 明朝"/>
        <family val="1"/>
        <charset val="128"/>
      </rPr>
      <t>－</t>
    </r>
    <phoneticPr fontId="4"/>
  </si>
  <si>
    <t>(2)</t>
    <phoneticPr fontId="14"/>
  </si>
  <si>
    <r>
      <t xml:space="preserve">(3)  </t>
    </r>
    <r>
      <rPr>
        <sz val="12"/>
        <rFont val="ＭＳ 明朝"/>
        <family val="1"/>
        <charset val="128"/>
      </rPr>
      <t>あわび放流事業</t>
    </r>
    <phoneticPr fontId="14"/>
  </si>
  <si>
    <r>
      <rPr>
        <sz val="11"/>
        <rFont val="ＭＳ 明朝"/>
        <family val="1"/>
        <charset val="128"/>
      </rPr>
      <t>漁協・市・県放流</t>
    </r>
    <r>
      <rPr>
        <sz val="11"/>
        <rFont val="Century"/>
        <family val="1"/>
      </rPr>
      <t>(</t>
    </r>
    <r>
      <rPr>
        <sz val="11"/>
        <rFont val="ＭＳ 明朝"/>
        <family val="1"/>
        <charset val="128"/>
      </rPr>
      <t>試験</t>
    </r>
    <r>
      <rPr>
        <sz val="11"/>
        <rFont val="Century"/>
        <family val="1"/>
      </rPr>
      <t>)</t>
    </r>
    <r>
      <rPr>
        <sz val="11"/>
        <rFont val="ＭＳ 明朝"/>
        <family val="1"/>
        <charset val="128"/>
      </rPr>
      <t>放流</t>
    </r>
    <r>
      <rPr>
        <sz val="11"/>
        <rFont val="Century"/>
        <family val="1"/>
      </rPr>
      <t xml:space="preserve">  </t>
    </r>
    <r>
      <rPr>
        <sz val="11"/>
        <rFont val="ＭＳ 明朝"/>
        <family val="1"/>
        <charset val="128"/>
      </rPr>
      <t>　　</t>
    </r>
    <rPh sb="5" eb="6">
      <t>ケン</t>
    </rPh>
    <rPh sb="6" eb="8">
      <t>ホウリュウ</t>
    </rPh>
    <rPh sb="9" eb="11">
      <t>シケン</t>
    </rPh>
    <rPh sb="12" eb="14">
      <t>ホウリュウ</t>
    </rPh>
    <phoneticPr fontId="14"/>
  </si>
  <si>
    <r>
      <rPr>
        <sz val="11"/>
        <rFont val="ＭＳ 明朝"/>
        <family val="1"/>
        <charset val="128"/>
      </rPr>
      <t>自主放流</t>
    </r>
    <rPh sb="0" eb="4">
      <t>ジシュホウリュウ</t>
    </rPh>
    <phoneticPr fontId="14"/>
  </si>
  <si>
    <r>
      <t xml:space="preserve">(4)  </t>
    </r>
    <r>
      <rPr>
        <sz val="12"/>
        <rFont val="ＭＳ 明朝"/>
        <family val="1"/>
        <charset val="128"/>
      </rPr>
      <t>ひらめ放流事業</t>
    </r>
    <phoneticPr fontId="14"/>
  </si>
  <si>
    <r>
      <rPr>
        <sz val="11"/>
        <rFont val="ＭＳ 明朝"/>
        <family val="1"/>
        <charset val="128"/>
      </rPr>
      <t>高校生</t>
    </r>
    <rPh sb="0" eb="3">
      <t>コウコウセイ</t>
    </rPh>
    <phoneticPr fontId="4"/>
  </si>
  <si>
    <r>
      <rPr>
        <sz val="11"/>
        <rFont val="ＭＳ 明朝"/>
        <family val="1"/>
        <charset val="128"/>
      </rPr>
      <t>鶴岡市槇代甲</t>
    </r>
    <r>
      <rPr>
        <sz val="11"/>
        <rFont val="Century"/>
        <family val="1"/>
      </rPr>
      <t>118</t>
    </r>
    <phoneticPr fontId="14"/>
  </si>
  <si>
    <r>
      <rPr>
        <sz val="11"/>
        <rFont val="ＭＳ 明朝"/>
        <family val="1"/>
        <charset val="128"/>
      </rPr>
      <t>加　藤　義　勝</t>
    </r>
    <rPh sb="0" eb="1">
      <t>カ</t>
    </rPh>
    <rPh sb="2" eb="3">
      <t>フジ</t>
    </rPh>
    <rPh sb="4" eb="5">
      <t>タダシ</t>
    </rPh>
    <rPh sb="6" eb="7">
      <t>マサル</t>
    </rPh>
    <phoneticPr fontId="4"/>
  </si>
  <si>
    <t>H22</t>
    <phoneticPr fontId="4"/>
  </si>
  <si>
    <r>
      <rPr>
        <sz val="10"/>
        <color theme="1"/>
        <rFont val="ＭＳ 明朝"/>
        <family val="1"/>
        <charset val="128"/>
      </rPr>
      <t>　</t>
    </r>
    <r>
      <rPr>
        <sz val="10"/>
        <color theme="1"/>
        <rFont val="Century"/>
        <family val="1"/>
      </rPr>
      <t>(1)</t>
    </r>
    <r>
      <rPr>
        <sz val="10"/>
        <color theme="1"/>
        <rFont val="ＭＳ 明朝"/>
        <family val="1"/>
        <charset val="128"/>
      </rPr>
      <t>地魚料理教室････････････････････････</t>
    </r>
    <rPh sb="4" eb="6">
      <t>ジザカナ</t>
    </rPh>
    <rPh sb="6" eb="10">
      <t>リョウリキョウシツ</t>
    </rPh>
    <phoneticPr fontId="4"/>
  </si>
  <si>
    <r>
      <rPr>
        <sz val="10"/>
        <color theme="1"/>
        <rFont val="ＭＳ 明朝"/>
        <family val="1"/>
        <charset val="128"/>
      </rPr>
      <t>　</t>
    </r>
    <r>
      <rPr>
        <sz val="10"/>
        <color theme="1"/>
        <rFont val="Century"/>
        <family val="1"/>
      </rPr>
      <t>(2)</t>
    </r>
    <r>
      <rPr>
        <sz val="10"/>
        <color theme="1"/>
        <rFont val="ＭＳ 明朝"/>
        <family val="1"/>
        <charset val="128"/>
      </rPr>
      <t>魚礁及び漁港海岸整備事業････････････････････</t>
    </r>
    <rPh sb="4" eb="6">
      <t>ギョショウ</t>
    </rPh>
    <rPh sb="6" eb="7">
      <t>オヨ</t>
    </rPh>
    <phoneticPr fontId="4"/>
  </si>
  <si>
    <t xml:space="preserve"> 023-630-3071</t>
    <phoneticPr fontId="14"/>
  </si>
  <si>
    <r>
      <rPr>
        <sz val="11"/>
        <rFont val="ＭＳ 明朝"/>
        <family val="1"/>
        <charset val="128"/>
      </rPr>
      <t>団体指導担当</t>
    </r>
    <rPh sb="0" eb="6">
      <t>ダンタイシドウタントウ</t>
    </rPh>
    <phoneticPr fontId="4"/>
  </si>
  <si>
    <r>
      <rPr>
        <sz val="11"/>
        <rFont val="ＭＳ 明朝"/>
        <family val="1"/>
        <charset val="128"/>
      </rPr>
      <t>漁業共済組合の指導</t>
    </r>
    <rPh sb="0" eb="6">
      <t>ギョギョウキョウサイクミアイ</t>
    </rPh>
    <rPh sb="7" eb="9">
      <t>シドウ</t>
    </rPh>
    <phoneticPr fontId="4"/>
  </si>
  <si>
    <r>
      <rPr>
        <sz val="11"/>
        <rFont val="ＭＳ 明朝"/>
        <family val="1"/>
        <charset val="128"/>
      </rPr>
      <t>課長</t>
    </r>
    <rPh sb="0" eb="2">
      <t>カチョウ</t>
    </rPh>
    <phoneticPr fontId="14"/>
  </si>
  <si>
    <r>
      <rPr>
        <sz val="11"/>
        <rFont val="ＭＳ 明朝"/>
        <family val="1"/>
        <charset val="128"/>
      </rPr>
      <t>課長補佐</t>
    </r>
    <rPh sb="0" eb="4">
      <t>カチョウホサ</t>
    </rPh>
    <phoneticPr fontId="4"/>
  </si>
  <si>
    <r>
      <rPr>
        <sz val="11"/>
        <rFont val="ＭＳ 明朝"/>
        <family val="1"/>
        <charset val="128"/>
      </rPr>
      <t>課長補佐（振興普及担当）</t>
    </r>
    <rPh sb="0" eb="4">
      <t>カチョウホサ</t>
    </rPh>
    <rPh sb="5" eb="11">
      <t>シンコウフキュウタントウ</t>
    </rPh>
    <phoneticPr fontId="4"/>
  </si>
  <si>
    <r>
      <rPr>
        <sz val="11"/>
        <rFont val="ＭＳ 明朝"/>
        <family val="1"/>
        <charset val="128"/>
      </rPr>
      <t>課長補佐（漁港整備担当）</t>
    </r>
    <rPh sb="0" eb="4">
      <t>カチョウホサ</t>
    </rPh>
    <rPh sb="5" eb="11">
      <t>ギョコウセイビタントウ</t>
    </rPh>
    <phoneticPr fontId="4"/>
  </si>
  <si>
    <r>
      <rPr>
        <sz val="11"/>
        <rFont val="ＭＳ 明朝"/>
        <family val="1"/>
        <charset val="128"/>
      </rPr>
      <t>課長補佐（漁業調整担当）</t>
    </r>
    <rPh sb="0" eb="4">
      <t>カチョウホサ</t>
    </rPh>
    <rPh sb="5" eb="11">
      <t>ギョギョウチョウセイタントウ</t>
    </rPh>
    <phoneticPr fontId="4"/>
  </si>
  <si>
    <r>
      <rPr>
        <sz val="14"/>
        <rFont val="ＭＳ 明朝"/>
        <family val="1"/>
        <charset val="128"/>
      </rPr>
      <t>２</t>
    </r>
    <r>
      <rPr>
        <sz val="14"/>
        <rFont val="Century"/>
        <family val="1"/>
      </rPr>
      <t xml:space="preserve">  </t>
    </r>
    <r>
      <rPr>
        <sz val="14"/>
        <rFont val="ＭＳ 明朝"/>
        <family val="1"/>
        <charset val="128"/>
      </rPr>
      <t>水産行政・研究組織機構</t>
    </r>
    <phoneticPr fontId="14"/>
  </si>
  <si>
    <r>
      <t>(</t>
    </r>
    <r>
      <rPr>
        <sz val="10"/>
        <rFont val="ＭＳ 明朝"/>
        <family val="1"/>
        <charset val="128"/>
      </rPr>
      <t>農政企画</t>
    </r>
    <r>
      <rPr>
        <sz val="10"/>
        <rFont val="Century"/>
        <family val="1"/>
      </rPr>
      <t>) 2424</t>
    </r>
    <r>
      <rPr>
        <sz val="10"/>
        <rFont val="ＭＳ 明朝"/>
        <family val="1"/>
        <charset val="128"/>
      </rPr>
      <t>･</t>
    </r>
    <r>
      <rPr>
        <sz val="10"/>
        <rFont val="Century"/>
        <family val="1"/>
      </rPr>
      <t>2286</t>
    </r>
    <rPh sb="1" eb="3">
      <t>ノウセイ</t>
    </rPh>
    <rPh sb="3" eb="5">
      <t>キカク</t>
    </rPh>
    <phoneticPr fontId="14"/>
  </si>
  <si>
    <t>22.7.1</t>
    <phoneticPr fontId="4"/>
  </si>
  <si>
    <t>25.6.30</t>
    <phoneticPr fontId="4"/>
  </si>
  <si>
    <t>22.12.1</t>
    <phoneticPr fontId="4"/>
  </si>
  <si>
    <t>25.11.30</t>
    <phoneticPr fontId="4"/>
  </si>
  <si>
    <t>22.6.1</t>
    <phoneticPr fontId="4"/>
  </si>
  <si>
    <t>25.5.31</t>
    <phoneticPr fontId="4"/>
  </si>
  <si>
    <r>
      <rPr>
        <sz val="10"/>
        <rFont val="ＭＳ 明朝"/>
        <family val="1"/>
        <charset val="128"/>
      </rPr>
      <t>　漁業権の免許件数は、増減なしであった。</t>
    </r>
    <rPh sb="1" eb="4">
      <t>ギョギョウケン</t>
    </rPh>
    <rPh sb="5" eb="7">
      <t>メンキョ</t>
    </rPh>
    <rPh sb="7" eb="9">
      <t>ケンスウ</t>
    </rPh>
    <rPh sb="11" eb="13">
      <t>ゾウゲン</t>
    </rPh>
    <phoneticPr fontId="4"/>
  </si>
  <si>
    <r>
      <t xml:space="preserve">(6) </t>
    </r>
    <r>
      <rPr>
        <sz val="12"/>
        <color theme="1"/>
        <rFont val="ＭＳ 明朝"/>
        <family val="1"/>
        <charset val="128"/>
      </rPr>
      <t>遊漁船業登録件数</t>
    </r>
    <phoneticPr fontId="4"/>
  </si>
  <si>
    <r>
      <rPr>
        <sz val="10"/>
        <color theme="1"/>
        <rFont val="ＭＳ 明朝"/>
        <family val="1"/>
        <charset val="128"/>
      </rPr>
      <t>　</t>
    </r>
    <r>
      <rPr>
        <sz val="10"/>
        <color theme="1"/>
        <rFont val="Century"/>
        <family val="1"/>
      </rPr>
      <t>(6)</t>
    </r>
    <r>
      <rPr>
        <sz val="10"/>
        <color theme="1"/>
        <rFont val="ＭＳ 明朝"/>
        <family val="1"/>
        <charset val="128"/>
      </rPr>
      <t>遊漁船業登録件数････････････････････････････</t>
    </r>
    <phoneticPr fontId="4"/>
  </si>
  <si>
    <r>
      <rPr>
        <sz val="14"/>
        <rFont val="ＭＳ 明朝"/>
        <family val="1"/>
        <charset val="128"/>
      </rPr>
      <t>１１　漁業取締・調査</t>
    </r>
    <rPh sb="3" eb="5">
      <t>ギョギョウ</t>
    </rPh>
    <rPh sb="5" eb="7">
      <t>トリシマリ</t>
    </rPh>
    <rPh sb="8" eb="10">
      <t>チョウサ</t>
    </rPh>
    <phoneticPr fontId="14"/>
  </si>
  <si>
    <r>
      <rPr>
        <sz val="12"/>
        <color rgb="FF000000"/>
        <rFont val="ＭＳ 明朝"/>
        <family val="1"/>
        <charset val="128"/>
      </rPr>
      <t>送</t>
    </r>
    <r>
      <rPr>
        <sz val="12"/>
        <color rgb="FF000000"/>
        <rFont val="Century"/>
        <family val="1"/>
      </rPr>
      <t xml:space="preserve"> </t>
    </r>
    <r>
      <rPr>
        <sz val="12"/>
        <color rgb="FF000000"/>
        <rFont val="ＭＳ 明朝"/>
        <family val="1"/>
        <charset val="128"/>
      </rPr>
      <t>　信</t>
    </r>
    <r>
      <rPr>
        <sz val="12"/>
        <color rgb="FF000000"/>
        <rFont val="Century"/>
        <family val="1"/>
      </rPr>
      <t xml:space="preserve"> </t>
    </r>
    <r>
      <rPr>
        <sz val="12"/>
        <color rgb="FF000000"/>
        <rFont val="ＭＳ 明朝"/>
        <family val="1"/>
        <charset val="128"/>
      </rPr>
      <t>　機</t>
    </r>
    <phoneticPr fontId="4"/>
  </si>
  <si>
    <r>
      <rPr>
        <sz val="12"/>
        <color rgb="FF000000"/>
        <rFont val="ＭＳ 明朝"/>
        <family val="1"/>
        <charset val="128"/>
      </rPr>
      <t>主送信機</t>
    </r>
    <r>
      <rPr>
        <sz val="12"/>
        <color rgb="FF000000"/>
        <rFont val="Century"/>
        <family val="1"/>
      </rPr>
      <t>(J3E50W)</t>
    </r>
    <phoneticPr fontId="4"/>
  </si>
  <si>
    <r>
      <t>1</t>
    </r>
    <r>
      <rPr>
        <sz val="12"/>
        <color theme="1"/>
        <rFont val="ＭＳ 明朝"/>
        <family val="1"/>
        <charset val="128"/>
      </rPr>
      <t>台</t>
    </r>
  </si>
  <si>
    <r>
      <rPr>
        <sz val="12"/>
        <color rgb="FF000000"/>
        <rFont val="ＭＳ 明朝"/>
        <family val="1"/>
        <charset val="128"/>
      </rPr>
      <t>送受信機</t>
    </r>
    <r>
      <rPr>
        <sz val="12"/>
        <color rgb="FF000000"/>
        <rFont val="Century"/>
        <family val="1"/>
      </rPr>
      <t>(J3E50W)</t>
    </r>
    <phoneticPr fontId="4"/>
  </si>
  <si>
    <r>
      <t xml:space="preserve"> 1</t>
    </r>
    <r>
      <rPr>
        <sz val="12"/>
        <color theme="1"/>
        <rFont val="ＭＳ 明朝"/>
        <family val="1"/>
        <charset val="128"/>
      </rPr>
      <t>台</t>
    </r>
  </si>
  <si>
    <r>
      <rPr>
        <sz val="12"/>
        <color rgb="FF000000"/>
        <rFont val="ＭＳ 明朝"/>
        <family val="1"/>
        <charset val="128"/>
      </rPr>
      <t>受　</t>
    </r>
    <r>
      <rPr>
        <sz val="12"/>
        <color rgb="FF000000"/>
        <rFont val="Century"/>
        <family val="1"/>
      </rPr>
      <t xml:space="preserve"> </t>
    </r>
    <r>
      <rPr>
        <sz val="12"/>
        <color rgb="FF000000"/>
        <rFont val="ＭＳ 明朝"/>
        <family val="1"/>
        <charset val="128"/>
      </rPr>
      <t>信　</t>
    </r>
    <r>
      <rPr>
        <sz val="12"/>
        <color rgb="FF000000"/>
        <rFont val="Century"/>
        <family val="1"/>
      </rPr>
      <t xml:space="preserve"> </t>
    </r>
    <r>
      <rPr>
        <sz val="12"/>
        <color rgb="FF000000"/>
        <rFont val="ＭＳ 明朝"/>
        <family val="1"/>
        <charset val="128"/>
      </rPr>
      <t>機</t>
    </r>
    <phoneticPr fontId="4"/>
  </si>
  <si>
    <r>
      <rPr>
        <sz val="12"/>
        <color rgb="FF000000"/>
        <rFont val="ＭＳ 明朝"/>
        <family val="1"/>
        <charset val="128"/>
      </rPr>
      <t>シンセサイザー受信機</t>
    </r>
    <phoneticPr fontId="4"/>
  </si>
  <si>
    <r>
      <t>3</t>
    </r>
    <r>
      <rPr>
        <sz val="12"/>
        <color theme="1"/>
        <rFont val="ＭＳ 明朝"/>
        <family val="1"/>
        <charset val="128"/>
      </rPr>
      <t>台</t>
    </r>
    <phoneticPr fontId="4"/>
  </si>
  <si>
    <r>
      <rPr>
        <sz val="12"/>
        <color rgb="FF000000"/>
        <rFont val="ＭＳ 明朝"/>
        <family val="1"/>
        <charset val="128"/>
      </rPr>
      <t>セルコール受信機</t>
    </r>
    <phoneticPr fontId="4"/>
  </si>
  <si>
    <r>
      <rPr>
        <sz val="12"/>
        <color rgb="FF000000"/>
        <rFont val="ＭＳ 明朝"/>
        <family val="1"/>
        <charset val="128"/>
      </rPr>
      <t>セルコール信号発生器</t>
    </r>
    <phoneticPr fontId="4"/>
  </si>
  <si>
    <r>
      <t>1</t>
    </r>
    <r>
      <rPr>
        <sz val="12"/>
        <color theme="1"/>
        <rFont val="ＭＳ 明朝"/>
        <family val="1"/>
        <charset val="128"/>
      </rPr>
      <t>台</t>
    </r>
    <phoneticPr fontId="4"/>
  </si>
  <si>
    <r>
      <t xml:space="preserve">   (</t>
    </r>
    <r>
      <rPr>
        <sz val="12"/>
        <color theme="1"/>
        <rFont val="ＭＳ 明朝"/>
        <family val="1"/>
        <charset val="128"/>
      </rPr>
      <t>個別番号</t>
    </r>
    <r>
      <rPr>
        <sz val="12"/>
        <color theme="1"/>
        <rFont val="Century"/>
        <family val="1"/>
      </rPr>
      <t>0030)</t>
    </r>
    <phoneticPr fontId="4"/>
  </si>
  <si>
    <t>(5.5/10)</t>
    <phoneticPr fontId="4"/>
  </si>
  <si>
    <t>(2/3)</t>
    <phoneticPr fontId="4"/>
  </si>
  <si>
    <r>
      <rPr>
        <sz val="11"/>
        <rFont val="ＭＳ 明朝"/>
        <family val="1"/>
        <charset val="128"/>
      </rPr>
      <t>一部繰越</t>
    </r>
    <rPh sb="0" eb="2">
      <t>イチブ</t>
    </rPh>
    <rPh sb="2" eb="4">
      <t>クリコシ</t>
    </rPh>
    <phoneticPr fontId="4"/>
  </si>
  <si>
    <r>
      <rPr>
        <sz val="11"/>
        <rFont val="ＭＳ 明朝"/>
        <family val="1"/>
        <charset val="128"/>
      </rPr>
      <t>小波渡漁港</t>
    </r>
    <rPh sb="0" eb="5">
      <t>コバトギョコウ</t>
    </rPh>
    <phoneticPr fontId="14"/>
  </si>
  <si>
    <r>
      <rPr>
        <sz val="11"/>
        <rFont val="ＭＳ 明朝"/>
        <family val="1"/>
        <charset val="128"/>
      </rPr>
      <t>東防波堤補修</t>
    </r>
    <rPh sb="0" eb="6">
      <t>ヒガシボウハテイホシュウ</t>
    </rPh>
    <phoneticPr fontId="14"/>
  </si>
  <si>
    <r>
      <rPr>
        <sz val="11"/>
        <rFont val="ＭＳ 明朝"/>
        <family val="1"/>
        <charset val="128"/>
      </rPr>
      <t>堅苔沢漁港</t>
    </r>
    <rPh sb="0" eb="1">
      <t>ケン</t>
    </rPh>
    <rPh sb="1" eb="2">
      <t>コケ</t>
    </rPh>
    <rPh sb="2" eb="3">
      <t>サワ</t>
    </rPh>
    <rPh sb="3" eb="5">
      <t>ギョコウ</t>
    </rPh>
    <phoneticPr fontId="4"/>
  </si>
  <si>
    <r>
      <rPr>
        <sz val="11"/>
        <rFont val="ＭＳ 明朝"/>
        <family val="1"/>
        <charset val="128"/>
      </rPr>
      <t>補助率は対象施設により異なる</t>
    </r>
    <rPh sb="0" eb="3">
      <t>ホジョリツ</t>
    </rPh>
    <rPh sb="4" eb="8">
      <t>タイショウシセツ</t>
    </rPh>
    <rPh sb="11" eb="12">
      <t>コト</t>
    </rPh>
    <phoneticPr fontId="4"/>
  </si>
  <si>
    <r>
      <rPr>
        <sz val="11"/>
        <rFont val="ＭＳ 明朝"/>
        <family val="1"/>
        <charset val="128"/>
      </rPr>
      <t>消波ブロック製作</t>
    </r>
    <rPh sb="0" eb="2">
      <t>ショウハ</t>
    </rPh>
    <rPh sb="6" eb="8">
      <t>セイサク</t>
    </rPh>
    <phoneticPr fontId="4"/>
  </si>
  <si>
    <t>(5/10)</t>
  </si>
  <si>
    <t>(4.5/10)</t>
    <phoneticPr fontId="4"/>
  </si>
  <si>
    <t>(1/3)</t>
    <phoneticPr fontId="4"/>
  </si>
  <si>
    <r>
      <t>4</t>
    </r>
    <r>
      <rPr>
        <sz val="11"/>
        <rFont val="ＭＳ 明朝"/>
        <family val="1"/>
        <charset val="128"/>
      </rPr>
      <t>月</t>
    </r>
    <r>
      <rPr>
        <sz val="11"/>
        <rFont val="Century"/>
        <family val="1"/>
      </rPr>
      <t>1</t>
    </r>
    <r>
      <rPr>
        <sz val="11"/>
        <rFont val="ＭＳ 明朝"/>
        <family val="1"/>
        <charset val="128"/>
      </rPr>
      <t>日～</t>
    </r>
    <r>
      <rPr>
        <sz val="11"/>
        <rFont val="Century"/>
        <family val="1"/>
      </rPr>
      <t>6</t>
    </r>
    <r>
      <rPr>
        <sz val="11"/>
        <rFont val="ＭＳ 明朝"/>
        <family val="1"/>
        <charset val="128"/>
      </rPr>
      <t>月</t>
    </r>
    <r>
      <rPr>
        <sz val="11"/>
        <rFont val="Century"/>
        <family val="1"/>
      </rPr>
      <t>30</t>
    </r>
    <r>
      <rPr>
        <sz val="11"/>
        <rFont val="ＭＳ 明朝"/>
        <family val="1"/>
        <charset val="128"/>
      </rPr>
      <t>日</t>
    </r>
    <rPh sb="1" eb="2">
      <t>ガツ</t>
    </rPh>
    <rPh sb="3" eb="4">
      <t>ニチ</t>
    </rPh>
    <rPh sb="6" eb="7">
      <t>ガツ</t>
    </rPh>
    <rPh sb="9" eb="10">
      <t>ニチ</t>
    </rPh>
    <phoneticPr fontId="14"/>
  </si>
  <si>
    <r>
      <rPr>
        <sz val="10"/>
        <color rgb="FF000000"/>
        <rFont val="ＭＳ 明朝"/>
        <family val="1"/>
        <charset val="128"/>
      </rPr>
      <t>一谷正、佐藤英美</t>
    </r>
    <rPh sb="0" eb="3">
      <t>カズタニタダシ</t>
    </rPh>
    <rPh sb="4" eb="8">
      <t>サトウヒデミ</t>
    </rPh>
    <phoneticPr fontId="27"/>
  </si>
  <si>
    <r>
      <rPr>
        <sz val="11"/>
        <rFont val="ＭＳ 明朝"/>
        <family val="1"/>
        <charset val="128"/>
      </rPr>
      <t>（昭</t>
    </r>
    <r>
      <rPr>
        <sz val="11"/>
        <rFont val="Century"/>
        <family val="1"/>
      </rPr>
      <t>25.1.10</t>
    </r>
    <r>
      <rPr>
        <sz val="11"/>
        <rFont val="ＭＳ 明朝"/>
        <family val="1"/>
        <charset val="128"/>
      </rPr>
      <t>）</t>
    </r>
    <phoneticPr fontId="4"/>
  </si>
  <si>
    <r>
      <rPr>
        <sz val="11"/>
        <rFont val="ＭＳ 明朝"/>
        <family val="1"/>
        <charset val="128"/>
      </rPr>
      <t>東根市荷口</t>
    </r>
    <r>
      <rPr>
        <sz val="11"/>
        <rFont val="Century"/>
        <family val="1"/>
      </rPr>
      <t>1247</t>
    </r>
    <rPh sb="0" eb="3">
      <t>ヒガシネシ</t>
    </rPh>
    <rPh sb="3" eb="5">
      <t>ニグチ</t>
    </rPh>
    <phoneticPr fontId="14"/>
  </si>
  <si>
    <r>
      <rPr>
        <sz val="11"/>
        <rFont val="ＭＳ 明朝"/>
        <family val="1"/>
        <charset val="128"/>
      </rPr>
      <t>飽海郡遊佐町吹浦字荒川</t>
    </r>
    <r>
      <rPr>
        <sz val="11"/>
        <rFont val="Century"/>
        <family val="1"/>
      </rPr>
      <t>57</t>
    </r>
    <rPh sb="6" eb="8">
      <t>フクラ</t>
    </rPh>
    <phoneticPr fontId="14"/>
  </si>
  <si>
    <r>
      <rPr>
        <sz val="11"/>
        <rFont val="ＭＳ 明朝"/>
        <family val="1"/>
        <charset val="128"/>
      </rPr>
      <t>鶴岡市三瀬字宮の前</t>
    </r>
    <r>
      <rPr>
        <sz val="11"/>
        <rFont val="Century"/>
        <family val="1"/>
      </rPr>
      <t>32</t>
    </r>
    <r>
      <rPr>
        <sz val="11"/>
        <rFont val="ＭＳ 明朝"/>
        <family val="1"/>
        <charset val="128"/>
      </rPr>
      <t>の</t>
    </r>
    <r>
      <rPr>
        <sz val="11"/>
        <rFont val="Century"/>
        <family val="1"/>
      </rPr>
      <t xml:space="preserve">1 </t>
    </r>
    <r>
      <rPr>
        <sz val="11"/>
        <rFont val="ＭＳ 明朝"/>
        <family val="1"/>
        <charset val="128"/>
      </rPr>
      <t>　</t>
    </r>
    <r>
      <rPr>
        <sz val="11"/>
        <rFont val="Century"/>
        <family val="1"/>
      </rPr>
      <t xml:space="preserve">      </t>
    </r>
    <r>
      <rPr>
        <sz val="11"/>
        <rFont val="ＭＳ 明朝"/>
        <family val="1"/>
        <charset val="128"/>
      </rPr>
      <t>　　　　</t>
    </r>
    <r>
      <rPr>
        <sz val="11"/>
        <rFont val="Century"/>
        <family val="1"/>
      </rPr>
      <t xml:space="preserve"> </t>
    </r>
    <r>
      <rPr>
        <sz val="11"/>
        <rFont val="ＭＳ 明朝"/>
        <family val="1"/>
        <charset val="128"/>
      </rPr>
      <t>　　理</t>
    </r>
    <r>
      <rPr>
        <sz val="11"/>
        <rFont val="Century"/>
        <family val="1"/>
      </rPr>
      <t xml:space="preserve"> </t>
    </r>
    <r>
      <rPr>
        <sz val="11"/>
        <rFont val="ＭＳ 明朝"/>
        <family val="1"/>
        <charset val="128"/>
      </rPr>
      <t>事</t>
    </r>
    <r>
      <rPr>
        <sz val="11"/>
        <rFont val="Century"/>
        <family val="1"/>
      </rPr>
      <t xml:space="preserve"> </t>
    </r>
    <r>
      <rPr>
        <sz val="11"/>
        <rFont val="ＭＳ 明朝"/>
        <family val="1"/>
        <charset val="128"/>
      </rPr>
      <t>長　菅野　　滋</t>
    </r>
    <rPh sb="34" eb="36">
      <t>スガノ</t>
    </rPh>
    <rPh sb="38" eb="39">
      <t>シゲル</t>
    </rPh>
    <phoneticPr fontId="14"/>
  </si>
  <si>
    <r>
      <rPr>
        <sz val="6"/>
        <rFont val="ＭＳ 明朝"/>
        <family val="1"/>
        <charset val="128"/>
      </rPr>
      <t>漁業種類　</t>
    </r>
    <r>
      <rPr>
        <sz val="6"/>
        <rFont val="Century"/>
        <family val="1"/>
      </rPr>
      <t xml:space="preserve">     </t>
    </r>
    <r>
      <rPr>
        <sz val="6"/>
        <rFont val="ＭＳ 明朝"/>
        <family val="1"/>
        <charset val="128"/>
      </rPr>
      <t>融資機関</t>
    </r>
    <phoneticPr fontId="4"/>
  </si>
  <si>
    <t>H23</t>
  </si>
  <si>
    <t>H22</t>
  </si>
  <si>
    <t>H21</t>
    <phoneticPr fontId="4"/>
  </si>
  <si>
    <r>
      <rPr>
        <sz val="28"/>
        <color theme="1"/>
        <rFont val="ＭＳ 明朝"/>
        <family val="1"/>
        <charset val="128"/>
      </rPr>
      <t>平成</t>
    </r>
    <r>
      <rPr>
        <sz val="28"/>
        <color theme="1"/>
        <rFont val="Century"/>
        <family val="1"/>
      </rPr>
      <t>23</t>
    </r>
    <r>
      <rPr>
        <sz val="28"/>
        <color theme="1"/>
        <rFont val="ＭＳ 明朝"/>
        <family val="1"/>
        <charset val="128"/>
      </rPr>
      <t>度</t>
    </r>
    <rPh sb="0" eb="2">
      <t>ヘイセイ</t>
    </rPh>
    <phoneticPr fontId="4"/>
  </si>
  <si>
    <r>
      <rPr>
        <b/>
        <sz val="48"/>
        <color theme="1"/>
        <rFont val="ＭＳ 明朝"/>
        <family val="1"/>
        <charset val="128"/>
      </rPr>
      <t>山形県の水産</t>
    </r>
    <rPh sb="0" eb="3">
      <t>ヤマガタケン</t>
    </rPh>
    <rPh sb="4" eb="6">
      <t>スイサン</t>
    </rPh>
    <phoneticPr fontId="4"/>
  </si>
  <si>
    <r>
      <rPr>
        <sz val="28"/>
        <color theme="1"/>
        <rFont val="ＭＳ 明朝"/>
        <family val="1"/>
        <charset val="128"/>
      </rPr>
      <t>平成</t>
    </r>
    <r>
      <rPr>
        <sz val="28"/>
        <color theme="1"/>
        <rFont val="Century"/>
        <family val="1"/>
      </rPr>
      <t>24</t>
    </r>
    <r>
      <rPr>
        <sz val="28"/>
        <color theme="1"/>
        <rFont val="ＭＳ 明朝"/>
        <family val="1"/>
        <charset val="128"/>
      </rPr>
      <t>年</t>
    </r>
    <r>
      <rPr>
        <sz val="28"/>
        <color theme="1"/>
        <rFont val="Century"/>
        <family val="1"/>
      </rPr>
      <t>7</t>
    </r>
    <r>
      <rPr>
        <sz val="28"/>
        <color theme="1"/>
        <rFont val="ＭＳ 明朝"/>
        <family val="1"/>
        <charset val="128"/>
      </rPr>
      <t>月</t>
    </r>
    <rPh sb="0" eb="2">
      <t>ヘイセイ</t>
    </rPh>
    <rPh sb="4" eb="5">
      <t>ネン</t>
    </rPh>
    <rPh sb="6" eb="7">
      <t>ガツ</t>
    </rPh>
    <phoneticPr fontId="4"/>
  </si>
  <si>
    <r>
      <rPr>
        <sz val="28"/>
        <color theme="1"/>
        <rFont val="ＭＳ 明朝"/>
        <family val="1"/>
        <charset val="128"/>
      </rPr>
      <t>山形県</t>
    </r>
    <rPh sb="0" eb="3">
      <t>ヤマガタケン</t>
    </rPh>
    <phoneticPr fontId="4"/>
  </si>
  <si>
    <r>
      <rPr>
        <sz val="11"/>
        <color theme="1"/>
        <rFont val="ＭＳ 明朝"/>
        <family val="1"/>
        <charset val="128"/>
      </rPr>
      <t>平成</t>
    </r>
    <r>
      <rPr>
        <sz val="11"/>
        <color theme="1"/>
        <rFont val="Century"/>
        <family val="1"/>
      </rPr>
      <t>23</t>
    </r>
    <r>
      <rPr>
        <sz val="11"/>
        <color theme="1"/>
        <rFont val="ＭＳ 明朝"/>
        <family val="1"/>
        <charset val="128"/>
      </rPr>
      <t>年度</t>
    </r>
  </si>
  <si>
    <r>
      <rPr>
        <sz val="11"/>
        <color theme="1"/>
        <rFont val="ＭＳ 明朝"/>
        <family val="1"/>
        <charset val="128"/>
      </rPr>
      <t>漁港管理条例</t>
    </r>
    <phoneticPr fontId="4"/>
  </si>
  <si>
    <r>
      <rPr>
        <sz val="11"/>
        <color theme="1"/>
        <rFont val="ＭＳ 明朝"/>
        <family val="1"/>
        <charset val="128"/>
      </rPr>
      <t>飛島漁港</t>
    </r>
  </si>
  <si>
    <r>
      <rPr>
        <sz val="11"/>
        <rFont val="ＭＳ 明朝"/>
        <family val="1"/>
        <charset val="128"/>
      </rPr>
      <t>プロパ－資金</t>
    </r>
  </si>
  <si>
    <r>
      <rPr>
        <sz val="6"/>
        <rFont val="ＭＳ 明朝"/>
        <family val="1"/>
        <charset val="128"/>
      </rPr>
      <t>漁業種類　</t>
    </r>
    <r>
      <rPr>
        <sz val="6"/>
        <rFont val="Century"/>
        <family val="1"/>
      </rPr>
      <t xml:space="preserve">    </t>
    </r>
    <r>
      <rPr>
        <sz val="6"/>
        <rFont val="ＭＳ 明朝"/>
        <family val="1"/>
        <charset val="128"/>
      </rPr>
      <t>融資機関</t>
    </r>
    <phoneticPr fontId="4"/>
  </si>
  <si>
    <r>
      <rPr>
        <sz val="11"/>
        <rFont val="ＭＳ 明朝"/>
        <family val="1"/>
        <charset val="128"/>
      </rPr>
      <t>　－</t>
    </r>
  </si>
  <si>
    <r>
      <rPr>
        <sz val="11"/>
        <rFont val="ＭＳ 明朝"/>
        <family val="1"/>
        <charset val="128"/>
      </rPr>
      <t>所長　佐藤　喜代一</t>
    </r>
    <rPh sb="3" eb="5">
      <t>サトウ</t>
    </rPh>
    <rPh sb="6" eb="9">
      <t>キヨイチ</t>
    </rPh>
    <phoneticPr fontId="14"/>
  </si>
  <si>
    <r>
      <rPr>
        <sz val="11"/>
        <rFont val="ＭＳ 明朝"/>
        <family val="1"/>
        <charset val="128"/>
      </rPr>
      <t>栽培漁業、内水面漁業に関する調査、指導及び啓蒙普及</t>
    </r>
    <rPh sb="21" eb="23">
      <t>ケイモウ</t>
    </rPh>
    <phoneticPr fontId="4"/>
  </si>
  <si>
    <r>
      <rPr>
        <sz val="11"/>
        <rFont val="ＭＳ 明朝"/>
        <family val="1"/>
        <charset val="128"/>
      </rPr>
      <t>大瀧　太一</t>
    </r>
    <rPh sb="0" eb="2">
      <t>オオタキ</t>
    </rPh>
    <rPh sb="3" eb="5">
      <t>タイチ</t>
    </rPh>
    <phoneticPr fontId="14"/>
  </si>
  <si>
    <r>
      <rPr>
        <sz val="11"/>
        <rFont val="ＭＳ 明朝"/>
        <family val="1"/>
        <charset val="128"/>
      </rPr>
      <t>大　富　養　鱒</t>
    </r>
    <rPh sb="0" eb="1">
      <t>オオ</t>
    </rPh>
    <rPh sb="2" eb="3">
      <t>トミ</t>
    </rPh>
    <rPh sb="4" eb="5">
      <t>ヨウ</t>
    </rPh>
    <rPh sb="6" eb="7">
      <t>マス</t>
    </rPh>
    <phoneticPr fontId="4"/>
  </si>
  <si>
    <r>
      <rPr>
        <sz val="11"/>
        <rFont val="ＭＳ 明朝"/>
        <family val="1"/>
        <charset val="128"/>
      </rPr>
      <t>東根市、天童市</t>
    </r>
    <rPh sb="0" eb="2">
      <t>ヒガシネ</t>
    </rPh>
    <rPh sb="2" eb="3">
      <t>シ</t>
    </rPh>
    <rPh sb="4" eb="7">
      <t>テンドウシ</t>
    </rPh>
    <phoneticPr fontId="4"/>
  </si>
  <si>
    <r>
      <rPr>
        <sz val="11"/>
        <rFont val="ＭＳ 明朝"/>
        <family val="1"/>
        <charset val="128"/>
      </rPr>
      <t>平　澤　　茂</t>
    </r>
    <rPh sb="0" eb="1">
      <t>ヘイ</t>
    </rPh>
    <rPh sb="2" eb="3">
      <t>サワ</t>
    </rPh>
    <rPh sb="5" eb="6">
      <t>シゲル</t>
    </rPh>
    <phoneticPr fontId="14"/>
  </si>
  <si>
    <r>
      <rPr>
        <sz val="11"/>
        <rFont val="ＭＳ 明朝"/>
        <family val="1"/>
        <charset val="128"/>
      </rPr>
      <t>青　木　　一</t>
    </r>
    <rPh sb="0" eb="1">
      <t>アオ</t>
    </rPh>
    <rPh sb="2" eb="3">
      <t>キ</t>
    </rPh>
    <rPh sb="5" eb="6">
      <t>イチ</t>
    </rPh>
    <phoneticPr fontId="14"/>
  </si>
  <si>
    <r>
      <rPr>
        <sz val="11"/>
        <rFont val="ＭＳ 明朝"/>
        <family val="1"/>
        <charset val="128"/>
      </rPr>
      <t>富　</t>
    </r>
    <r>
      <rPr>
        <sz val="11"/>
        <rFont val="Century"/>
        <family val="1"/>
      </rPr>
      <t xml:space="preserve">  </t>
    </r>
    <r>
      <rPr>
        <sz val="11"/>
        <rFont val="ＭＳ 明朝"/>
        <family val="1"/>
        <charset val="128"/>
      </rPr>
      <t>樫　</t>
    </r>
    <r>
      <rPr>
        <sz val="11"/>
        <rFont val="Century"/>
        <family val="1"/>
      </rPr>
      <t xml:space="preserve">  </t>
    </r>
    <r>
      <rPr>
        <sz val="11"/>
        <rFont val="ＭＳ 明朝"/>
        <family val="1"/>
        <charset val="128"/>
      </rPr>
      <t>和　</t>
    </r>
    <r>
      <rPr>
        <sz val="11"/>
        <rFont val="Century"/>
        <family val="1"/>
      </rPr>
      <t xml:space="preserve">  </t>
    </r>
    <r>
      <rPr>
        <sz val="11"/>
        <rFont val="ＭＳ 明朝"/>
        <family val="1"/>
        <charset val="128"/>
      </rPr>
      <t>雄</t>
    </r>
    <rPh sb="0" eb="1">
      <t>トミ</t>
    </rPh>
    <rPh sb="4" eb="5">
      <t>カシ</t>
    </rPh>
    <rPh sb="8" eb="9">
      <t>ワ</t>
    </rPh>
    <rPh sb="12" eb="13">
      <t>ユウ</t>
    </rPh>
    <phoneticPr fontId="4"/>
  </si>
  <si>
    <r>
      <rPr>
        <sz val="11"/>
        <rFont val="ＭＳ 明朝"/>
        <family val="1"/>
        <charset val="128"/>
      </rPr>
      <t>由良地区</t>
    </r>
    <rPh sb="0" eb="4">
      <t>ユラチク</t>
    </rPh>
    <phoneticPr fontId="4"/>
  </si>
  <si>
    <r>
      <rPr>
        <sz val="11"/>
        <rFont val="ＭＳ 明朝"/>
        <family val="1"/>
        <charset val="128"/>
      </rPr>
      <t>鼠ヶ関地区</t>
    </r>
    <rPh sb="0" eb="5">
      <t>ネズガセキチク</t>
    </rPh>
    <phoneticPr fontId="14"/>
  </si>
  <si>
    <r>
      <t>(</t>
    </r>
    <r>
      <rPr>
        <sz val="11"/>
        <rFont val="ＭＳ 明朝"/>
        <family val="1"/>
        <charset val="128"/>
      </rPr>
      <t>殻長</t>
    </r>
    <r>
      <rPr>
        <sz val="11"/>
        <rFont val="Century"/>
        <family val="1"/>
      </rPr>
      <t>25mm</t>
    </r>
    <r>
      <rPr>
        <sz val="11"/>
        <rFont val="ＭＳ 明朝"/>
        <family val="1"/>
        <charset val="128"/>
      </rPr>
      <t>以上</t>
    </r>
    <r>
      <rPr>
        <sz val="11"/>
        <rFont val="Century"/>
        <family val="1"/>
      </rPr>
      <t>)</t>
    </r>
    <phoneticPr fontId="4"/>
  </si>
  <si>
    <r>
      <rPr>
        <sz val="12"/>
        <color theme="1"/>
        <rFont val="ＭＳ 明朝"/>
        <family val="1"/>
        <charset val="128"/>
      </rPr>
      <t>平成</t>
    </r>
    <r>
      <rPr>
        <sz val="12"/>
        <color theme="1"/>
        <rFont val="Century"/>
        <family val="1"/>
      </rPr>
      <t>23</t>
    </r>
    <r>
      <rPr>
        <sz val="12"/>
        <color theme="1"/>
        <rFont val="ＭＳ 明朝"/>
        <family val="1"/>
        <charset val="128"/>
      </rPr>
      <t>度</t>
    </r>
    <rPh sb="0" eb="2">
      <t>ヘイセイ</t>
    </rPh>
    <phoneticPr fontId="4"/>
  </si>
  <si>
    <r>
      <rPr>
        <sz val="12"/>
        <color theme="1"/>
        <rFont val="ＭＳ 明朝"/>
        <family val="1"/>
        <charset val="128"/>
      </rPr>
      <t>平成</t>
    </r>
    <r>
      <rPr>
        <sz val="12"/>
        <color theme="1"/>
        <rFont val="Century"/>
        <family val="1"/>
      </rPr>
      <t>24</t>
    </r>
    <r>
      <rPr>
        <sz val="12"/>
        <color theme="1"/>
        <rFont val="ＭＳ 明朝"/>
        <family val="1"/>
        <charset val="128"/>
      </rPr>
      <t>年</t>
    </r>
    <r>
      <rPr>
        <sz val="12"/>
        <color theme="1"/>
        <rFont val="Century"/>
        <family val="1"/>
      </rPr>
      <t>7</t>
    </r>
    <r>
      <rPr>
        <sz val="12"/>
        <color theme="1"/>
        <rFont val="ＭＳ 明朝"/>
        <family val="1"/>
        <charset val="128"/>
      </rPr>
      <t>月</t>
    </r>
    <rPh sb="0" eb="2">
      <t>ヘイセイ</t>
    </rPh>
    <rPh sb="4" eb="5">
      <t>ネン</t>
    </rPh>
    <rPh sb="6" eb="7">
      <t>ガツ</t>
    </rPh>
    <phoneticPr fontId="4"/>
  </si>
  <si>
    <r>
      <rPr>
        <sz val="11"/>
        <rFont val="ＭＳ 明朝"/>
        <family val="1"/>
        <charset val="128"/>
      </rPr>
      <t>　ア　漁業協同組合別、河川別漁獲量</t>
    </r>
    <phoneticPr fontId="14"/>
  </si>
  <si>
    <r>
      <t xml:space="preserve"> </t>
    </r>
    <r>
      <rPr>
        <sz val="12"/>
        <rFont val="ＭＳ 明朝"/>
        <family val="1"/>
        <charset val="128"/>
      </rPr>
      <t>カ　地区別生産額</t>
    </r>
  </si>
  <si>
    <r>
      <rPr>
        <sz val="11"/>
        <rFont val="ＭＳ 明朝"/>
        <family val="1"/>
        <charset val="128"/>
      </rPr>
      <t>月　</t>
    </r>
    <r>
      <rPr>
        <sz val="11"/>
        <rFont val="Century"/>
        <family val="1"/>
      </rPr>
      <t xml:space="preserve">   </t>
    </r>
    <r>
      <rPr>
        <sz val="11"/>
        <rFont val="ＭＳ 明朝"/>
        <family val="1"/>
        <charset val="128"/>
      </rPr>
      <t>　</t>
    </r>
    <r>
      <rPr>
        <sz val="11"/>
        <rFont val="Century"/>
        <family val="1"/>
      </rPr>
      <t xml:space="preserve"> </t>
    </r>
    <r>
      <rPr>
        <sz val="11"/>
        <rFont val="ＭＳ 明朝"/>
        <family val="1"/>
        <charset val="128"/>
      </rPr>
      <t>　</t>
    </r>
    <r>
      <rPr>
        <sz val="11"/>
        <rFont val="Century"/>
        <family val="1"/>
      </rPr>
      <t xml:space="preserve"> </t>
    </r>
    <r>
      <rPr>
        <sz val="11"/>
        <rFont val="ＭＳ 明朝"/>
        <family val="1"/>
        <charset val="128"/>
      </rPr>
      <t>地区</t>
    </r>
    <phoneticPr fontId="4"/>
  </si>
  <si>
    <r>
      <rPr>
        <sz val="11"/>
        <color rgb="FF000000"/>
        <rFont val="ＭＳ 明朝"/>
        <family val="1"/>
        <charset val="128"/>
      </rPr>
      <t>（注）ラウンドの為、計と内訳とは必ずしも一致しない場合がある。</t>
    </r>
    <rPh sb="1" eb="2">
      <t>チュウ</t>
    </rPh>
    <rPh sb="8" eb="9">
      <t>タメ</t>
    </rPh>
    <rPh sb="10" eb="11">
      <t>ケイ</t>
    </rPh>
    <rPh sb="12" eb="14">
      <t>ウチワケ</t>
    </rPh>
    <rPh sb="16" eb="17">
      <t>カナラ</t>
    </rPh>
    <rPh sb="20" eb="22">
      <t>イッチ</t>
    </rPh>
    <rPh sb="25" eb="27">
      <t>バアイ</t>
    </rPh>
    <phoneticPr fontId="4"/>
  </si>
  <si>
    <r>
      <rPr>
        <sz val="11"/>
        <color indexed="8"/>
        <rFont val="ＭＳ 明朝"/>
        <family val="1"/>
        <charset val="128"/>
      </rPr>
      <t>地先</t>
    </r>
    <phoneticPr fontId="4"/>
  </si>
  <si>
    <r>
      <rPr>
        <sz val="11"/>
        <color theme="1"/>
        <rFont val="ＭＳ 明朝"/>
        <family val="1"/>
        <charset val="128"/>
      </rPr>
      <t>平</t>
    </r>
    <r>
      <rPr>
        <sz val="11"/>
        <color theme="1"/>
        <rFont val="Century"/>
        <family val="1"/>
      </rPr>
      <t>24.6.1</t>
    </r>
    <r>
      <rPr>
        <sz val="11"/>
        <color theme="1"/>
        <rFont val="ＭＳ 明朝"/>
        <family val="1"/>
        <charset val="128"/>
      </rPr>
      <t>～平</t>
    </r>
    <r>
      <rPr>
        <sz val="11"/>
        <color theme="1"/>
        <rFont val="Century"/>
        <family val="1"/>
      </rPr>
      <t>26.5.31</t>
    </r>
    <phoneticPr fontId="4"/>
  </si>
  <si>
    <r>
      <rPr>
        <sz val="11"/>
        <color theme="1"/>
        <rFont val="ＭＳ 明朝"/>
        <family val="1"/>
        <charset val="128"/>
      </rPr>
      <t>開</t>
    </r>
    <r>
      <rPr>
        <sz val="11"/>
        <color theme="1"/>
        <rFont val="Century"/>
        <family val="1"/>
      </rPr>
      <t xml:space="preserve"> </t>
    </r>
    <r>
      <rPr>
        <sz val="11"/>
        <color theme="1"/>
        <rFont val="ＭＳ 明朝"/>
        <family val="1"/>
        <charset val="128"/>
      </rPr>
      <t>発</t>
    </r>
    <r>
      <rPr>
        <sz val="11"/>
        <color theme="1"/>
        <rFont val="Century"/>
        <family val="1"/>
      </rPr>
      <t xml:space="preserve"> </t>
    </r>
    <r>
      <rPr>
        <sz val="11"/>
        <color theme="1"/>
        <rFont val="ＭＳ 明朝"/>
        <family val="1"/>
        <charset val="128"/>
      </rPr>
      <t>事</t>
    </r>
    <r>
      <rPr>
        <sz val="11"/>
        <color theme="1"/>
        <rFont val="Century"/>
        <family val="1"/>
      </rPr>
      <t xml:space="preserve"> </t>
    </r>
    <r>
      <rPr>
        <sz val="11"/>
        <color theme="1"/>
        <rFont val="ＭＳ 明朝"/>
        <family val="1"/>
        <charset val="128"/>
      </rPr>
      <t>業</t>
    </r>
    <rPh sb="0" eb="1">
      <t>カイ</t>
    </rPh>
    <rPh sb="2" eb="3">
      <t>ハッ</t>
    </rPh>
    <rPh sb="4" eb="5">
      <t>コト</t>
    </rPh>
    <rPh sb="6" eb="7">
      <t>ギョウ</t>
    </rPh>
    <phoneticPr fontId="4"/>
  </si>
  <si>
    <r>
      <rPr>
        <sz val="11"/>
        <color theme="1"/>
        <rFont val="ＭＳ 明朝"/>
        <family val="1"/>
        <charset val="128"/>
      </rPr>
      <t>漁業生産体制強化対策事業費</t>
    </r>
    <rPh sb="0" eb="6">
      <t>ギョギョウセイサンタイセイ</t>
    </rPh>
    <rPh sb="6" eb="13">
      <t>キョウカタイサクジギョウヒ</t>
    </rPh>
    <phoneticPr fontId="4"/>
  </si>
  <si>
    <r>
      <rPr>
        <sz val="11"/>
        <color theme="1"/>
        <rFont val="ＭＳ 明朝"/>
        <family val="1"/>
        <charset val="128"/>
      </rPr>
      <t>漁港調査費</t>
    </r>
    <rPh sb="0" eb="5">
      <t>ギョコウチョウサヒ</t>
    </rPh>
    <phoneticPr fontId="4"/>
  </si>
  <si>
    <r>
      <rPr>
        <sz val="11"/>
        <color theme="1"/>
        <rFont val="ＭＳ 明朝"/>
        <family val="1"/>
        <charset val="128"/>
      </rPr>
      <t>サケ・マス振興事業費</t>
    </r>
    <rPh sb="5" eb="10">
      <t>シンコウジギョウヒ</t>
    </rPh>
    <phoneticPr fontId="4"/>
  </si>
  <si>
    <r>
      <rPr>
        <sz val="11"/>
        <color theme="1"/>
        <rFont val="ＭＳ 明朝"/>
        <family val="1"/>
        <charset val="128"/>
      </rPr>
      <t>資源管理型漁業推進総合対策事業費</t>
    </r>
    <rPh sb="0" eb="5">
      <t>シゲンカンリガタ</t>
    </rPh>
    <rPh sb="5" eb="9">
      <t>ギョギョウスイシン</t>
    </rPh>
    <rPh sb="9" eb="13">
      <t>ソウゴウタイサク</t>
    </rPh>
    <rPh sb="13" eb="16">
      <t>ジギョウヒ</t>
    </rPh>
    <phoneticPr fontId="4"/>
  </si>
  <si>
    <r>
      <rPr>
        <sz val="11"/>
        <color theme="1"/>
        <rFont val="ＭＳ 明朝"/>
        <family val="1"/>
        <charset val="128"/>
      </rPr>
      <t>漁業生産体制強化対策事業費など</t>
    </r>
    <rPh sb="0" eb="6">
      <t>ギョギョウセイサンタイセイ</t>
    </rPh>
    <rPh sb="6" eb="10">
      <t>キョウカタイサク</t>
    </rPh>
    <rPh sb="10" eb="13">
      <t>ジギョウヒ</t>
    </rPh>
    <phoneticPr fontId="4"/>
  </si>
  <si>
    <r>
      <rPr>
        <sz val="11"/>
        <color theme="1"/>
        <rFont val="ＭＳ 明朝"/>
        <family val="1"/>
        <charset val="128"/>
      </rPr>
      <t>栽培漁業振興事業費</t>
    </r>
  </si>
  <si>
    <r>
      <rPr>
        <sz val="11"/>
        <color theme="1"/>
        <rFont val="ＭＳ 明朝"/>
        <family val="1"/>
        <charset val="128"/>
      </rPr>
      <t>魚類生息環境保全対策事業費</t>
    </r>
  </si>
  <si>
    <r>
      <rPr>
        <sz val="11"/>
        <color theme="1"/>
        <rFont val="ＭＳ 明朝"/>
        <family val="1"/>
        <charset val="128"/>
      </rPr>
      <t>沖合漁場パトロール強化事業費</t>
    </r>
    <rPh sb="0" eb="4">
      <t>オキアイギョジョウ</t>
    </rPh>
    <rPh sb="9" eb="14">
      <t>キョウカジギョウヒ</t>
    </rPh>
    <phoneticPr fontId="4"/>
  </si>
  <si>
    <r>
      <rPr>
        <sz val="11"/>
        <color theme="1"/>
        <rFont val="ＭＳ 明朝"/>
        <family val="1"/>
        <charset val="128"/>
      </rPr>
      <t>水産物研究情報データベース化事業費</t>
    </r>
    <rPh sb="0" eb="3">
      <t>スイサンブツ</t>
    </rPh>
    <rPh sb="3" eb="7">
      <t>ケンキュウジョウホウ</t>
    </rPh>
    <rPh sb="13" eb="14">
      <t>カ</t>
    </rPh>
    <rPh sb="14" eb="17">
      <t>ジギョウヒ</t>
    </rPh>
    <phoneticPr fontId="4"/>
  </si>
  <si>
    <r>
      <rPr>
        <sz val="11"/>
        <color theme="1"/>
        <rFont val="ＭＳ 明朝"/>
        <family val="1"/>
        <charset val="128"/>
      </rPr>
      <t>カニ類養殖技術実証事業費</t>
    </r>
    <rPh sb="2" eb="3">
      <t>ルイ</t>
    </rPh>
    <rPh sb="3" eb="7">
      <t>ヨウショクギジュツ</t>
    </rPh>
    <rPh sb="7" eb="9">
      <t>ジッショウ</t>
    </rPh>
    <rPh sb="9" eb="12">
      <t>ジギョウヒ</t>
    </rPh>
    <phoneticPr fontId="4"/>
  </si>
  <si>
    <r>
      <rPr>
        <sz val="11"/>
        <color theme="1"/>
        <rFont val="ＭＳ 明朝"/>
        <family val="1"/>
        <charset val="128"/>
      </rPr>
      <t>コイヘルペスまん延防止対策事業費</t>
    </r>
    <rPh sb="8" eb="9">
      <t>エン</t>
    </rPh>
    <rPh sb="9" eb="16">
      <t>ボウシタイサクジギョウヒ</t>
    </rPh>
    <phoneticPr fontId="4"/>
  </si>
  <si>
    <r>
      <rPr>
        <sz val="11"/>
        <color theme="1"/>
        <rFont val="ＭＳ 明朝"/>
        <family val="1"/>
        <charset val="128"/>
      </rPr>
      <t>魚類増殖環境保全事業費</t>
    </r>
    <rPh sb="0" eb="2">
      <t>ギョルイ</t>
    </rPh>
    <rPh sb="2" eb="4">
      <t>ゾウショク</t>
    </rPh>
    <rPh sb="4" eb="6">
      <t>カンキョウ</t>
    </rPh>
    <rPh sb="6" eb="8">
      <t>ホゼン</t>
    </rPh>
    <rPh sb="8" eb="11">
      <t>ジギョウヒ</t>
    </rPh>
    <phoneticPr fontId="4"/>
  </si>
  <si>
    <r>
      <rPr>
        <sz val="10"/>
        <color theme="1"/>
        <rFont val="ＭＳ 明朝"/>
        <family val="1"/>
        <charset val="128"/>
      </rPr>
      <t>　さけ人工ふ化場位置略図･････････････････････････</t>
    </r>
  </si>
  <si>
    <t>7~8</t>
    <phoneticPr fontId="4"/>
  </si>
  <si>
    <r>
      <rPr>
        <sz val="14"/>
        <rFont val="ＭＳ 明朝"/>
        <family val="1"/>
        <charset val="128"/>
      </rPr>
      <t>（平成</t>
    </r>
    <r>
      <rPr>
        <sz val="14"/>
        <rFont val="Century"/>
        <family val="1"/>
      </rPr>
      <t>24</t>
    </r>
    <r>
      <rPr>
        <sz val="14"/>
        <rFont val="ＭＳ 明朝"/>
        <family val="1"/>
        <charset val="128"/>
      </rPr>
      <t>年</t>
    </r>
    <r>
      <rPr>
        <sz val="14"/>
        <rFont val="Century"/>
        <family val="1"/>
      </rPr>
      <t>4</t>
    </r>
    <r>
      <rPr>
        <sz val="14"/>
        <rFont val="ＭＳ 明朝"/>
        <family val="1"/>
        <charset val="128"/>
      </rPr>
      <t>月</t>
    </r>
    <r>
      <rPr>
        <sz val="14"/>
        <rFont val="Century"/>
        <family val="1"/>
      </rPr>
      <t>1</t>
    </r>
    <r>
      <rPr>
        <sz val="14"/>
        <rFont val="ＭＳ 明朝"/>
        <family val="1"/>
        <charset val="128"/>
      </rPr>
      <t>日）</t>
    </r>
    <rPh sb="5" eb="6">
      <t>ネン</t>
    </rPh>
    <rPh sb="7" eb="8">
      <t>ガツ</t>
    </rPh>
    <rPh sb="9" eb="10">
      <t>ニチ</t>
    </rPh>
    <phoneticPr fontId="14"/>
  </si>
  <si>
    <r>
      <t>(</t>
    </r>
    <r>
      <rPr>
        <sz val="10"/>
        <rFont val="ＭＳ 明朝"/>
        <family val="1"/>
        <charset val="128"/>
      </rPr>
      <t>生産技術</t>
    </r>
    <r>
      <rPr>
        <sz val="10"/>
        <rFont val="Century"/>
        <family val="1"/>
      </rPr>
      <t>) 2477</t>
    </r>
    <r>
      <rPr>
        <sz val="10"/>
        <rFont val="ＭＳ 明朝"/>
        <family val="1"/>
        <charset val="128"/>
      </rPr>
      <t>･</t>
    </r>
    <r>
      <rPr>
        <sz val="10"/>
        <rFont val="Century"/>
        <family val="1"/>
      </rPr>
      <t>2478</t>
    </r>
    <rPh sb="1" eb="5">
      <t>セイサンギジュツ</t>
    </rPh>
    <phoneticPr fontId="14"/>
  </si>
  <si>
    <t xml:space="preserve"> 023-630-2456</t>
    <phoneticPr fontId="14"/>
  </si>
  <si>
    <r>
      <t>(</t>
    </r>
    <r>
      <rPr>
        <sz val="10"/>
        <rFont val="ＭＳ 明朝"/>
        <family val="1"/>
        <charset val="128"/>
      </rPr>
      <t>生産技術課</t>
    </r>
    <r>
      <rPr>
        <sz val="10"/>
        <rFont val="Century"/>
        <family val="1"/>
      </rPr>
      <t>)</t>
    </r>
    <rPh sb="1" eb="5">
      <t>セイサンギジュツ</t>
    </rPh>
    <phoneticPr fontId="14"/>
  </si>
  <si>
    <r>
      <t xml:space="preserve"> (32</t>
    </r>
    <r>
      <rPr>
        <sz val="11"/>
        <rFont val="ＭＳ 明朝"/>
        <family val="1"/>
        <charset val="128"/>
      </rPr>
      <t>名</t>
    </r>
    <r>
      <rPr>
        <sz val="11"/>
        <rFont val="Century"/>
        <family val="1"/>
      </rPr>
      <t xml:space="preserve"> [</t>
    </r>
    <r>
      <rPr>
        <sz val="11"/>
        <rFont val="ＭＳ 明朝"/>
        <family val="1"/>
        <charset val="128"/>
      </rPr>
      <t>うち併任</t>
    </r>
    <r>
      <rPr>
        <sz val="11"/>
        <rFont val="Century"/>
        <family val="1"/>
      </rPr>
      <t>1</t>
    </r>
    <r>
      <rPr>
        <sz val="11"/>
        <rFont val="ＭＳ 明朝"/>
        <family val="1"/>
        <charset val="128"/>
      </rPr>
      <t>名</t>
    </r>
    <r>
      <rPr>
        <sz val="11"/>
        <rFont val="Century"/>
        <family val="1"/>
      </rPr>
      <t>] )</t>
    </r>
    <phoneticPr fontId="4"/>
  </si>
  <si>
    <r>
      <t>(</t>
    </r>
    <r>
      <rPr>
        <sz val="10"/>
        <rFont val="ＭＳ 明朝"/>
        <family val="1"/>
        <charset val="128"/>
      </rPr>
      <t>総務担当</t>
    </r>
    <r>
      <rPr>
        <sz val="10"/>
        <rFont val="Century"/>
        <family val="1"/>
      </rPr>
      <t>)6161</t>
    </r>
    <r>
      <rPr>
        <sz val="10"/>
        <rFont val="ＭＳ 明朝"/>
        <family val="1"/>
        <charset val="128"/>
      </rPr>
      <t>･</t>
    </r>
    <r>
      <rPr>
        <sz val="10"/>
        <rFont val="Century"/>
        <family val="1"/>
      </rPr>
      <t>6041</t>
    </r>
    <phoneticPr fontId="14"/>
  </si>
  <si>
    <r>
      <rPr>
        <sz val="11"/>
        <rFont val="ＭＳ 明朝"/>
        <family val="1"/>
        <charset val="128"/>
      </rPr>
      <t>水産試験場</t>
    </r>
    <r>
      <rPr>
        <sz val="11"/>
        <rFont val="Century"/>
        <family val="1"/>
      </rPr>
      <t>(23</t>
    </r>
    <r>
      <rPr>
        <sz val="11"/>
        <rFont val="ＭＳ 明朝"/>
        <family val="1"/>
        <charset val="128"/>
      </rPr>
      <t>名</t>
    </r>
    <r>
      <rPr>
        <sz val="11"/>
        <rFont val="Century"/>
        <family val="1"/>
      </rPr>
      <t>)</t>
    </r>
    <phoneticPr fontId="14"/>
  </si>
  <si>
    <r>
      <t>(5</t>
    </r>
    <r>
      <rPr>
        <sz val="11"/>
        <rFont val="ＭＳ 明朝"/>
        <family val="1"/>
        <charset val="128"/>
      </rPr>
      <t>名</t>
    </r>
    <r>
      <rPr>
        <sz val="11"/>
        <rFont val="Century"/>
        <family val="1"/>
      </rPr>
      <t xml:space="preserve"> [</t>
    </r>
    <r>
      <rPr>
        <sz val="11"/>
        <rFont val="ＭＳ 明朝"/>
        <family val="1"/>
        <charset val="128"/>
      </rPr>
      <t>うち併任</t>
    </r>
    <r>
      <rPr>
        <sz val="11"/>
        <rFont val="Century"/>
        <family val="1"/>
      </rPr>
      <t>5</t>
    </r>
    <r>
      <rPr>
        <sz val="11"/>
        <rFont val="ＭＳ 明朝"/>
        <family val="1"/>
        <charset val="128"/>
      </rPr>
      <t>名</t>
    </r>
    <r>
      <rPr>
        <sz val="11"/>
        <rFont val="Century"/>
        <family val="1"/>
      </rPr>
      <t>] )</t>
    </r>
    <phoneticPr fontId="14"/>
  </si>
  <si>
    <t xml:space="preserve"> Fax 023-630-2456</t>
    <phoneticPr fontId="14"/>
  </si>
  <si>
    <r>
      <rPr>
        <sz val="11"/>
        <rFont val="ＭＳ 明朝"/>
        <family val="1"/>
        <charset val="128"/>
      </rPr>
      <t>･農業経営支援室</t>
    </r>
    <rPh sb="1" eb="3">
      <t>ノウギョウ</t>
    </rPh>
    <rPh sb="3" eb="5">
      <t>ケイエイ</t>
    </rPh>
    <rPh sb="5" eb="7">
      <t>シエン</t>
    </rPh>
    <rPh sb="7" eb="8">
      <t>シツ</t>
    </rPh>
    <phoneticPr fontId="14"/>
  </si>
  <si>
    <r>
      <rPr>
        <sz val="11"/>
        <rFont val="ＭＳ 明朝"/>
        <family val="1"/>
        <charset val="128"/>
      </rPr>
      <t>生産技術課</t>
    </r>
    <rPh sb="0" eb="2">
      <t>セイサン</t>
    </rPh>
    <rPh sb="2" eb="4">
      <t>ギジュツ</t>
    </rPh>
    <rPh sb="4" eb="5">
      <t>カ</t>
    </rPh>
    <phoneticPr fontId="14"/>
  </si>
  <si>
    <r>
      <rPr>
        <sz val="11"/>
        <rFont val="ＭＳ 明朝"/>
        <family val="1"/>
        <charset val="128"/>
      </rPr>
      <t>・水産室</t>
    </r>
    <rPh sb="1" eb="4">
      <t>スイサンシツ</t>
    </rPh>
    <phoneticPr fontId="4"/>
  </si>
  <si>
    <r>
      <rPr>
        <sz val="11"/>
        <rFont val="ＭＳ 明朝"/>
        <family val="1"/>
        <charset val="128"/>
      </rPr>
      <t>室長補佐</t>
    </r>
    <rPh sb="0" eb="4">
      <t>シツチョウホサ</t>
    </rPh>
    <phoneticPr fontId="14"/>
  </si>
  <si>
    <t>水産振興策の計画・実施､水産業技術普及指導､漁業生産担い手育成､栽培漁業推進指導､</t>
    <rPh sb="4" eb="5">
      <t>サク</t>
    </rPh>
    <rPh sb="6" eb="8">
      <t>ケイカク</t>
    </rPh>
    <rPh sb="9" eb="11">
      <t>ジッシ</t>
    </rPh>
    <phoneticPr fontId="14"/>
  </si>
  <si>
    <t>流通･魚価対策、都市漁村交流</t>
    <phoneticPr fontId="14"/>
  </si>
  <si>
    <r>
      <rPr>
        <sz val="11"/>
        <rFont val="ＭＳ 明朝"/>
        <family val="1"/>
        <charset val="128"/>
      </rPr>
      <t>農業経営支援室長</t>
    </r>
    <r>
      <rPr>
        <sz val="11"/>
        <rFont val="Century"/>
        <family val="1"/>
      </rPr>
      <t xml:space="preserve"> </t>
    </r>
    <rPh sb="0" eb="2">
      <t>ノウギョウ</t>
    </rPh>
    <rPh sb="2" eb="4">
      <t>ケイエイ</t>
    </rPh>
    <rPh sb="4" eb="6">
      <t>シエン</t>
    </rPh>
    <rPh sb="6" eb="8">
      <t>シツチョウ</t>
    </rPh>
    <phoneticPr fontId="14"/>
  </si>
  <si>
    <t>室長補佐</t>
    <phoneticPr fontId="4"/>
  </si>
  <si>
    <r>
      <rPr>
        <sz val="11"/>
        <color theme="1"/>
        <rFont val="ＭＳ 明朝"/>
        <family val="1"/>
        <charset val="128"/>
      </rPr>
      <t>平</t>
    </r>
    <r>
      <rPr>
        <sz val="11"/>
        <color theme="1"/>
        <rFont val="Century"/>
        <family val="1"/>
      </rPr>
      <t>20.8</t>
    </r>
    <r>
      <rPr>
        <sz val="11"/>
        <color theme="1"/>
        <rFont val="ＭＳ 明朝"/>
        <family val="1"/>
        <charset val="128"/>
      </rPr>
      <t>～平</t>
    </r>
    <r>
      <rPr>
        <sz val="11"/>
        <color theme="1"/>
        <rFont val="Century"/>
        <family val="1"/>
      </rPr>
      <t>24.8</t>
    </r>
    <phoneticPr fontId="4"/>
  </si>
  <si>
    <r>
      <rPr>
        <sz val="11"/>
        <color theme="1"/>
        <rFont val="ＭＳ 明朝"/>
        <family val="1"/>
        <charset val="128"/>
      </rPr>
      <t>平</t>
    </r>
    <r>
      <rPr>
        <sz val="11"/>
        <color theme="1"/>
        <rFont val="Century"/>
        <family val="1"/>
      </rPr>
      <t>20.12</t>
    </r>
    <r>
      <rPr>
        <sz val="11"/>
        <color theme="1"/>
        <rFont val="ＭＳ 明朝"/>
        <family val="1"/>
        <charset val="128"/>
      </rPr>
      <t>～平</t>
    </r>
    <r>
      <rPr>
        <sz val="11"/>
        <color theme="1"/>
        <rFont val="Century"/>
        <family val="1"/>
      </rPr>
      <t>24.11</t>
    </r>
    <phoneticPr fontId="4"/>
  </si>
  <si>
    <r>
      <rPr>
        <sz val="12"/>
        <color theme="1"/>
        <rFont val="ＭＳ 明朝"/>
        <family val="1"/>
        <charset val="128"/>
      </rPr>
      <t>平成</t>
    </r>
    <r>
      <rPr>
        <sz val="12"/>
        <color theme="1"/>
        <rFont val="Century"/>
        <family val="1"/>
      </rPr>
      <t>23</t>
    </r>
    <r>
      <rPr>
        <sz val="12"/>
        <color theme="1"/>
        <rFont val="ＭＳ 明朝"/>
        <family val="1"/>
        <charset val="128"/>
      </rPr>
      <t>年度</t>
    </r>
    <r>
      <rPr>
        <sz val="12"/>
        <color theme="1"/>
        <rFont val="Century"/>
        <family val="1"/>
      </rPr>
      <t>(</t>
    </r>
    <r>
      <rPr>
        <sz val="12"/>
        <color theme="1"/>
        <rFont val="ＭＳ 明朝"/>
        <family val="1"/>
        <charset val="128"/>
      </rPr>
      <t>単位：千円</t>
    </r>
    <r>
      <rPr>
        <sz val="12"/>
        <color theme="1"/>
        <rFont val="Century"/>
        <family val="1"/>
      </rPr>
      <t>)</t>
    </r>
    <phoneticPr fontId="4"/>
  </si>
  <si>
    <r>
      <rPr>
        <sz val="12"/>
        <color theme="1"/>
        <rFont val="ＭＳ 明朝"/>
        <family val="1"/>
        <charset val="128"/>
      </rPr>
      <t>平成</t>
    </r>
    <r>
      <rPr>
        <sz val="12"/>
        <color theme="1"/>
        <rFont val="Century"/>
        <family val="1"/>
      </rPr>
      <t>23</t>
    </r>
    <r>
      <rPr>
        <sz val="12"/>
        <color theme="1"/>
        <rFont val="ＭＳ 明朝"/>
        <family val="1"/>
        <charset val="128"/>
      </rPr>
      <t>年度</t>
    </r>
    <r>
      <rPr>
        <sz val="12"/>
        <color theme="1"/>
        <rFont val="Century"/>
        <family val="1"/>
      </rPr>
      <t>(</t>
    </r>
    <r>
      <rPr>
        <sz val="12"/>
        <color theme="1"/>
        <rFont val="ＭＳ 明朝"/>
        <family val="1"/>
        <charset val="128"/>
      </rPr>
      <t>単位</t>
    </r>
    <r>
      <rPr>
        <sz val="12"/>
        <color theme="1"/>
        <rFont val="Century"/>
        <family val="1"/>
      </rPr>
      <t>:</t>
    </r>
    <r>
      <rPr>
        <sz val="12"/>
        <color theme="1"/>
        <rFont val="ＭＳ 明朝"/>
        <family val="1"/>
        <charset val="128"/>
      </rPr>
      <t>千円</t>
    </r>
    <r>
      <rPr>
        <sz val="12"/>
        <color theme="1"/>
        <rFont val="Century"/>
        <family val="1"/>
      </rPr>
      <t>)</t>
    </r>
    <phoneticPr fontId="4"/>
  </si>
  <si>
    <r>
      <rPr>
        <sz val="11"/>
        <color theme="1"/>
        <rFont val="ＭＳ 明朝"/>
        <family val="1"/>
        <charset val="128"/>
      </rPr>
      <t>齋藤辰男</t>
    </r>
    <rPh sb="0" eb="2">
      <t>サイトウ</t>
    </rPh>
    <rPh sb="2" eb="4">
      <t>タツオ</t>
    </rPh>
    <phoneticPr fontId="4"/>
  </si>
  <si>
    <r>
      <rPr>
        <sz val="11"/>
        <color theme="1"/>
        <rFont val="ＭＳ 明朝"/>
        <family val="1"/>
        <charset val="128"/>
      </rPr>
      <t>伊藤健雄</t>
    </r>
    <rPh sb="0" eb="2">
      <t>イトウ</t>
    </rPh>
    <rPh sb="2" eb="3">
      <t>ケン</t>
    </rPh>
    <rPh sb="3" eb="4">
      <t>ユウ</t>
    </rPh>
    <phoneticPr fontId="4"/>
  </si>
  <si>
    <r>
      <rPr>
        <sz val="11"/>
        <color theme="1"/>
        <rFont val="ＭＳ 明朝"/>
        <family val="1"/>
        <charset val="128"/>
      </rPr>
      <t>山形県農林水産部生産技術課水産室内</t>
    </r>
    <rPh sb="8" eb="13">
      <t>セイサンギジュツカ</t>
    </rPh>
    <rPh sb="13" eb="17">
      <t>スイサンシツナイ</t>
    </rPh>
    <phoneticPr fontId="4"/>
  </si>
  <si>
    <r>
      <rPr>
        <sz val="11"/>
        <color theme="1"/>
        <rFont val="ＭＳ 明朝"/>
        <family val="1"/>
        <charset val="128"/>
      </rPr>
      <t>特別会計</t>
    </r>
    <rPh sb="0" eb="4">
      <t>トクベツカイケイ</t>
    </rPh>
    <phoneticPr fontId="4"/>
  </si>
  <si>
    <r>
      <rPr>
        <sz val="11"/>
        <color theme="1"/>
        <rFont val="ＭＳ 明朝"/>
        <family val="1"/>
        <charset val="128"/>
      </rPr>
      <t>資金貸付</t>
    </r>
    <phoneticPr fontId="4"/>
  </si>
  <si>
    <r>
      <rPr>
        <sz val="11"/>
        <color theme="1"/>
        <rFont val="ＭＳ 明朝"/>
        <family val="1"/>
        <charset val="128"/>
      </rPr>
      <t>国庫補助金の自主返納等</t>
    </r>
    <phoneticPr fontId="4"/>
  </si>
  <si>
    <t>たい</t>
    <phoneticPr fontId="4"/>
  </si>
  <si>
    <t>1~2.9</t>
    <phoneticPr fontId="4"/>
  </si>
  <si>
    <r>
      <t xml:space="preserve">  </t>
    </r>
    <r>
      <rPr>
        <sz val="11"/>
        <rFont val="ＭＳ 明朝"/>
        <family val="1"/>
        <charset val="128"/>
      </rPr>
      <t>海面漁船は</t>
    </r>
    <r>
      <rPr>
        <sz val="11"/>
        <rFont val="Century"/>
        <family val="1"/>
      </rPr>
      <t>882</t>
    </r>
    <r>
      <rPr>
        <sz val="11"/>
        <rFont val="ＭＳ 明朝"/>
        <family val="1"/>
        <charset val="128"/>
      </rPr>
      <t>隻で前年より</t>
    </r>
    <r>
      <rPr>
        <sz val="11"/>
        <rFont val="Century"/>
        <family val="1"/>
      </rPr>
      <t>17</t>
    </r>
    <r>
      <rPr>
        <sz val="11"/>
        <rFont val="ＭＳ 明朝"/>
        <family val="1"/>
        <charset val="128"/>
      </rPr>
      <t>隻減少した｡船質別にみると､木船が</t>
    </r>
    <r>
      <rPr>
        <sz val="11"/>
        <rFont val="Century"/>
        <family val="1"/>
      </rPr>
      <t>2</t>
    </r>
    <r>
      <rPr>
        <sz val="11"/>
        <rFont val="ＭＳ 明朝"/>
        <family val="1"/>
        <charset val="128"/>
      </rPr>
      <t>隻増加、</t>
    </r>
    <r>
      <rPr>
        <sz val="11"/>
        <rFont val="Century"/>
        <family val="1"/>
      </rPr>
      <t>FRP</t>
    </r>
    <r>
      <rPr>
        <sz val="11"/>
        <rFont val="ＭＳ 明朝"/>
        <family val="1"/>
        <charset val="128"/>
      </rPr>
      <t>船が</t>
    </r>
    <r>
      <rPr>
        <sz val="11"/>
        <rFont val="Century"/>
        <family val="1"/>
      </rPr>
      <t>15</t>
    </r>
    <r>
      <rPr>
        <sz val="11"/>
        <rFont val="ＭＳ 明朝"/>
        <family val="1"/>
        <charset val="128"/>
      </rPr>
      <t>隻減少し、鋼船に増減はなかった。ﾄﾝ数階層別にみると､</t>
    </r>
    <r>
      <rPr>
        <sz val="11"/>
        <rFont val="Century"/>
        <family val="1"/>
      </rPr>
      <t>5</t>
    </r>
    <r>
      <rPr>
        <sz val="11"/>
        <rFont val="ＭＳ 明朝"/>
        <family val="1"/>
        <charset val="128"/>
      </rPr>
      <t>ﾄﾝ未満船が、</t>
    </r>
    <rPh sb="32" eb="34">
      <t>モクセン</t>
    </rPh>
    <rPh sb="36" eb="39">
      <t>セキゾウカ</t>
    </rPh>
    <rPh sb="48" eb="50">
      <t>ゲンショウ</t>
    </rPh>
    <rPh sb="55" eb="57">
      <t>ゾウゲン</t>
    </rPh>
    <phoneticPr fontId="14"/>
  </si>
  <si>
    <r>
      <t>16</t>
    </r>
    <r>
      <rPr>
        <sz val="11"/>
        <rFont val="ＭＳ 明朝"/>
        <family val="1"/>
        <charset val="128"/>
      </rPr>
      <t>隻減少し、</t>
    </r>
    <r>
      <rPr>
        <sz val="11"/>
        <rFont val="Century"/>
        <family val="1"/>
      </rPr>
      <t>5</t>
    </r>
    <r>
      <rPr>
        <sz val="11"/>
        <rFont val="ＭＳ 明朝"/>
        <family val="1"/>
        <charset val="128"/>
      </rPr>
      <t>ﾄﾝ以上船は</t>
    </r>
    <r>
      <rPr>
        <sz val="11"/>
        <rFont val="Century"/>
        <family val="1"/>
      </rPr>
      <t>1</t>
    </r>
    <r>
      <rPr>
        <sz val="11"/>
        <rFont val="ＭＳ 明朝"/>
        <family val="1"/>
        <charset val="128"/>
      </rPr>
      <t>隻減少した。内水面漁船の動力船は、木船が</t>
    </r>
    <r>
      <rPr>
        <sz val="11"/>
        <rFont val="Century"/>
        <family val="1"/>
      </rPr>
      <t>4</t>
    </r>
    <r>
      <rPr>
        <sz val="11"/>
        <rFont val="ＭＳ 明朝"/>
        <family val="1"/>
        <charset val="128"/>
      </rPr>
      <t>隻減少し、</t>
    </r>
    <r>
      <rPr>
        <sz val="11"/>
        <rFont val="Century"/>
        <family val="1"/>
      </rPr>
      <t>FRP</t>
    </r>
    <r>
      <rPr>
        <sz val="11"/>
        <rFont val="ＭＳ 明朝"/>
        <family val="1"/>
        <charset val="128"/>
      </rPr>
      <t>船に増減はなかった。</t>
    </r>
    <rPh sb="10" eb="12">
      <t>イジョウ</t>
    </rPh>
    <rPh sb="12" eb="13">
      <t>フネ</t>
    </rPh>
    <rPh sb="15" eb="16">
      <t>セキ</t>
    </rPh>
    <rPh sb="16" eb="18">
      <t>ゲンショウ</t>
    </rPh>
    <rPh sb="27" eb="29">
      <t>ドウリョク</t>
    </rPh>
    <rPh sb="29" eb="30">
      <t>セン</t>
    </rPh>
    <rPh sb="32" eb="34">
      <t>モクセン</t>
    </rPh>
    <rPh sb="36" eb="37">
      <t>セキ</t>
    </rPh>
    <rPh sb="37" eb="39">
      <t>ゲンショウ</t>
    </rPh>
    <rPh sb="44" eb="45">
      <t>セン</t>
    </rPh>
    <rPh sb="46" eb="48">
      <t>ゾウゲン</t>
    </rPh>
    <phoneticPr fontId="14"/>
  </si>
  <si>
    <r>
      <t xml:space="preserve">  </t>
    </r>
    <r>
      <rPr>
        <sz val="11"/>
        <rFont val="ＭＳ 明朝"/>
        <family val="1"/>
        <charset val="128"/>
      </rPr>
      <t>海面動力漁船の一隻当たりの平均ﾄﾝ数は</t>
    </r>
    <r>
      <rPr>
        <sz val="11"/>
        <rFont val="Century"/>
        <family val="1"/>
      </rPr>
      <t>3.03</t>
    </r>
    <r>
      <rPr>
        <sz val="11"/>
        <rFont val="ＭＳ 明朝"/>
        <family val="1"/>
        <charset val="128"/>
      </rPr>
      <t>ﾄﾝ､平均馬力数は</t>
    </r>
    <r>
      <rPr>
        <sz val="11"/>
        <rFont val="Century"/>
        <family val="1"/>
      </rPr>
      <t>65</t>
    </r>
    <r>
      <rPr>
        <sz val="11"/>
        <rFont val="ＭＳ 明朝"/>
        <family val="1"/>
        <charset val="128"/>
      </rPr>
      <t>馬力であった｡</t>
    </r>
    <rPh sb="32" eb="33">
      <t>スウ</t>
    </rPh>
    <rPh sb="36" eb="38">
      <t>バリキ</t>
    </rPh>
    <phoneticPr fontId="14"/>
  </si>
  <si>
    <r>
      <t xml:space="preserve"> </t>
    </r>
    <r>
      <rPr>
        <sz val="11"/>
        <rFont val="ＭＳ 明朝"/>
        <family val="1"/>
        <charset val="128"/>
      </rPr>
      <t>なお､平成</t>
    </r>
    <r>
      <rPr>
        <sz val="11"/>
        <rFont val="Century"/>
        <family val="1"/>
      </rPr>
      <t>14</t>
    </r>
    <r>
      <rPr>
        <sz val="11"/>
        <rFont val="ＭＳ 明朝"/>
        <family val="1"/>
        <charset val="128"/>
      </rPr>
      <t>年</t>
    </r>
    <r>
      <rPr>
        <sz val="11"/>
        <rFont val="Century"/>
        <family val="1"/>
      </rPr>
      <t>4</t>
    </r>
    <r>
      <rPr>
        <sz val="11"/>
        <rFont val="ＭＳ 明朝"/>
        <family val="1"/>
        <charset val="128"/>
      </rPr>
      <t>月</t>
    </r>
    <r>
      <rPr>
        <sz val="11"/>
        <rFont val="Century"/>
        <family val="1"/>
      </rPr>
      <t>1</t>
    </r>
    <r>
      <rPr>
        <sz val="11"/>
        <rFont val="ＭＳ 明朝"/>
        <family val="1"/>
        <charset val="128"/>
      </rPr>
      <t>日以降に新しい推進機関を据え付けた場合は、馬力数ではなく出力の</t>
    </r>
    <r>
      <rPr>
        <sz val="11"/>
        <rFont val="Century"/>
        <family val="1"/>
      </rPr>
      <t>kW</t>
    </r>
    <r>
      <rPr>
        <sz val="11"/>
        <rFont val="ＭＳ 明朝"/>
        <family val="1"/>
        <charset val="128"/>
      </rPr>
      <t>表示となっている。</t>
    </r>
    <rPh sb="16" eb="17">
      <t>アタラ</t>
    </rPh>
    <rPh sb="19" eb="23">
      <t>スイシンキカン</t>
    </rPh>
    <rPh sb="24" eb="25">
      <t>ス</t>
    </rPh>
    <rPh sb="26" eb="27">
      <t>ツ</t>
    </rPh>
    <rPh sb="29" eb="31">
      <t>バアイ</t>
    </rPh>
    <rPh sb="33" eb="36">
      <t>バリキスウ</t>
    </rPh>
    <rPh sb="40" eb="42">
      <t>シュツリョク</t>
    </rPh>
    <rPh sb="45" eb="47">
      <t>ヒョウジ</t>
    </rPh>
    <phoneticPr fontId="14"/>
  </si>
  <si>
    <r>
      <rPr>
        <sz val="11"/>
        <rFont val="ＭＳ 明朝"/>
        <family val="1"/>
        <charset val="128"/>
      </rPr>
      <t>平成</t>
    </r>
    <r>
      <rPr>
        <sz val="11"/>
        <rFont val="Century"/>
        <family val="1"/>
      </rPr>
      <t>23</t>
    </r>
    <r>
      <rPr>
        <sz val="11"/>
        <rFont val="ＭＳ 明朝"/>
        <family val="1"/>
        <charset val="128"/>
      </rPr>
      <t>年</t>
    </r>
    <r>
      <rPr>
        <sz val="11"/>
        <rFont val="Century"/>
        <family val="1"/>
      </rPr>
      <t>12</t>
    </r>
    <r>
      <rPr>
        <sz val="11"/>
        <rFont val="ＭＳ 明朝"/>
        <family val="1"/>
        <charset val="128"/>
      </rPr>
      <t>月</t>
    </r>
    <r>
      <rPr>
        <sz val="11"/>
        <rFont val="Century"/>
        <family val="1"/>
      </rPr>
      <t>31</t>
    </r>
    <r>
      <rPr>
        <sz val="11"/>
        <rFont val="ＭＳ 明朝"/>
        <family val="1"/>
        <charset val="128"/>
      </rPr>
      <t>日現在</t>
    </r>
    <phoneticPr fontId="14"/>
  </si>
  <si>
    <r>
      <t>4</t>
    </r>
    <r>
      <rPr>
        <sz val="11"/>
        <rFont val="ＭＳ 明朝"/>
        <family val="1"/>
        <charset val="128"/>
      </rPr>
      <t>位べにずわい（</t>
    </r>
    <r>
      <rPr>
        <sz val="11"/>
        <rFont val="Century"/>
        <family val="1"/>
      </rPr>
      <t>452</t>
    </r>
    <r>
      <rPr>
        <sz val="11"/>
        <rFont val="ＭＳ 明朝"/>
        <family val="1"/>
        <charset val="128"/>
      </rPr>
      <t>トン、</t>
    </r>
    <r>
      <rPr>
        <sz val="11"/>
        <rFont val="Century"/>
        <family val="1"/>
      </rPr>
      <t>6.3</t>
    </r>
    <r>
      <rPr>
        <sz val="11"/>
        <rFont val="ＭＳ 明朝"/>
        <family val="1"/>
        <charset val="128"/>
      </rPr>
      <t>％）、</t>
    </r>
    <r>
      <rPr>
        <sz val="11"/>
        <rFont val="Century"/>
        <family val="1"/>
      </rPr>
      <t>5</t>
    </r>
    <r>
      <rPr>
        <sz val="11"/>
        <rFont val="ＭＳ 明朝"/>
        <family val="1"/>
        <charset val="128"/>
      </rPr>
      <t>位たい類（</t>
    </r>
    <r>
      <rPr>
        <sz val="11"/>
        <rFont val="Century"/>
        <family val="1"/>
      </rPr>
      <t>360</t>
    </r>
    <r>
      <rPr>
        <sz val="11"/>
        <rFont val="ＭＳ 明朝"/>
        <family val="1"/>
        <charset val="128"/>
      </rPr>
      <t>トン、</t>
    </r>
    <r>
      <rPr>
        <sz val="11"/>
        <rFont val="Century"/>
        <family val="1"/>
      </rPr>
      <t>5.0</t>
    </r>
    <r>
      <rPr>
        <sz val="11"/>
        <rFont val="ＭＳ 明朝"/>
        <family val="1"/>
        <charset val="128"/>
      </rPr>
      <t>％）であった。</t>
    </r>
    <rPh sb="1" eb="2">
      <t>イ</t>
    </rPh>
    <rPh sb="24" eb="25">
      <t>ルイ</t>
    </rPh>
    <phoneticPr fontId="3"/>
  </si>
  <si>
    <r>
      <rPr>
        <sz val="11"/>
        <rFont val="ＭＳ 明朝"/>
        <family val="1"/>
        <charset val="128"/>
      </rPr>
      <t>　　県内の漁獲量は全体で前年より</t>
    </r>
    <r>
      <rPr>
        <sz val="11"/>
        <rFont val="Century"/>
        <family val="1"/>
      </rPr>
      <t>139</t>
    </r>
    <r>
      <rPr>
        <sz val="11"/>
        <rFont val="ＭＳ 明朝"/>
        <family val="1"/>
        <charset val="128"/>
      </rPr>
      <t>トン増の</t>
    </r>
    <r>
      <rPr>
        <sz val="11"/>
        <rFont val="Century"/>
        <family val="1"/>
      </rPr>
      <t>7,172</t>
    </r>
    <r>
      <rPr>
        <sz val="11"/>
        <rFont val="ＭＳ 明朝"/>
        <family val="1"/>
        <charset val="128"/>
      </rPr>
      <t>トン、前年比</t>
    </r>
    <r>
      <rPr>
        <sz val="11"/>
        <rFont val="Century"/>
        <family val="1"/>
      </rPr>
      <t>102</t>
    </r>
    <r>
      <rPr>
        <sz val="11"/>
        <rFont val="ＭＳ 明朝"/>
        <family val="1"/>
        <charset val="128"/>
      </rPr>
      <t>％となった。</t>
    </r>
    <phoneticPr fontId="26"/>
  </si>
  <si>
    <r>
      <rPr>
        <sz val="11"/>
        <rFont val="ＭＳ 明朝"/>
        <family val="1"/>
        <charset val="128"/>
      </rPr>
      <t>平成</t>
    </r>
    <r>
      <rPr>
        <sz val="11"/>
        <rFont val="Century"/>
        <family val="1"/>
      </rPr>
      <t>23</t>
    </r>
    <r>
      <rPr>
        <sz val="11"/>
        <rFont val="ＭＳ 明朝"/>
        <family val="1"/>
        <charset val="128"/>
      </rPr>
      <t>年</t>
    </r>
    <r>
      <rPr>
        <sz val="11"/>
        <rFont val="Century"/>
        <family val="1"/>
      </rPr>
      <t xml:space="preserve"> </t>
    </r>
    <r>
      <rPr>
        <sz val="11"/>
        <rFont val="ＭＳ 明朝"/>
        <family val="1"/>
        <charset val="128"/>
      </rPr>
      <t>単位</t>
    </r>
    <r>
      <rPr>
        <sz val="11"/>
        <rFont val="Century"/>
        <family val="1"/>
      </rPr>
      <t>:kg</t>
    </r>
    <phoneticPr fontId="14"/>
  </si>
  <si>
    <r>
      <t xml:space="preserve">    </t>
    </r>
    <r>
      <rPr>
        <sz val="11"/>
        <rFont val="ＭＳ 明朝"/>
        <family val="1"/>
        <charset val="128"/>
      </rPr>
      <t>平成</t>
    </r>
    <r>
      <rPr>
        <sz val="11"/>
        <rFont val="Century"/>
        <family val="1"/>
      </rPr>
      <t>23</t>
    </r>
    <r>
      <rPr>
        <sz val="11"/>
        <rFont val="ＭＳ 明朝"/>
        <family val="1"/>
        <charset val="128"/>
      </rPr>
      <t>年</t>
    </r>
    <r>
      <rPr>
        <sz val="11"/>
        <rFont val="Century"/>
        <family val="1"/>
      </rPr>
      <t xml:space="preserve"> </t>
    </r>
    <r>
      <rPr>
        <sz val="11"/>
        <rFont val="ＭＳ 明朝"/>
        <family val="1"/>
        <charset val="128"/>
      </rPr>
      <t>単位</t>
    </r>
    <r>
      <rPr>
        <sz val="11"/>
        <rFont val="Century"/>
        <family val="1"/>
      </rPr>
      <t>:</t>
    </r>
    <r>
      <rPr>
        <sz val="11"/>
        <rFont val="ＭＳ 明朝"/>
        <family val="1"/>
        <charset val="128"/>
      </rPr>
      <t>㎏</t>
    </r>
    <phoneticPr fontId="14"/>
  </si>
  <si>
    <r>
      <t xml:space="preserve">22  </t>
    </r>
    <r>
      <rPr>
        <sz val="11"/>
        <rFont val="ＭＳ 明朝"/>
        <family val="1"/>
        <charset val="128"/>
      </rPr>
      <t>年</t>
    </r>
    <phoneticPr fontId="4"/>
  </si>
  <si>
    <r>
      <rPr>
        <sz val="11"/>
        <rFont val="ＭＳ 明朝"/>
        <family val="1"/>
        <charset val="128"/>
      </rPr>
      <t>平成</t>
    </r>
    <r>
      <rPr>
        <sz val="11"/>
        <rFont val="Century"/>
        <family val="1"/>
      </rPr>
      <t>23</t>
    </r>
    <r>
      <rPr>
        <sz val="11"/>
        <rFont val="ＭＳ 明朝"/>
        <family val="1"/>
        <charset val="128"/>
      </rPr>
      <t>年</t>
    </r>
    <r>
      <rPr>
        <sz val="11"/>
        <rFont val="Century"/>
        <family val="1"/>
      </rPr>
      <t xml:space="preserve"> </t>
    </r>
    <r>
      <rPr>
        <sz val="11"/>
        <rFont val="ＭＳ 明朝"/>
        <family val="1"/>
        <charset val="128"/>
      </rPr>
      <t>単位</t>
    </r>
    <r>
      <rPr>
        <sz val="11"/>
        <rFont val="Century"/>
        <family val="1"/>
      </rPr>
      <t>:</t>
    </r>
    <r>
      <rPr>
        <sz val="11"/>
        <rFont val="ＭＳ 明朝"/>
        <family val="1"/>
        <charset val="128"/>
      </rPr>
      <t>㎏</t>
    </r>
    <rPh sb="4" eb="5">
      <t>ネン</t>
    </rPh>
    <phoneticPr fontId="14"/>
  </si>
  <si>
    <r>
      <t xml:space="preserve">    </t>
    </r>
    <r>
      <rPr>
        <sz val="11"/>
        <rFont val="ＭＳ 明朝"/>
        <family val="1"/>
        <charset val="128"/>
      </rPr>
      <t>平成</t>
    </r>
    <r>
      <rPr>
        <sz val="11"/>
        <rFont val="Century"/>
        <family val="1"/>
      </rPr>
      <t>23</t>
    </r>
    <r>
      <rPr>
        <sz val="11"/>
        <rFont val="ＭＳ 明朝"/>
        <family val="1"/>
        <charset val="128"/>
      </rPr>
      <t>年</t>
    </r>
    <r>
      <rPr>
        <sz val="11"/>
        <rFont val="Century"/>
        <family val="1"/>
      </rPr>
      <t xml:space="preserve"> </t>
    </r>
    <r>
      <rPr>
        <sz val="11"/>
        <rFont val="ＭＳ 明朝"/>
        <family val="1"/>
        <charset val="128"/>
      </rPr>
      <t>単位</t>
    </r>
    <r>
      <rPr>
        <sz val="11"/>
        <rFont val="Century"/>
        <family val="1"/>
      </rPr>
      <t>:</t>
    </r>
    <r>
      <rPr>
        <sz val="11"/>
        <rFont val="ＭＳ 明朝"/>
        <family val="1"/>
        <charset val="128"/>
      </rPr>
      <t>千円</t>
    </r>
    <phoneticPr fontId="14"/>
  </si>
  <si>
    <r>
      <t xml:space="preserve">22 </t>
    </r>
    <r>
      <rPr>
        <sz val="11"/>
        <rFont val="ＭＳ 明朝"/>
        <family val="1"/>
        <charset val="128"/>
      </rPr>
      <t>年</t>
    </r>
    <phoneticPr fontId="14"/>
  </si>
  <si>
    <r>
      <t>3</t>
    </r>
    <r>
      <rPr>
        <sz val="11"/>
        <rFont val="ＭＳ 明朝"/>
        <family val="1"/>
        <charset val="128"/>
      </rPr>
      <t>位さけます定置網漁業（</t>
    </r>
    <r>
      <rPr>
        <sz val="11"/>
        <rFont val="Century"/>
        <family val="1"/>
      </rPr>
      <t>582</t>
    </r>
    <r>
      <rPr>
        <sz val="11"/>
        <rFont val="ＭＳ 明朝"/>
        <family val="1"/>
        <charset val="128"/>
      </rPr>
      <t>トン、</t>
    </r>
    <r>
      <rPr>
        <sz val="11"/>
        <rFont val="Century"/>
        <family val="1"/>
      </rPr>
      <t>8.1</t>
    </r>
    <r>
      <rPr>
        <sz val="11"/>
        <rFont val="ＭＳ 明朝"/>
        <family val="1"/>
        <charset val="128"/>
      </rPr>
      <t>％）、</t>
    </r>
    <r>
      <rPr>
        <sz val="11"/>
        <rFont val="Century"/>
        <family val="1"/>
      </rPr>
      <t>4</t>
    </r>
    <r>
      <rPr>
        <sz val="11"/>
        <rFont val="ＭＳ 明朝"/>
        <family val="1"/>
        <charset val="128"/>
      </rPr>
      <t>位かご漁業（</t>
    </r>
    <r>
      <rPr>
        <sz val="11"/>
        <rFont val="Century"/>
        <family val="1"/>
      </rPr>
      <t>524</t>
    </r>
    <r>
      <rPr>
        <sz val="11"/>
        <rFont val="ＭＳ 明朝"/>
        <family val="1"/>
        <charset val="128"/>
      </rPr>
      <t>トン、</t>
    </r>
    <r>
      <rPr>
        <sz val="11"/>
        <rFont val="Century"/>
        <family val="1"/>
      </rPr>
      <t>7.3</t>
    </r>
    <r>
      <rPr>
        <sz val="11"/>
        <rFont val="ＭＳ 明朝"/>
        <family val="1"/>
        <charset val="128"/>
      </rPr>
      <t>％）、</t>
    </r>
    <r>
      <rPr>
        <sz val="11"/>
        <rFont val="Century"/>
        <family val="1"/>
      </rPr>
      <t>5</t>
    </r>
    <r>
      <rPr>
        <sz val="11"/>
        <rFont val="ＭＳ 明朝"/>
        <family val="1"/>
        <charset val="128"/>
      </rPr>
      <t>位採貝藻漁業</t>
    </r>
    <r>
      <rPr>
        <sz val="11"/>
        <rFont val="Century"/>
        <family val="1"/>
      </rPr>
      <t>(272</t>
    </r>
    <r>
      <rPr>
        <sz val="11"/>
        <rFont val="ＭＳ 明朝"/>
        <family val="1"/>
        <charset val="128"/>
      </rPr>
      <t>トン、</t>
    </r>
    <r>
      <rPr>
        <sz val="11"/>
        <rFont val="Century"/>
        <family val="1"/>
      </rPr>
      <t>3.8</t>
    </r>
    <r>
      <rPr>
        <sz val="11"/>
        <rFont val="ＭＳ 明朝"/>
        <family val="1"/>
        <charset val="128"/>
      </rPr>
      <t>％</t>
    </r>
    <r>
      <rPr>
        <sz val="11"/>
        <rFont val="Century"/>
        <family val="1"/>
      </rPr>
      <t>)</t>
    </r>
    <r>
      <rPr>
        <sz val="11"/>
        <rFont val="ＭＳ 明朝"/>
        <family val="1"/>
        <charset val="128"/>
      </rPr>
      <t>であった。</t>
    </r>
    <rPh sb="25" eb="26">
      <t>イ</t>
    </rPh>
    <rPh sb="28" eb="30">
      <t>ギョギョウ</t>
    </rPh>
    <rPh sb="44" eb="45">
      <t>イ</t>
    </rPh>
    <rPh sb="45" eb="48">
      <t>サイカイソウ</t>
    </rPh>
    <rPh sb="48" eb="50">
      <t>ギョギョウ</t>
    </rPh>
    <phoneticPr fontId="3"/>
  </si>
  <si>
    <r>
      <rPr>
        <sz val="11"/>
        <rFont val="ＭＳ 明朝"/>
        <family val="1"/>
        <charset val="128"/>
      </rPr>
      <t>　</t>
    </r>
    <r>
      <rPr>
        <sz val="11"/>
        <rFont val="Century"/>
        <family val="1"/>
      </rPr>
      <t>3</t>
    </r>
    <r>
      <rPr>
        <sz val="11"/>
        <rFont val="ＭＳ 明朝"/>
        <family val="1"/>
        <charset val="128"/>
      </rPr>
      <t>位その他のはえなわ漁業（</t>
    </r>
    <r>
      <rPr>
        <sz val="11"/>
        <rFont val="Century"/>
        <family val="1"/>
      </rPr>
      <t>215</t>
    </r>
    <r>
      <rPr>
        <sz val="11"/>
        <rFont val="ＭＳ 明朝"/>
        <family val="1"/>
        <charset val="128"/>
      </rPr>
      <t>トン、</t>
    </r>
    <r>
      <rPr>
        <sz val="11"/>
        <rFont val="Century"/>
        <family val="1"/>
      </rPr>
      <t>7.7</t>
    </r>
    <r>
      <rPr>
        <sz val="11"/>
        <rFont val="ＭＳ 明朝"/>
        <family val="1"/>
        <charset val="128"/>
      </rPr>
      <t>％）、</t>
    </r>
    <r>
      <rPr>
        <sz val="11"/>
        <rFont val="Century"/>
        <family val="1"/>
      </rPr>
      <t>4</t>
    </r>
    <r>
      <rPr>
        <sz val="11"/>
        <rFont val="ＭＳ 明朝"/>
        <family val="1"/>
        <charset val="128"/>
      </rPr>
      <t>位採貝藻漁業（</t>
    </r>
    <r>
      <rPr>
        <sz val="11"/>
        <rFont val="Century"/>
        <family val="1"/>
      </rPr>
      <t>192</t>
    </r>
    <r>
      <rPr>
        <sz val="11"/>
        <rFont val="ＭＳ 明朝"/>
        <family val="1"/>
        <charset val="128"/>
      </rPr>
      <t>百万円、</t>
    </r>
    <r>
      <rPr>
        <sz val="11"/>
        <rFont val="Century"/>
        <family val="1"/>
      </rPr>
      <t>6.9</t>
    </r>
    <r>
      <rPr>
        <sz val="11"/>
        <rFont val="ＭＳ 明朝"/>
        <family val="1"/>
        <charset val="128"/>
      </rPr>
      <t>％）、</t>
    </r>
    <r>
      <rPr>
        <sz val="11"/>
        <rFont val="Century"/>
        <family val="1"/>
      </rPr>
      <t>5</t>
    </r>
    <r>
      <rPr>
        <sz val="11"/>
        <rFont val="ＭＳ 明朝"/>
        <family val="1"/>
        <charset val="128"/>
      </rPr>
      <t>位さけます定置網漁業</t>
    </r>
    <r>
      <rPr>
        <sz val="11"/>
        <rFont val="Century"/>
        <family val="1"/>
      </rPr>
      <t>(192</t>
    </r>
    <r>
      <rPr>
        <sz val="11"/>
        <rFont val="ＭＳ 明朝"/>
        <family val="1"/>
        <charset val="128"/>
      </rPr>
      <t>百万円、</t>
    </r>
    <r>
      <rPr>
        <sz val="11"/>
        <rFont val="Century"/>
        <family val="1"/>
      </rPr>
      <t>6.9</t>
    </r>
    <r>
      <rPr>
        <sz val="11"/>
        <rFont val="ＭＳ 明朝"/>
        <family val="1"/>
        <charset val="128"/>
      </rPr>
      <t>％</t>
    </r>
    <r>
      <rPr>
        <sz val="11"/>
        <rFont val="Century"/>
        <family val="1"/>
      </rPr>
      <t>)</t>
    </r>
    <r>
      <rPr>
        <sz val="11"/>
        <rFont val="ＭＳ 明朝"/>
        <family val="1"/>
        <charset val="128"/>
      </rPr>
      <t>であった。</t>
    </r>
    <rPh sb="27" eb="28">
      <t>イ</t>
    </rPh>
    <rPh sb="37" eb="38">
      <t>ヒャク</t>
    </rPh>
    <rPh sb="38" eb="40">
      <t>マンエン</t>
    </rPh>
    <rPh sb="48" eb="49">
      <t>イ</t>
    </rPh>
    <rPh sb="53" eb="56">
      <t>テイチアミ</t>
    </rPh>
    <rPh sb="56" eb="58">
      <t>ギョギョウ</t>
    </rPh>
    <rPh sb="62" eb="65">
      <t>ヒャクマンエン</t>
    </rPh>
    <phoneticPr fontId="3"/>
  </si>
  <si>
    <r>
      <rPr>
        <sz val="11"/>
        <rFont val="ＭＳ 明朝"/>
        <family val="1"/>
        <charset val="128"/>
      </rPr>
      <t>平成</t>
    </r>
    <r>
      <rPr>
        <sz val="11"/>
        <rFont val="Century"/>
        <family val="1"/>
      </rPr>
      <t>23</t>
    </r>
    <r>
      <rPr>
        <sz val="11"/>
        <rFont val="ＭＳ 明朝"/>
        <family val="1"/>
        <charset val="128"/>
      </rPr>
      <t>年</t>
    </r>
    <r>
      <rPr>
        <sz val="11"/>
        <rFont val="Century"/>
        <family val="1"/>
      </rPr>
      <t xml:space="preserve"> </t>
    </r>
    <r>
      <rPr>
        <sz val="11"/>
        <rFont val="ＭＳ 明朝"/>
        <family val="1"/>
        <charset val="128"/>
      </rPr>
      <t>単位</t>
    </r>
    <r>
      <rPr>
        <sz val="11"/>
        <rFont val="Century"/>
        <family val="1"/>
      </rPr>
      <t>:</t>
    </r>
    <r>
      <rPr>
        <sz val="11"/>
        <rFont val="ＭＳ 明朝"/>
        <family val="1"/>
        <charset val="128"/>
      </rPr>
      <t>千円</t>
    </r>
    <phoneticPr fontId="14"/>
  </si>
  <si>
    <r>
      <t xml:space="preserve">22  </t>
    </r>
    <r>
      <rPr>
        <sz val="11"/>
        <rFont val="ＭＳ 明朝"/>
        <family val="1"/>
        <charset val="128"/>
      </rPr>
      <t>年</t>
    </r>
    <phoneticPr fontId="14"/>
  </si>
  <si>
    <t>22  年</t>
  </si>
  <si>
    <r>
      <rPr>
        <sz val="11"/>
        <rFont val="ＭＳ 明朝"/>
        <family val="1"/>
        <charset val="128"/>
      </rPr>
      <t>平成</t>
    </r>
    <r>
      <rPr>
        <sz val="11"/>
        <rFont val="Century"/>
        <family val="1"/>
      </rPr>
      <t>23</t>
    </r>
    <r>
      <rPr>
        <sz val="11"/>
        <rFont val="ＭＳ 明朝"/>
        <family val="1"/>
        <charset val="128"/>
      </rPr>
      <t>年　単位：㎏</t>
    </r>
    <phoneticPr fontId="14"/>
  </si>
  <si>
    <r>
      <rPr>
        <sz val="11"/>
        <rFont val="ＭＳ 明朝"/>
        <family val="1"/>
        <charset val="128"/>
      </rPr>
      <t>平成</t>
    </r>
    <r>
      <rPr>
        <sz val="11"/>
        <rFont val="Century"/>
        <family val="1"/>
      </rPr>
      <t>23</t>
    </r>
    <r>
      <rPr>
        <sz val="11"/>
        <rFont val="ＭＳ 明朝"/>
        <family val="1"/>
        <charset val="128"/>
      </rPr>
      <t>年　単位：千円</t>
    </r>
    <phoneticPr fontId="14"/>
  </si>
  <si>
    <r>
      <rPr>
        <sz val="11"/>
        <rFont val="ＭＳ 明朝"/>
        <family val="1"/>
        <charset val="128"/>
      </rPr>
      <t>　県内の生産額は全体で前年より</t>
    </r>
    <r>
      <rPr>
        <sz val="11"/>
        <rFont val="Century"/>
        <family val="1"/>
      </rPr>
      <t>58</t>
    </r>
    <r>
      <rPr>
        <sz val="11"/>
        <rFont val="ＭＳ 明朝"/>
        <family val="1"/>
        <charset val="128"/>
      </rPr>
      <t>百万円増の</t>
    </r>
    <r>
      <rPr>
        <sz val="11"/>
        <rFont val="Century"/>
        <family val="1"/>
      </rPr>
      <t>27</t>
    </r>
    <r>
      <rPr>
        <sz val="11"/>
        <rFont val="ＭＳ 明朝"/>
        <family val="1"/>
        <charset val="128"/>
      </rPr>
      <t>億</t>
    </r>
    <r>
      <rPr>
        <sz val="11"/>
        <rFont val="Century"/>
        <family val="1"/>
      </rPr>
      <t>99</t>
    </r>
    <r>
      <rPr>
        <sz val="11"/>
        <rFont val="ＭＳ 明朝"/>
        <family val="1"/>
        <charset val="128"/>
      </rPr>
      <t>百万円、前年比</t>
    </r>
    <r>
      <rPr>
        <sz val="11"/>
        <rFont val="Century"/>
        <family val="1"/>
      </rPr>
      <t>102</t>
    </r>
    <r>
      <rPr>
        <sz val="11"/>
        <rFont val="ＭＳ 明朝"/>
        <family val="1"/>
        <charset val="128"/>
      </rPr>
      <t>％となった。</t>
    </r>
    <rPh sb="1" eb="3">
      <t>ケンナイ</t>
    </rPh>
    <rPh sb="4" eb="7">
      <t>セイサンガク</t>
    </rPh>
    <rPh sb="8" eb="10">
      <t>ゼンタイ</t>
    </rPh>
    <rPh sb="11" eb="13">
      <t>ゼンネン</t>
    </rPh>
    <rPh sb="17" eb="18">
      <t>ヒャク</t>
    </rPh>
    <rPh sb="18" eb="20">
      <t>マンエン</t>
    </rPh>
    <rPh sb="20" eb="21">
      <t>ゾウ</t>
    </rPh>
    <rPh sb="24" eb="25">
      <t>オク</t>
    </rPh>
    <rPh sb="27" eb="29">
      <t>ヒャクマン</t>
    </rPh>
    <rPh sb="29" eb="30">
      <t>エン</t>
    </rPh>
    <rPh sb="31" eb="34">
      <t>ゼンネンヒ</t>
    </rPh>
    <phoneticPr fontId="3"/>
  </si>
  <si>
    <r>
      <t>4</t>
    </r>
    <r>
      <rPr>
        <sz val="11"/>
        <rFont val="ＭＳ 明朝"/>
        <family val="1"/>
        <charset val="128"/>
      </rPr>
      <t>位ほっこくあかえび（</t>
    </r>
    <r>
      <rPr>
        <sz val="11"/>
        <rFont val="Century"/>
        <family val="1"/>
      </rPr>
      <t>162</t>
    </r>
    <r>
      <rPr>
        <sz val="11"/>
        <rFont val="ＭＳ 明朝"/>
        <family val="1"/>
        <charset val="128"/>
      </rPr>
      <t>百万円、</t>
    </r>
    <r>
      <rPr>
        <sz val="11"/>
        <rFont val="Century"/>
        <family val="1"/>
      </rPr>
      <t>5.8</t>
    </r>
    <r>
      <rPr>
        <sz val="11"/>
        <rFont val="ＭＳ 明朝"/>
        <family val="1"/>
        <charset val="128"/>
      </rPr>
      <t>％）、</t>
    </r>
    <r>
      <rPr>
        <sz val="11"/>
        <rFont val="Century"/>
        <family val="1"/>
      </rPr>
      <t>5</t>
    </r>
    <r>
      <rPr>
        <sz val="11"/>
        <rFont val="ＭＳ 明朝"/>
        <family val="1"/>
        <charset val="128"/>
      </rPr>
      <t>位たら（</t>
    </r>
    <r>
      <rPr>
        <sz val="11"/>
        <rFont val="Century"/>
        <family val="1"/>
      </rPr>
      <t>142</t>
    </r>
    <r>
      <rPr>
        <sz val="11"/>
        <rFont val="ＭＳ 明朝"/>
        <family val="1"/>
        <charset val="128"/>
      </rPr>
      <t>百万円、</t>
    </r>
    <r>
      <rPr>
        <sz val="11"/>
        <rFont val="Century"/>
        <family val="1"/>
      </rPr>
      <t>5.1</t>
    </r>
    <r>
      <rPr>
        <sz val="11"/>
        <rFont val="ＭＳ 明朝"/>
        <family val="1"/>
        <charset val="128"/>
      </rPr>
      <t>％）であった。</t>
    </r>
    <rPh sb="1" eb="2">
      <t>イ</t>
    </rPh>
    <rPh sb="14" eb="15">
      <t>ヒャク</t>
    </rPh>
    <rPh sb="15" eb="17">
      <t>マンエン</t>
    </rPh>
    <rPh sb="25" eb="26">
      <t>イ</t>
    </rPh>
    <rPh sb="32" eb="33">
      <t>ヒャク</t>
    </rPh>
    <rPh sb="33" eb="35">
      <t>マンエン</t>
    </rPh>
    <phoneticPr fontId="3"/>
  </si>
  <si>
    <r>
      <rPr>
        <sz val="11"/>
        <rFont val="ＭＳ 明朝"/>
        <family val="1"/>
        <charset val="128"/>
      </rPr>
      <t>　</t>
    </r>
    <r>
      <rPr>
        <sz val="11"/>
        <rFont val="Century"/>
        <family val="1"/>
      </rPr>
      <t xml:space="preserve">     </t>
    </r>
    <r>
      <rPr>
        <sz val="11"/>
        <rFont val="ＭＳ 明朝"/>
        <family val="1"/>
        <charset val="128"/>
      </rPr>
      <t xml:space="preserve">　   </t>
    </r>
    <r>
      <rPr>
        <sz val="11"/>
        <rFont val="Century"/>
        <family val="1"/>
      </rPr>
      <t xml:space="preserve">  </t>
    </r>
    <r>
      <rPr>
        <sz val="11"/>
        <rFont val="ＭＳ 明朝"/>
        <family val="1"/>
        <charset val="128"/>
      </rPr>
      <t>　魚種
河川名</t>
    </r>
    <phoneticPr fontId="4"/>
  </si>
  <si>
    <r>
      <rPr>
        <sz val="11"/>
        <rFont val="ＭＳ 明朝"/>
        <family val="1"/>
        <charset val="128"/>
      </rPr>
      <t>　　</t>
    </r>
    <r>
      <rPr>
        <sz val="11"/>
        <rFont val="Century"/>
        <family val="1"/>
      </rPr>
      <t xml:space="preserve">        </t>
    </r>
    <r>
      <rPr>
        <sz val="11"/>
        <rFont val="ＭＳ 明朝"/>
        <family val="1"/>
        <charset val="128"/>
      </rPr>
      <t>　　魚種
河川名</t>
    </r>
    <phoneticPr fontId="4"/>
  </si>
  <si>
    <t>やまめ</t>
  </si>
  <si>
    <r>
      <rPr>
        <sz val="11"/>
        <rFont val="ＭＳ 明朝"/>
        <family val="1"/>
        <charset val="128"/>
      </rPr>
      <t>平成</t>
    </r>
    <r>
      <rPr>
        <sz val="11"/>
        <rFont val="Century"/>
        <family val="1"/>
      </rPr>
      <t>23</t>
    </r>
    <r>
      <rPr>
        <sz val="11"/>
        <rFont val="ＭＳ 明朝"/>
        <family val="1"/>
        <charset val="128"/>
      </rPr>
      <t>年　単位：</t>
    </r>
    <r>
      <rPr>
        <sz val="11"/>
        <rFont val="Century"/>
        <family val="1"/>
      </rPr>
      <t>kg</t>
    </r>
    <phoneticPr fontId="14"/>
  </si>
  <si>
    <r>
      <rPr>
        <sz val="10"/>
        <rFont val="ＭＳ 明朝"/>
        <family val="1"/>
        <charset val="128"/>
      </rPr>
      <t>平成</t>
    </r>
    <r>
      <rPr>
        <sz val="10"/>
        <rFont val="Century"/>
        <family val="1"/>
      </rPr>
      <t>24</t>
    </r>
    <r>
      <rPr>
        <sz val="10"/>
        <rFont val="ＭＳ 明朝"/>
        <family val="1"/>
        <charset val="128"/>
      </rPr>
      <t>年</t>
    </r>
    <r>
      <rPr>
        <sz val="10"/>
        <rFont val="Century"/>
        <family val="1"/>
      </rPr>
      <t>3</t>
    </r>
    <r>
      <rPr>
        <sz val="10"/>
        <rFont val="ＭＳ 明朝"/>
        <family val="1"/>
        <charset val="128"/>
      </rPr>
      <t>月</t>
    </r>
    <r>
      <rPr>
        <sz val="10"/>
        <rFont val="Century"/>
        <family val="1"/>
      </rPr>
      <t>31</t>
    </r>
    <r>
      <rPr>
        <sz val="10"/>
        <rFont val="ＭＳ 明朝"/>
        <family val="1"/>
        <charset val="128"/>
      </rPr>
      <t>日現在</t>
    </r>
    <rPh sb="0" eb="2">
      <t>ヘイセイ</t>
    </rPh>
    <rPh sb="4" eb="5">
      <t>ネン</t>
    </rPh>
    <phoneticPr fontId="4"/>
  </si>
  <si>
    <t>21.7.1</t>
    <phoneticPr fontId="4"/>
  </si>
  <si>
    <t>24.6.30</t>
    <phoneticPr fontId="4"/>
  </si>
  <si>
    <t>21.5.1</t>
  </si>
  <si>
    <t>21.9.1</t>
  </si>
  <si>
    <t>21.12.1</t>
  </si>
  <si>
    <t>24.4.30</t>
  </si>
  <si>
    <t>24.5.14</t>
  </si>
  <si>
    <t>24.8.31</t>
  </si>
  <si>
    <t>24.12.31</t>
  </si>
  <si>
    <t>24.11.30</t>
  </si>
  <si>
    <t>23.5.15</t>
    <phoneticPr fontId="4"/>
  </si>
  <si>
    <t>22.1.1</t>
    <phoneticPr fontId="4"/>
  </si>
  <si>
    <t>22.3.1</t>
    <phoneticPr fontId="4"/>
  </si>
  <si>
    <t>25.2.28</t>
    <phoneticPr fontId="4"/>
  </si>
  <si>
    <t>22.2.20</t>
    <phoneticPr fontId="4"/>
  </si>
  <si>
    <t>25.2.19</t>
    <phoneticPr fontId="4"/>
  </si>
  <si>
    <r>
      <rPr>
        <sz val="10"/>
        <rFont val="ＭＳ 明朝"/>
        <family val="1"/>
        <charset val="128"/>
      </rPr>
      <t>　知事許可漁業の許可件数は</t>
    </r>
    <r>
      <rPr>
        <sz val="10"/>
        <rFont val="Century"/>
        <family val="1"/>
      </rPr>
      <t>393</t>
    </r>
    <r>
      <rPr>
        <sz val="10"/>
        <rFont val="ＭＳ 明朝"/>
        <family val="1"/>
        <charset val="128"/>
      </rPr>
      <t>件で前年より</t>
    </r>
    <r>
      <rPr>
        <sz val="10"/>
        <rFont val="Century"/>
        <family val="1"/>
      </rPr>
      <t>3</t>
    </r>
    <r>
      <rPr>
        <sz val="10"/>
        <rFont val="ＭＳ 明朝"/>
        <family val="1"/>
        <charset val="128"/>
      </rPr>
      <t>件減少となった。手繰第三種では</t>
    </r>
    <r>
      <rPr>
        <sz val="10"/>
        <rFont val="Century"/>
        <family val="1"/>
      </rPr>
      <t>12</t>
    </r>
    <r>
      <rPr>
        <sz val="10"/>
        <rFont val="ＭＳ 明朝"/>
        <family val="1"/>
        <charset val="128"/>
      </rPr>
      <t>件増となったものの、</t>
    </r>
    <r>
      <rPr>
        <sz val="10"/>
        <rFont val="Century"/>
        <family val="1"/>
      </rPr>
      <t>6</t>
    </r>
    <r>
      <rPr>
        <sz val="10"/>
        <rFont val="ＭＳ 明朝"/>
        <family val="1"/>
        <charset val="128"/>
      </rPr>
      <t>つの漁業種類で減少し、うち自家用餌料びき網で</t>
    </r>
    <rPh sb="1" eb="7">
      <t>チジキョカギョギョウ</t>
    </rPh>
    <rPh sb="8" eb="12">
      <t>キョカケンスウ</t>
    </rPh>
    <rPh sb="16" eb="17">
      <t>ケン</t>
    </rPh>
    <rPh sb="18" eb="20">
      <t>ゼンネン</t>
    </rPh>
    <rPh sb="23" eb="24">
      <t>ケン</t>
    </rPh>
    <rPh sb="24" eb="26">
      <t>ゲンショウ</t>
    </rPh>
    <rPh sb="31" eb="33">
      <t>テグリ</t>
    </rPh>
    <rPh sb="33" eb="36">
      <t>ダイサンシュ</t>
    </rPh>
    <rPh sb="40" eb="41">
      <t>ケン</t>
    </rPh>
    <rPh sb="41" eb="42">
      <t>ゾウ</t>
    </rPh>
    <rPh sb="53" eb="57">
      <t>ギョギョウシュルイ</t>
    </rPh>
    <rPh sb="58" eb="60">
      <t>ゲンショウ</t>
    </rPh>
    <rPh sb="64" eb="69">
      <t>ジカヨウジリョウ</t>
    </rPh>
    <rPh sb="71" eb="72">
      <t>アミ</t>
    </rPh>
    <phoneticPr fontId="4"/>
  </si>
  <si>
    <r>
      <t>7</t>
    </r>
    <r>
      <rPr>
        <sz val="10"/>
        <rFont val="ＭＳ 明朝"/>
        <family val="1"/>
        <charset val="128"/>
      </rPr>
      <t>件の減となった。入会許可漁業については、微減となった。</t>
    </r>
    <rPh sb="1" eb="2">
      <t>ケン</t>
    </rPh>
    <rPh sb="3" eb="4">
      <t>ゲン</t>
    </rPh>
    <rPh sb="9" eb="15">
      <t>ニュウカイキョカギョギョウ</t>
    </rPh>
    <rPh sb="21" eb="23">
      <t>ビゲン</t>
    </rPh>
    <phoneticPr fontId="4"/>
  </si>
  <si>
    <r>
      <rPr>
        <sz val="12"/>
        <color rgb="FF000000"/>
        <rFont val="ＭＳ 明朝"/>
        <family val="1"/>
        <charset val="128"/>
      </rPr>
      <t>平成</t>
    </r>
    <r>
      <rPr>
        <sz val="12"/>
        <color rgb="FF000000"/>
        <rFont val="Century"/>
        <family val="1"/>
      </rPr>
      <t>23</t>
    </r>
    <r>
      <rPr>
        <sz val="12"/>
        <color rgb="FF000000"/>
        <rFont val="ＭＳ 明朝"/>
        <family val="1"/>
        <charset val="128"/>
      </rPr>
      <t>年</t>
    </r>
    <r>
      <rPr>
        <sz val="12"/>
        <color rgb="FF000000"/>
        <rFont val="Century"/>
        <family val="1"/>
      </rPr>
      <t>12</t>
    </r>
    <r>
      <rPr>
        <sz val="12"/>
        <color rgb="FF000000"/>
        <rFont val="ＭＳ 明朝"/>
        <family val="1"/>
        <charset val="128"/>
      </rPr>
      <t>月</t>
    </r>
    <r>
      <rPr>
        <sz val="12"/>
        <color rgb="FF000000"/>
        <rFont val="Century"/>
        <family val="1"/>
      </rPr>
      <t>31</t>
    </r>
    <r>
      <rPr>
        <sz val="12"/>
        <color rgb="FF000000"/>
        <rFont val="ＭＳ 明朝"/>
        <family val="1"/>
        <charset val="128"/>
      </rPr>
      <t>日現在</t>
    </r>
    <phoneticPr fontId="4"/>
  </si>
  <si>
    <r>
      <rPr>
        <sz val="12"/>
        <color rgb="FF000000"/>
        <rFont val="ＭＳ 明朝"/>
        <family val="1"/>
        <charset val="128"/>
      </rPr>
      <t>平成</t>
    </r>
    <r>
      <rPr>
        <sz val="12"/>
        <color rgb="FF000000"/>
        <rFont val="Century"/>
        <family val="1"/>
      </rPr>
      <t>24</t>
    </r>
    <r>
      <rPr>
        <sz val="12"/>
        <color rgb="FF000000"/>
        <rFont val="ＭＳ 明朝"/>
        <family val="1"/>
        <charset val="128"/>
      </rPr>
      <t>年</t>
    </r>
    <r>
      <rPr>
        <sz val="12"/>
        <color rgb="FF000000"/>
        <rFont val="Century"/>
        <family val="1"/>
      </rPr>
      <t>3</t>
    </r>
    <r>
      <rPr>
        <sz val="12"/>
        <color rgb="FF000000"/>
        <rFont val="ＭＳ 明朝"/>
        <family val="1"/>
        <charset val="128"/>
      </rPr>
      <t>月</t>
    </r>
    <r>
      <rPr>
        <sz val="12"/>
        <color rgb="FF000000"/>
        <rFont val="Century"/>
        <family val="1"/>
      </rPr>
      <t>31</t>
    </r>
    <r>
      <rPr>
        <sz val="12"/>
        <color rgb="FF000000"/>
        <rFont val="ＭＳ 明朝"/>
        <family val="1"/>
        <charset val="128"/>
      </rPr>
      <t>日現在</t>
    </r>
    <phoneticPr fontId="4"/>
  </si>
  <si>
    <r>
      <t>23. 9. 1</t>
    </r>
    <r>
      <rPr>
        <sz val="11"/>
        <rFont val="ＭＳ 明朝"/>
        <family val="1"/>
        <charset val="128"/>
      </rPr>
      <t>～</t>
    </r>
    <r>
      <rPr>
        <sz val="11"/>
        <rFont val="Century"/>
        <family val="1"/>
      </rPr>
      <t>24. 6.30</t>
    </r>
  </si>
  <si>
    <r>
      <t>23. 5.10</t>
    </r>
    <r>
      <rPr>
        <sz val="11"/>
        <rFont val="ＭＳ 明朝"/>
        <family val="1"/>
        <charset val="128"/>
      </rPr>
      <t>～</t>
    </r>
    <r>
      <rPr>
        <sz val="11"/>
        <rFont val="Century"/>
        <family val="1"/>
      </rPr>
      <t>24. 4.30</t>
    </r>
  </si>
  <si>
    <r>
      <t>23. 6. 1</t>
    </r>
    <r>
      <rPr>
        <sz val="11"/>
        <rFont val="ＭＳ 明朝"/>
        <family val="1"/>
        <charset val="128"/>
      </rPr>
      <t>～</t>
    </r>
    <r>
      <rPr>
        <sz val="11"/>
        <rFont val="Century"/>
        <family val="1"/>
      </rPr>
      <t>23.10.31</t>
    </r>
  </si>
  <si>
    <r>
      <rPr>
        <sz val="11"/>
        <rFont val="ＭＳ 明朝"/>
        <family val="1"/>
        <charset val="128"/>
      </rPr>
      <t>島</t>
    </r>
    <r>
      <rPr>
        <sz val="11"/>
        <rFont val="Century"/>
        <family val="1"/>
      </rPr>
      <t xml:space="preserve"> </t>
    </r>
    <r>
      <rPr>
        <sz val="11"/>
        <rFont val="ＭＳ 明朝"/>
        <family val="1"/>
        <charset val="128"/>
      </rPr>
      <t>根</t>
    </r>
    <r>
      <rPr>
        <sz val="11"/>
        <rFont val="Century"/>
        <family val="1"/>
      </rPr>
      <t xml:space="preserve"> </t>
    </r>
    <r>
      <rPr>
        <sz val="11"/>
        <rFont val="ＭＳ 明朝"/>
        <family val="1"/>
        <charset val="128"/>
      </rPr>
      <t>県</t>
    </r>
    <rPh sb="0" eb="1">
      <t>シマ</t>
    </rPh>
    <rPh sb="2" eb="3">
      <t>ネ</t>
    </rPh>
    <rPh sb="4" eb="5">
      <t>ケン</t>
    </rPh>
    <phoneticPr fontId="4"/>
  </si>
  <si>
    <r>
      <rPr>
        <sz val="12"/>
        <color theme="1"/>
        <rFont val="ＭＳ 明朝"/>
        <family val="1"/>
        <charset val="128"/>
      </rPr>
      <t>平成</t>
    </r>
    <r>
      <rPr>
        <sz val="12"/>
        <color theme="1"/>
        <rFont val="Century"/>
        <family val="1"/>
      </rPr>
      <t>24</t>
    </r>
    <r>
      <rPr>
        <sz val="12"/>
        <color theme="1"/>
        <rFont val="ＭＳ 明朝"/>
        <family val="1"/>
        <charset val="128"/>
      </rPr>
      <t>年</t>
    </r>
    <r>
      <rPr>
        <sz val="12"/>
        <color theme="1"/>
        <rFont val="Century"/>
        <family val="1"/>
      </rPr>
      <t>3</t>
    </r>
    <r>
      <rPr>
        <sz val="12"/>
        <color theme="1"/>
        <rFont val="ＭＳ 明朝"/>
        <family val="1"/>
        <charset val="128"/>
      </rPr>
      <t>月</t>
    </r>
    <r>
      <rPr>
        <sz val="12"/>
        <color theme="1"/>
        <rFont val="Century"/>
        <family val="1"/>
      </rPr>
      <t>31</t>
    </r>
    <r>
      <rPr>
        <sz val="12"/>
        <color theme="1"/>
        <rFont val="ＭＳ 明朝"/>
        <family val="1"/>
        <charset val="128"/>
      </rPr>
      <t>日現在</t>
    </r>
    <phoneticPr fontId="4"/>
  </si>
  <si>
    <r>
      <t>8</t>
    </r>
    <r>
      <rPr>
        <sz val="11"/>
        <rFont val="ＭＳ 明朝"/>
        <family val="1"/>
        <charset val="128"/>
      </rPr>
      <t>件</t>
    </r>
    <rPh sb="1" eb="2">
      <t>ケン</t>
    </rPh>
    <phoneticPr fontId="4"/>
  </si>
  <si>
    <t>33</t>
    <phoneticPr fontId="4"/>
  </si>
  <si>
    <t>16</t>
    <phoneticPr fontId="4"/>
  </si>
  <si>
    <t>22</t>
    <phoneticPr fontId="4"/>
  </si>
  <si>
    <t>35</t>
    <phoneticPr fontId="4"/>
  </si>
  <si>
    <t>02</t>
    <phoneticPr fontId="4"/>
  </si>
  <si>
    <t>37</t>
    <phoneticPr fontId="4"/>
  </si>
  <si>
    <r>
      <rPr>
        <sz val="12"/>
        <color theme="1"/>
        <rFont val="ＭＳ 明朝"/>
        <family val="1"/>
        <charset val="128"/>
      </rPr>
      <t>カ、平成</t>
    </r>
    <r>
      <rPr>
        <sz val="12"/>
        <color theme="1"/>
        <rFont val="Century"/>
        <family val="1"/>
      </rPr>
      <t>23</t>
    </r>
    <r>
      <rPr>
        <sz val="12"/>
        <color theme="1"/>
        <rFont val="ＭＳ 明朝"/>
        <family val="1"/>
        <charset val="128"/>
      </rPr>
      <t>年度無線通信実績</t>
    </r>
    <phoneticPr fontId="4"/>
  </si>
  <si>
    <r>
      <rPr>
        <sz val="12"/>
        <color theme="1"/>
        <rFont val="ＭＳ 明朝"/>
        <family val="1"/>
        <charset val="128"/>
      </rPr>
      <t>オ、所属船舶数</t>
    </r>
    <r>
      <rPr>
        <sz val="12"/>
        <color theme="1"/>
        <rFont val="Century"/>
        <family val="1"/>
      </rPr>
      <t>14</t>
    </r>
    <r>
      <rPr>
        <sz val="12"/>
        <color theme="1"/>
        <rFont val="ＭＳ 明朝"/>
        <family val="1"/>
        <charset val="128"/>
      </rPr>
      <t>隻</t>
    </r>
    <phoneticPr fontId="4"/>
  </si>
  <si>
    <r>
      <t xml:space="preserve">      </t>
    </r>
    <r>
      <rPr>
        <sz val="11"/>
        <color theme="1"/>
        <rFont val="ＭＳ 明朝"/>
        <family val="1"/>
        <charset val="128"/>
      </rPr>
      <t>平成</t>
    </r>
    <r>
      <rPr>
        <sz val="11"/>
        <color theme="1"/>
        <rFont val="Century"/>
        <family val="1"/>
      </rPr>
      <t>23</t>
    </r>
    <r>
      <rPr>
        <sz val="11"/>
        <color theme="1"/>
        <rFont val="ＭＳ 明朝"/>
        <family val="1"/>
        <charset val="128"/>
      </rPr>
      <t>年度無線通信実績</t>
    </r>
    <phoneticPr fontId="4"/>
  </si>
  <si>
    <r>
      <t xml:space="preserve"> </t>
    </r>
    <r>
      <rPr>
        <sz val="11"/>
        <rFont val="ＭＳ 明朝"/>
        <family val="1"/>
        <charset val="128"/>
      </rPr>
      <t>　山形県が事業主体となり､漁港内の静穏度と安全な航路を確保するため､飛島漁港、吹浦漁港､小波渡漁港及び堅苔沢漁港を整備した。</t>
    </r>
    <rPh sb="45" eb="50">
      <t>コバトギョコウ</t>
    </rPh>
    <rPh sb="50" eb="51">
      <t>オヨ</t>
    </rPh>
    <rPh sb="52" eb="53">
      <t>ケン</t>
    </rPh>
    <rPh sb="53" eb="54">
      <t>コケ</t>
    </rPh>
    <rPh sb="54" eb="55">
      <t>サワ</t>
    </rPh>
    <rPh sb="55" eb="57">
      <t>ギョコウ</t>
    </rPh>
    <rPh sb="58" eb="60">
      <t>セイビ</t>
    </rPh>
    <phoneticPr fontId="4"/>
  </si>
  <si>
    <t>L=20.2m</t>
    <phoneticPr fontId="4"/>
  </si>
  <si>
    <r>
      <rPr>
        <sz val="11"/>
        <rFont val="ＭＳ 明朝"/>
        <family val="1"/>
        <charset val="128"/>
      </rPr>
      <t>西第</t>
    </r>
    <r>
      <rPr>
        <sz val="11"/>
        <rFont val="Century"/>
        <family val="1"/>
      </rPr>
      <t>2</t>
    </r>
    <r>
      <rPr>
        <sz val="11"/>
        <rFont val="ＭＳ 明朝"/>
        <family val="1"/>
        <charset val="128"/>
      </rPr>
      <t>防波堤</t>
    </r>
    <rPh sb="0" eb="1">
      <t>ニシ</t>
    </rPh>
    <rPh sb="1" eb="2">
      <t>ダイ</t>
    </rPh>
    <rPh sb="3" eb="6">
      <t>ボウハテイ</t>
    </rPh>
    <phoneticPr fontId="14"/>
  </si>
  <si>
    <t>L=17.5m</t>
    <phoneticPr fontId="14"/>
  </si>
  <si>
    <t>L=12.4m</t>
    <phoneticPr fontId="14"/>
  </si>
  <si>
    <t>L=113.37</t>
    <phoneticPr fontId="14"/>
  </si>
  <si>
    <r>
      <t>N=208</t>
    </r>
    <r>
      <rPr>
        <sz val="11"/>
        <rFont val="ＭＳ 明朝"/>
        <family val="1"/>
        <charset val="128"/>
      </rPr>
      <t>個</t>
    </r>
    <rPh sb="5" eb="6">
      <t>コ</t>
    </rPh>
    <phoneticPr fontId="4"/>
  </si>
  <si>
    <t>(1/2)</t>
  </si>
  <si>
    <t>(1/2)</t>
    <phoneticPr fontId="4"/>
  </si>
  <si>
    <r>
      <rPr>
        <sz val="11"/>
        <rFont val="ＭＳ 明朝"/>
        <family val="1"/>
        <charset val="128"/>
      </rPr>
      <t>飛島漁港</t>
    </r>
    <phoneticPr fontId="4"/>
  </si>
  <si>
    <r>
      <rPr>
        <sz val="11"/>
        <rFont val="ＭＳ 明朝"/>
        <family val="1"/>
        <charset val="128"/>
      </rPr>
      <t>南防波堤ケーソン据付</t>
    </r>
    <rPh sb="0" eb="1">
      <t>ミナミ</t>
    </rPh>
    <rPh sb="1" eb="2">
      <t>ボウ</t>
    </rPh>
    <rPh sb="3" eb="4">
      <t>ツツミ</t>
    </rPh>
    <rPh sb="8" eb="10">
      <t>スエツケ</t>
    </rPh>
    <phoneticPr fontId="14"/>
  </si>
  <si>
    <r>
      <t>N=1</t>
    </r>
    <r>
      <rPr>
        <sz val="11"/>
        <rFont val="ＭＳ 明朝"/>
        <family val="1"/>
        <charset val="128"/>
      </rPr>
      <t>函</t>
    </r>
    <phoneticPr fontId="4"/>
  </si>
  <si>
    <r>
      <rPr>
        <sz val="11"/>
        <rFont val="ＭＳ 明朝"/>
        <family val="1"/>
        <charset val="128"/>
      </rPr>
      <t>吹浦漁港</t>
    </r>
    <rPh sb="0" eb="2">
      <t>フクラ</t>
    </rPh>
    <phoneticPr fontId="14"/>
  </si>
  <si>
    <r>
      <rPr>
        <sz val="11"/>
        <rFont val="ＭＳ 明朝"/>
        <family val="1"/>
        <charset val="128"/>
      </rPr>
      <t>サンドポケット浚渫</t>
    </r>
    <rPh sb="7" eb="9">
      <t>シュンセツ</t>
    </rPh>
    <phoneticPr fontId="14"/>
  </si>
  <si>
    <r>
      <t>V=6,796</t>
    </r>
    <r>
      <rPr>
        <sz val="11"/>
        <rFont val="ＭＳ 明朝"/>
        <family val="1"/>
        <charset val="128"/>
      </rPr>
      <t>㎥</t>
    </r>
    <phoneticPr fontId="4"/>
  </si>
  <si>
    <r>
      <rPr>
        <sz val="11"/>
        <rFont val="ＭＳ 明朝"/>
        <family val="1"/>
        <charset val="128"/>
      </rPr>
      <t>　港形検討、基本設計</t>
    </r>
    <rPh sb="1" eb="2">
      <t>ミナト</t>
    </rPh>
    <rPh sb="2" eb="3">
      <t>ガタ</t>
    </rPh>
    <rPh sb="3" eb="5">
      <t>ケントウ</t>
    </rPh>
    <rPh sb="6" eb="10">
      <t>キホンセッケイ</t>
    </rPh>
    <phoneticPr fontId="14"/>
  </si>
  <si>
    <r>
      <rPr>
        <sz val="11"/>
        <rFont val="ＭＳ 明朝"/>
        <family val="1"/>
        <charset val="128"/>
      </rPr>
      <t>　深浅測量、細部設計</t>
    </r>
    <rPh sb="1" eb="3">
      <t>シンセン</t>
    </rPh>
    <rPh sb="3" eb="5">
      <t>ソクリョウ</t>
    </rPh>
    <rPh sb="6" eb="8">
      <t>サイブ</t>
    </rPh>
    <rPh sb="8" eb="10">
      <t>セッケイ</t>
    </rPh>
    <phoneticPr fontId="14"/>
  </si>
  <si>
    <r>
      <rPr>
        <sz val="11"/>
        <rFont val="ＭＳ 明朝"/>
        <family val="1"/>
        <charset val="128"/>
      </rPr>
      <t>　ブロック製作</t>
    </r>
    <rPh sb="5" eb="7">
      <t>セイサク</t>
    </rPh>
    <phoneticPr fontId="14"/>
  </si>
  <si>
    <r>
      <rPr>
        <sz val="11"/>
        <rFont val="ＭＳ 明朝"/>
        <family val="1"/>
        <charset val="128"/>
      </rPr>
      <t>堅苔沢漁港</t>
    </r>
  </si>
  <si>
    <r>
      <rPr>
        <sz val="11"/>
        <rFont val="ＭＳ 明朝"/>
        <family val="1"/>
        <charset val="128"/>
      </rPr>
      <t>西桟橋補修</t>
    </r>
    <rPh sb="0" eb="3">
      <t>ニシサンバシ</t>
    </rPh>
    <rPh sb="3" eb="5">
      <t>ホシュウ</t>
    </rPh>
    <phoneticPr fontId="14"/>
  </si>
  <si>
    <r>
      <rPr>
        <sz val="11"/>
        <rFont val="ＭＳ 明朝"/>
        <family val="1"/>
        <charset val="128"/>
      </rPr>
      <t>飛島漁港</t>
    </r>
    <phoneticPr fontId="14"/>
  </si>
  <si>
    <r>
      <rPr>
        <sz val="11"/>
        <rFont val="ＭＳ 明朝"/>
        <family val="1"/>
        <charset val="128"/>
      </rPr>
      <t>機能保全計画策定</t>
    </r>
    <rPh sb="0" eb="4">
      <t>キノウホゼン</t>
    </rPh>
    <rPh sb="4" eb="8">
      <t>ケイカクサクテイ</t>
    </rPh>
    <phoneticPr fontId="4"/>
  </si>
  <si>
    <r>
      <rPr>
        <sz val="11"/>
        <rFont val="ＭＳ 明朝"/>
        <family val="1"/>
        <charset val="128"/>
      </rPr>
      <t>本体工</t>
    </r>
    <r>
      <rPr>
        <sz val="11"/>
        <rFont val="Century"/>
        <family val="1"/>
      </rPr>
      <t>(</t>
    </r>
    <r>
      <rPr>
        <sz val="11"/>
        <rFont val="ＭＳ 明朝"/>
        <family val="1"/>
        <charset val="128"/>
      </rPr>
      <t>防波堤拡幅</t>
    </r>
    <r>
      <rPr>
        <sz val="11"/>
        <rFont val="Century"/>
        <family val="1"/>
      </rPr>
      <t>)</t>
    </r>
    <rPh sb="0" eb="3">
      <t>ホンタイコウ</t>
    </rPh>
    <rPh sb="4" eb="7">
      <t>ボウハテイ</t>
    </rPh>
    <rPh sb="7" eb="9">
      <t>カクフク</t>
    </rPh>
    <phoneticPr fontId="4"/>
  </si>
  <si>
    <r>
      <rPr>
        <sz val="11"/>
        <color rgb="FF000000"/>
        <rFont val="ＭＳ 明朝"/>
        <family val="1"/>
        <charset val="128"/>
      </rPr>
      <t>山形県が事業主体となり、水産資源の維持増大を図るため、小波渡沖と由良沖にイワガキ礁を設置した。</t>
    </r>
    <rPh sb="0" eb="2">
      <t>ヤマガタ</t>
    </rPh>
    <rPh sb="2" eb="3">
      <t>ケン</t>
    </rPh>
    <rPh sb="4" eb="6">
      <t>ジギョウ</t>
    </rPh>
    <rPh sb="6" eb="8">
      <t>シュタイ</t>
    </rPh>
    <rPh sb="12" eb="16">
      <t>スイサンシゲン</t>
    </rPh>
    <rPh sb="17" eb="19">
      <t>イジ</t>
    </rPh>
    <rPh sb="19" eb="21">
      <t>ゾウダイ</t>
    </rPh>
    <rPh sb="22" eb="23">
      <t>ハカ</t>
    </rPh>
    <rPh sb="27" eb="30">
      <t>コバト</t>
    </rPh>
    <rPh sb="30" eb="31">
      <t>オキ</t>
    </rPh>
    <rPh sb="32" eb="34">
      <t>ユラ</t>
    </rPh>
    <rPh sb="34" eb="35">
      <t>オキ</t>
    </rPh>
    <rPh sb="40" eb="41">
      <t>ショウ</t>
    </rPh>
    <rPh sb="42" eb="44">
      <t>セッチ</t>
    </rPh>
    <phoneticPr fontId="4"/>
  </si>
  <si>
    <r>
      <rPr>
        <sz val="11"/>
        <rFont val="ＭＳ 明朝"/>
        <family val="1"/>
        <charset val="128"/>
      </rPr>
      <t>鶴岡漁場</t>
    </r>
    <rPh sb="0" eb="2">
      <t>ツルオカ</t>
    </rPh>
    <rPh sb="2" eb="4">
      <t>ギョジョウ</t>
    </rPh>
    <phoneticPr fontId="4"/>
  </si>
  <si>
    <r>
      <rPr>
        <sz val="11"/>
        <rFont val="ＭＳ 明朝"/>
        <family val="1"/>
        <charset val="128"/>
      </rPr>
      <t>由良沖　イワガキ礁</t>
    </r>
    <rPh sb="0" eb="3">
      <t>ユラオキ</t>
    </rPh>
    <rPh sb="8" eb="9">
      <t>ショウ</t>
    </rPh>
    <phoneticPr fontId="4"/>
  </si>
  <si>
    <r>
      <t>N=113</t>
    </r>
    <r>
      <rPr>
        <sz val="11"/>
        <rFont val="ＭＳ 明朝"/>
        <family val="1"/>
        <charset val="128"/>
      </rPr>
      <t>基</t>
    </r>
    <rPh sb="5" eb="6">
      <t>キ</t>
    </rPh>
    <phoneticPr fontId="4"/>
  </si>
  <si>
    <r>
      <t>165</t>
    </r>
    <r>
      <rPr>
        <sz val="11"/>
        <rFont val="ＭＳ 明朝"/>
        <family val="1"/>
        <charset val="128"/>
      </rPr>
      <t>千尾の稚魚を海中飼育へ供給</t>
    </r>
    <phoneticPr fontId="14"/>
  </si>
  <si>
    <r>
      <t>55</t>
    </r>
    <r>
      <rPr>
        <sz val="11"/>
        <rFont val="ＭＳ 明朝"/>
        <family val="1"/>
        <charset val="128"/>
      </rPr>
      <t>千尾の稚魚を海中飼育へ供給</t>
    </r>
    <r>
      <rPr>
        <sz val="11"/>
        <rFont val="Century"/>
        <family val="1"/>
      </rPr>
      <t xml:space="preserve"> </t>
    </r>
    <phoneticPr fontId="14"/>
  </si>
  <si>
    <r>
      <rPr>
        <sz val="11"/>
        <rFont val="ＭＳ 明朝"/>
        <family val="1"/>
        <charset val="128"/>
      </rPr>
      <t>注</t>
    </r>
    <r>
      <rPr>
        <sz val="11"/>
        <rFont val="Century"/>
        <family val="1"/>
      </rPr>
      <t xml:space="preserve"> : </t>
    </r>
    <r>
      <rPr>
        <sz val="11"/>
        <rFont val="ＭＳ 明朝"/>
        <family val="1"/>
        <charset val="128"/>
      </rPr>
      <t>海中飼育供給数の</t>
    </r>
    <r>
      <rPr>
        <sz val="11"/>
        <rFont val="Century"/>
        <family val="1"/>
      </rPr>
      <t>165</t>
    </r>
    <r>
      <rPr>
        <sz val="11"/>
        <rFont val="ＭＳ 明朝"/>
        <family val="1"/>
        <charset val="128"/>
      </rPr>
      <t>千尾は放流数合計</t>
    </r>
    <r>
      <rPr>
        <sz val="11"/>
        <rFont val="Century"/>
        <family val="1"/>
      </rPr>
      <t>29,930</t>
    </r>
    <r>
      <rPr>
        <sz val="11"/>
        <rFont val="ＭＳ 明朝"/>
        <family val="1"/>
        <charset val="128"/>
      </rPr>
      <t>千尾の外数</t>
    </r>
    <rPh sb="18" eb="20">
      <t>ホウリュウ</t>
    </rPh>
    <phoneticPr fontId="14"/>
  </si>
  <si>
    <r>
      <t>55</t>
    </r>
    <r>
      <rPr>
        <sz val="11"/>
        <rFont val="ＭＳ 明朝"/>
        <family val="1"/>
        <charset val="128"/>
      </rPr>
      <t>千尾の稚魚を海中飼育へ供給　　　　　　　　　　　　　　　この他、</t>
    </r>
    <r>
      <rPr>
        <sz val="11"/>
        <rFont val="Century"/>
        <family val="1"/>
      </rPr>
      <t>1,330</t>
    </r>
    <r>
      <rPr>
        <sz val="11"/>
        <rFont val="ＭＳ 明朝"/>
        <family val="1"/>
        <charset val="128"/>
      </rPr>
      <t>千尾を県外へ供給</t>
    </r>
    <rPh sb="2" eb="4">
      <t>センビ</t>
    </rPh>
    <rPh sb="5" eb="7">
      <t>チギョ</t>
    </rPh>
    <rPh sb="8" eb="12">
      <t>カイチュウシイク</t>
    </rPh>
    <rPh sb="13" eb="15">
      <t>キョウキュウ</t>
    </rPh>
    <rPh sb="32" eb="33">
      <t>ホカ</t>
    </rPh>
    <rPh sb="39" eb="41">
      <t>センビ</t>
    </rPh>
    <rPh sb="42" eb="44">
      <t>ケンガイ</t>
    </rPh>
    <rPh sb="45" eb="47">
      <t>キョウキュウ</t>
    </rPh>
    <phoneticPr fontId="14"/>
  </si>
  <si>
    <r>
      <t>47</t>
    </r>
    <r>
      <rPr>
        <sz val="11"/>
        <rFont val="ＭＳ 明朝"/>
        <family val="1"/>
        <charset val="128"/>
      </rPr>
      <t>千尾の稚魚を海中飼育へ供給　　　　　　　　　　　　　　　この他、</t>
    </r>
    <r>
      <rPr>
        <sz val="11"/>
        <rFont val="Century"/>
        <family val="1"/>
      </rPr>
      <t>2,252</t>
    </r>
    <r>
      <rPr>
        <sz val="11"/>
        <rFont val="ＭＳ 明朝"/>
        <family val="1"/>
        <charset val="128"/>
      </rPr>
      <t>千尾を県外へ供給</t>
    </r>
    <rPh sb="32" eb="33">
      <t>ホカ</t>
    </rPh>
    <rPh sb="39" eb="41">
      <t>センビ</t>
    </rPh>
    <rPh sb="42" eb="44">
      <t>ケンガイ</t>
    </rPh>
    <rPh sb="45" eb="47">
      <t>キョウキュウ</t>
    </rPh>
    <phoneticPr fontId="14"/>
  </si>
  <si>
    <r>
      <rPr>
        <sz val="11"/>
        <rFont val="ＭＳ 明朝"/>
        <family val="1"/>
        <charset val="128"/>
      </rPr>
      <t>※サクラマス幼魚</t>
    </r>
    <r>
      <rPr>
        <sz val="11"/>
        <rFont val="Century"/>
        <family val="1"/>
      </rPr>
      <t>61.5</t>
    </r>
    <r>
      <rPr>
        <sz val="11"/>
        <rFont val="ＭＳ 明朝"/>
        <family val="1"/>
        <charset val="128"/>
      </rPr>
      <t>千尾</t>
    </r>
    <rPh sb="6" eb="8">
      <t>ヨウギョ</t>
    </rPh>
    <rPh sb="12" eb="14">
      <t>センビ</t>
    </rPh>
    <phoneticPr fontId="4"/>
  </si>
  <si>
    <r>
      <rPr>
        <sz val="11"/>
        <rFont val="ＭＳ 明朝"/>
        <family val="1"/>
        <charset val="128"/>
      </rPr>
      <t>※サクラマス幼魚</t>
    </r>
    <r>
      <rPr>
        <sz val="11"/>
        <rFont val="Century"/>
        <family val="1"/>
      </rPr>
      <t>26.5</t>
    </r>
    <r>
      <rPr>
        <sz val="11"/>
        <rFont val="ＭＳ 明朝"/>
        <family val="1"/>
        <charset val="128"/>
      </rPr>
      <t>千尾</t>
    </r>
    <rPh sb="6" eb="8">
      <t>ヨウギョ</t>
    </rPh>
    <rPh sb="12" eb="14">
      <t>センビ</t>
    </rPh>
    <phoneticPr fontId="4"/>
  </si>
  <si>
    <r>
      <rPr>
        <sz val="11"/>
        <rFont val="ＭＳ 明朝"/>
        <family val="1"/>
        <charset val="128"/>
      </rPr>
      <t>　</t>
    </r>
    <r>
      <rPr>
        <sz val="11"/>
        <rFont val="Century"/>
        <family val="1"/>
      </rPr>
      <t xml:space="preserve"> </t>
    </r>
    <r>
      <rPr>
        <sz val="11"/>
        <rFont val="ＭＳ 明朝"/>
        <family val="1"/>
        <charset val="128"/>
      </rPr>
      <t>沿岸漁獲数は</t>
    </r>
    <r>
      <rPr>
        <sz val="11"/>
        <rFont val="Century"/>
        <family val="1"/>
      </rPr>
      <t>67,883</t>
    </r>
    <r>
      <rPr>
        <sz val="11"/>
        <rFont val="ＭＳ 明朝"/>
        <family val="1"/>
        <charset val="128"/>
      </rPr>
      <t>尾</t>
    </r>
    <r>
      <rPr>
        <sz val="11"/>
        <rFont val="Century"/>
        <family val="1"/>
      </rPr>
      <t>(</t>
    </r>
    <r>
      <rPr>
        <sz val="11"/>
        <rFont val="ＭＳ 明朝"/>
        <family val="1"/>
        <charset val="128"/>
      </rPr>
      <t>前年比</t>
    </r>
    <r>
      <rPr>
        <sz val="11"/>
        <rFont val="Century"/>
        <family val="1"/>
      </rPr>
      <t>111%)</t>
    </r>
    <r>
      <rPr>
        <sz val="11"/>
        <rFont val="ＭＳ 明朝"/>
        <family val="1"/>
        <charset val="128"/>
      </rPr>
      <t>、河川捕獲数は</t>
    </r>
    <r>
      <rPr>
        <sz val="11"/>
        <rFont val="Century"/>
        <family val="1"/>
      </rPr>
      <t>107,802</t>
    </r>
    <r>
      <rPr>
        <sz val="11"/>
        <rFont val="ＭＳ 明朝"/>
        <family val="1"/>
        <charset val="128"/>
      </rPr>
      <t>尾</t>
    </r>
    <r>
      <rPr>
        <sz val="11"/>
        <rFont val="Century"/>
        <family val="1"/>
      </rPr>
      <t>(</t>
    </r>
    <r>
      <rPr>
        <sz val="11"/>
        <rFont val="ＭＳ 明朝"/>
        <family val="1"/>
        <charset val="128"/>
      </rPr>
      <t>前年比</t>
    </r>
    <r>
      <rPr>
        <sz val="11"/>
        <rFont val="Century"/>
        <family val="1"/>
      </rPr>
      <t>117%)</t>
    </r>
    <r>
      <rPr>
        <sz val="11"/>
        <rFont val="ＭＳ 明朝"/>
        <family val="1"/>
        <charset val="128"/>
      </rPr>
      <t>であった。前年群は好調に回帰したが中後期群が不調であったため、沿岸来遊尾数は前年比では</t>
    </r>
    <rPh sb="53" eb="56">
      <t>ゼンネングン</t>
    </rPh>
    <rPh sb="57" eb="59">
      <t>コウチョウ</t>
    </rPh>
    <rPh sb="60" eb="62">
      <t>カイキ</t>
    </rPh>
    <rPh sb="65" eb="69">
      <t>チュウコウキグン</t>
    </rPh>
    <rPh sb="70" eb="72">
      <t>フチョウ</t>
    </rPh>
    <rPh sb="79" eb="81">
      <t>エンガン</t>
    </rPh>
    <rPh sb="81" eb="83">
      <t>ライユウ</t>
    </rPh>
    <rPh sb="83" eb="84">
      <t>ビ</t>
    </rPh>
    <rPh sb="84" eb="85">
      <t>スウ</t>
    </rPh>
    <rPh sb="86" eb="89">
      <t>ゼンネンヒ</t>
    </rPh>
    <phoneticPr fontId="14"/>
  </si>
  <si>
    <r>
      <t>9</t>
    </r>
    <r>
      <rPr>
        <sz val="11"/>
        <rFont val="Yu Gothic"/>
        <family val="1"/>
        <charset val="128"/>
      </rPr>
      <t>割に留まった。</t>
    </r>
    <r>
      <rPr>
        <sz val="11"/>
        <rFont val="ＭＳ 明朝"/>
        <family val="1"/>
        <charset val="128"/>
      </rPr>
      <t>採卵数は</t>
    </r>
    <r>
      <rPr>
        <sz val="11"/>
        <rFont val="Century"/>
        <family val="1"/>
      </rPr>
      <t>35,290</t>
    </r>
    <r>
      <rPr>
        <sz val="11"/>
        <rFont val="ＭＳ 明朝"/>
        <family val="1"/>
        <charset val="128"/>
      </rPr>
      <t>千粒で、前年比</t>
    </r>
    <r>
      <rPr>
        <sz val="11"/>
        <rFont val="Century"/>
        <family val="1"/>
      </rPr>
      <t>98%</t>
    </r>
    <r>
      <rPr>
        <sz val="11"/>
        <rFont val="ＭＳ 明朝"/>
        <family val="1"/>
        <charset val="128"/>
      </rPr>
      <t>と前年並みを確保した。稚魚は前年比</t>
    </r>
    <r>
      <rPr>
        <sz val="11"/>
        <rFont val="Century"/>
        <family val="1"/>
      </rPr>
      <t>98%</t>
    </r>
    <r>
      <rPr>
        <sz val="11"/>
        <rFont val="ＭＳ 明朝"/>
        <family val="1"/>
        <charset val="128"/>
      </rPr>
      <t>にあたる、</t>
    </r>
    <r>
      <rPr>
        <sz val="11"/>
        <rFont val="Century"/>
        <family val="1"/>
      </rPr>
      <t>29,930</t>
    </r>
    <r>
      <rPr>
        <sz val="11"/>
        <rFont val="ＭＳ 明朝"/>
        <family val="1"/>
        <charset val="128"/>
      </rPr>
      <t>千尾を各河川に放流した。</t>
    </r>
    <rPh sb="8" eb="11">
      <t>サイランスウ</t>
    </rPh>
    <rPh sb="18" eb="20">
      <t>センツブ</t>
    </rPh>
    <rPh sb="22" eb="25">
      <t>ゼンネンヒ</t>
    </rPh>
    <rPh sb="29" eb="32">
      <t>ゼンネンナ</t>
    </rPh>
    <rPh sb="34" eb="36">
      <t>カクホ</t>
    </rPh>
    <rPh sb="39" eb="41">
      <t>チギョ</t>
    </rPh>
    <rPh sb="42" eb="45">
      <t>ゼンネンヒ</t>
    </rPh>
    <rPh sb="59" eb="61">
      <t>センビ</t>
    </rPh>
    <rPh sb="62" eb="65">
      <t>カクカセン</t>
    </rPh>
    <rPh sb="66" eb="68">
      <t>ホウリュウ</t>
    </rPh>
    <phoneticPr fontId="14"/>
  </si>
  <si>
    <r>
      <rPr>
        <sz val="11"/>
        <rFont val="ＭＳ 明朝"/>
        <family val="1"/>
        <charset val="128"/>
      </rPr>
      <t>おいて、サクラマスの中間育成</t>
    </r>
    <r>
      <rPr>
        <sz val="11"/>
        <rFont val="Century"/>
        <family val="1"/>
      </rPr>
      <t>(</t>
    </r>
    <r>
      <rPr>
        <sz val="11"/>
        <rFont val="ＭＳ 明朝"/>
        <family val="1"/>
        <charset val="128"/>
      </rPr>
      <t>表中の※</t>
    </r>
    <r>
      <rPr>
        <sz val="11"/>
        <rFont val="Century"/>
        <family val="1"/>
      </rPr>
      <t>)</t>
    </r>
    <r>
      <rPr>
        <sz val="11"/>
        <rFont val="ＭＳ 明朝"/>
        <family val="1"/>
        <charset val="128"/>
      </rPr>
      <t>を行った。これにりサクラマス幼魚</t>
    </r>
    <r>
      <rPr>
        <sz val="11"/>
        <rFont val="Century"/>
        <family val="1"/>
      </rPr>
      <t>88</t>
    </r>
    <r>
      <rPr>
        <sz val="11"/>
        <rFont val="ＭＳ 明朝"/>
        <family val="1"/>
        <charset val="128"/>
      </rPr>
      <t>千尾を生産し、赤川、五十川に放流した。</t>
    </r>
    <rPh sb="10" eb="14">
      <t>チュウカンイクセイ</t>
    </rPh>
    <rPh sb="15" eb="17">
      <t>ヒョウチュウ</t>
    </rPh>
    <rPh sb="21" eb="22">
      <t>オコナ</t>
    </rPh>
    <rPh sb="34" eb="36">
      <t>ヨウギョ</t>
    </rPh>
    <rPh sb="38" eb="40">
      <t>センビ</t>
    </rPh>
    <rPh sb="41" eb="43">
      <t>セイサン</t>
    </rPh>
    <rPh sb="45" eb="47">
      <t>アカガワ</t>
    </rPh>
    <rPh sb="48" eb="51">
      <t>イラガワ</t>
    </rPh>
    <rPh sb="52" eb="54">
      <t>ホウリュウ</t>
    </rPh>
    <phoneticPr fontId="4"/>
  </si>
  <si>
    <r>
      <t>24.3.8</t>
    </r>
    <r>
      <rPr>
        <sz val="11"/>
        <rFont val="ＭＳ 明朝"/>
        <family val="1"/>
        <charset val="128"/>
      </rPr>
      <t>～</t>
    </r>
    <r>
      <rPr>
        <sz val="11"/>
        <rFont val="Century"/>
        <family val="1"/>
      </rPr>
      <t xml:space="preserve"> 24.4.9</t>
    </r>
    <phoneticPr fontId="14"/>
  </si>
  <si>
    <r>
      <t>186.7</t>
    </r>
    <r>
      <rPr>
        <sz val="11"/>
        <rFont val="ＭＳ 明朝"/>
        <family val="1"/>
        <charset val="128"/>
      </rPr>
      <t>千個</t>
    </r>
    <phoneticPr fontId="4"/>
  </si>
  <si>
    <r>
      <t>82.4</t>
    </r>
    <r>
      <rPr>
        <sz val="11"/>
        <rFont val="ＭＳ 明朝"/>
        <family val="1"/>
        <charset val="128"/>
      </rPr>
      <t>千個</t>
    </r>
    <phoneticPr fontId="4"/>
  </si>
  <si>
    <r>
      <rPr>
        <sz val="11"/>
        <rFont val="ＭＳ 明朝"/>
        <family val="1"/>
        <charset val="128"/>
      </rPr>
      <t>平均全長　</t>
    </r>
    <r>
      <rPr>
        <sz val="11"/>
        <rFont val="Century"/>
        <family val="1"/>
      </rPr>
      <t>82.5mm</t>
    </r>
    <rPh sb="0" eb="2">
      <t>ヘイキン</t>
    </rPh>
    <rPh sb="2" eb="4">
      <t>ゼンチョウ</t>
    </rPh>
    <phoneticPr fontId="4"/>
  </si>
  <si>
    <r>
      <rPr>
        <sz val="11"/>
        <rFont val="ＭＳ 明朝"/>
        <family val="1"/>
        <charset val="128"/>
      </rPr>
      <t>放流稚魚サイズ　平均体重</t>
    </r>
    <r>
      <rPr>
        <sz val="11"/>
        <rFont val="Century"/>
        <family val="1"/>
      </rPr>
      <t>2.58g</t>
    </r>
    <phoneticPr fontId="14"/>
  </si>
  <si>
    <r>
      <rPr>
        <sz val="11"/>
        <rFont val="ＭＳ 明朝"/>
        <family val="1"/>
        <charset val="128"/>
      </rPr>
      <t>会社員</t>
    </r>
    <rPh sb="0" eb="3">
      <t>カイシャイン</t>
    </rPh>
    <phoneticPr fontId="4"/>
  </si>
  <si>
    <r>
      <t>10</t>
    </r>
    <r>
      <rPr>
        <sz val="11"/>
        <rFont val="ＭＳ 明朝"/>
        <family val="1"/>
        <charset val="128"/>
      </rPr>
      <t>月</t>
    </r>
    <r>
      <rPr>
        <sz val="11"/>
        <rFont val="Century"/>
        <family val="1"/>
      </rPr>
      <t>8</t>
    </r>
    <r>
      <rPr>
        <sz val="11"/>
        <rFont val="ＭＳ 明朝"/>
        <family val="1"/>
        <charset val="128"/>
      </rPr>
      <t>日</t>
    </r>
    <rPh sb="2" eb="3">
      <t>ガツ</t>
    </rPh>
    <rPh sb="4" eb="5">
      <t>ニチ</t>
    </rPh>
    <phoneticPr fontId="4"/>
  </si>
  <si>
    <r>
      <rPr>
        <sz val="11"/>
        <rFont val="ＭＳ 明朝"/>
        <family val="1"/>
        <charset val="128"/>
      </rPr>
      <t>加茂地区</t>
    </r>
    <rPh sb="0" eb="4">
      <t>カモチク</t>
    </rPh>
    <phoneticPr fontId="4"/>
  </si>
  <si>
    <r>
      <rPr>
        <sz val="11"/>
        <rFont val="ＭＳ 明朝"/>
        <family val="1"/>
        <charset val="128"/>
      </rPr>
      <t>かに篭漁船</t>
    </r>
    <rPh sb="2" eb="3">
      <t>カゴ</t>
    </rPh>
    <rPh sb="3" eb="5">
      <t>ギョセン</t>
    </rPh>
    <phoneticPr fontId="4"/>
  </si>
  <si>
    <r>
      <t>10</t>
    </r>
    <r>
      <rPr>
        <sz val="11"/>
        <rFont val="ＭＳ 明朝"/>
        <family val="1"/>
        <charset val="128"/>
      </rPr>
      <t>月</t>
    </r>
    <r>
      <rPr>
        <sz val="11"/>
        <rFont val="Century"/>
        <family val="1"/>
      </rPr>
      <t>18</t>
    </r>
    <r>
      <rPr>
        <sz val="11"/>
        <rFont val="ＭＳ 明朝"/>
        <family val="1"/>
        <charset val="128"/>
      </rPr>
      <t>日</t>
    </r>
    <rPh sb="2" eb="3">
      <t>ガツ</t>
    </rPh>
    <rPh sb="5" eb="6">
      <t>ニチ</t>
    </rPh>
    <phoneticPr fontId="4"/>
  </si>
  <si>
    <r>
      <rPr>
        <sz val="11"/>
        <rFont val="ＭＳ 明朝"/>
        <family val="1"/>
        <charset val="128"/>
      </rPr>
      <t>定置網漁船</t>
    </r>
    <rPh sb="0" eb="5">
      <t>テイチアミギョセン</t>
    </rPh>
    <phoneticPr fontId="4"/>
  </si>
  <si>
    <r>
      <t>4</t>
    </r>
    <r>
      <rPr>
        <sz val="11"/>
        <rFont val="ＭＳ 明朝"/>
        <family val="1"/>
        <charset val="128"/>
      </rPr>
      <t>月</t>
    </r>
    <r>
      <rPr>
        <sz val="11"/>
        <rFont val="Century"/>
        <family val="1"/>
      </rPr>
      <t>1</t>
    </r>
    <r>
      <rPr>
        <sz val="11"/>
        <rFont val="ＭＳ 明朝"/>
        <family val="1"/>
        <charset val="128"/>
      </rPr>
      <t>日～</t>
    </r>
    <r>
      <rPr>
        <sz val="11"/>
        <rFont val="Century"/>
        <family val="1"/>
      </rPr>
      <t>5</t>
    </r>
    <r>
      <rPr>
        <sz val="11"/>
        <rFont val="ＭＳ 明朝"/>
        <family val="1"/>
        <charset val="128"/>
      </rPr>
      <t>月</t>
    </r>
    <r>
      <rPr>
        <sz val="11"/>
        <rFont val="Century"/>
        <family val="1"/>
      </rPr>
      <t>31</t>
    </r>
    <r>
      <rPr>
        <sz val="11"/>
        <rFont val="ＭＳ 明朝"/>
        <family val="1"/>
        <charset val="128"/>
      </rPr>
      <t>日</t>
    </r>
    <rPh sb="1" eb="2">
      <t>ガツ</t>
    </rPh>
    <rPh sb="3" eb="4">
      <t>ニチ</t>
    </rPh>
    <rPh sb="6" eb="7">
      <t>ガツ</t>
    </rPh>
    <rPh sb="9" eb="10">
      <t>ニチ</t>
    </rPh>
    <phoneticPr fontId="14"/>
  </si>
  <si>
    <r>
      <rPr>
        <sz val="11"/>
        <rFont val="ＭＳ 明朝"/>
        <family val="1"/>
        <charset val="128"/>
      </rPr>
      <t>温海地区</t>
    </r>
    <rPh sb="0" eb="4">
      <t>アツミチク</t>
    </rPh>
    <phoneticPr fontId="4"/>
  </si>
  <si>
    <r>
      <rPr>
        <sz val="11"/>
        <rFont val="ＭＳ 明朝"/>
        <family val="1"/>
        <charset val="128"/>
      </rPr>
      <t>はえなわ漁船</t>
    </r>
    <rPh sb="4" eb="6">
      <t>ギョセン</t>
    </rPh>
    <phoneticPr fontId="14"/>
  </si>
  <si>
    <r>
      <t>4</t>
    </r>
    <r>
      <rPr>
        <sz val="11"/>
        <rFont val="ＭＳ 明朝"/>
        <family val="1"/>
        <charset val="128"/>
      </rPr>
      <t>月</t>
    </r>
    <r>
      <rPr>
        <sz val="11"/>
        <rFont val="Century"/>
        <family val="1"/>
      </rPr>
      <t>1</t>
    </r>
    <r>
      <rPr>
        <sz val="11"/>
        <rFont val="ＭＳ 明朝"/>
        <family val="1"/>
        <charset val="128"/>
      </rPr>
      <t>日～</t>
    </r>
    <r>
      <rPr>
        <sz val="11"/>
        <rFont val="Century"/>
        <family val="1"/>
      </rPr>
      <t>3</t>
    </r>
    <r>
      <rPr>
        <sz val="11"/>
        <rFont val="ＭＳ 明朝"/>
        <family val="1"/>
        <charset val="128"/>
      </rPr>
      <t>月</t>
    </r>
    <r>
      <rPr>
        <sz val="11"/>
        <rFont val="Century"/>
        <family val="1"/>
      </rPr>
      <t>25</t>
    </r>
    <r>
      <rPr>
        <sz val="11"/>
        <rFont val="ＭＳ 明朝"/>
        <family val="1"/>
        <charset val="128"/>
      </rPr>
      <t>日</t>
    </r>
    <rPh sb="1" eb="2">
      <t>ガツ</t>
    </rPh>
    <rPh sb="3" eb="4">
      <t>ニチ</t>
    </rPh>
    <rPh sb="6" eb="7">
      <t>ガツ</t>
    </rPh>
    <rPh sb="9" eb="10">
      <t>ニチ</t>
    </rPh>
    <phoneticPr fontId="14"/>
  </si>
  <si>
    <r>
      <rPr>
        <sz val="11"/>
        <rFont val="ＭＳ 明朝"/>
        <family val="1"/>
        <charset val="128"/>
      </rPr>
      <t>酒田地区</t>
    </r>
    <rPh sb="0" eb="4">
      <t>サカタチク</t>
    </rPh>
    <phoneticPr fontId="4"/>
  </si>
  <si>
    <r>
      <rPr>
        <sz val="11"/>
        <rFont val="ＭＳ 明朝"/>
        <family val="1"/>
        <charset val="128"/>
      </rPr>
      <t>はえなわ一本釣り漁船</t>
    </r>
    <rPh sb="4" eb="7">
      <t>イッポンツリ</t>
    </rPh>
    <rPh sb="8" eb="10">
      <t>ギョセン</t>
    </rPh>
    <phoneticPr fontId="14"/>
  </si>
  <si>
    <r>
      <rPr>
        <sz val="11"/>
        <rFont val="ＭＳ 明朝"/>
        <family val="1"/>
        <charset val="128"/>
      </rPr>
      <t>豊浦地区</t>
    </r>
    <rPh sb="0" eb="4">
      <t>トヨウラチク</t>
    </rPh>
    <phoneticPr fontId="14"/>
  </si>
  <si>
    <r>
      <rPr>
        <sz val="11"/>
        <rFont val="ＭＳ 明朝"/>
        <family val="1"/>
        <charset val="128"/>
      </rPr>
      <t>加茂地区</t>
    </r>
    <rPh sb="0" eb="4">
      <t>カモチク</t>
    </rPh>
    <phoneticPr fontId="14"/>
  </si>
  <si>
    <r>
      <rPr>
        <sz val="11"/>
        <rFont val="ＭＳ 明朝"/>
        <family val="1"/>
        <charset val="128"/>
      </rPr>
      <t>かに篭漁船</t>
    </r>
    <rPh sb="2" eb="5">
      <t>カゴギョセン</t>
    </rPh>
    <phoneticPr fontId="14"/>
  </si>
  <si>
    <r>
      <rPr>
        <sz val="10"/>
        <rFont val="ＭＳ 明朝"/>
        <family val="1"/>
        <charset val="128"/>
      </rPr>
      <t>イル・ケッチャーノ</t>
    </r>
    <phoneticPr fontId="27"/>
  </si>
  <si>
    <r>
      <rPr>
        <sz val="10"/>
        <rFont val="ＭＳ 明朝"/>
        <family val="1"/>
        <charset val="128"/>
      </rPr>
      <t>小学生以上の親子</t>
    </r>
    <rPh sb="0" eb="5">
      <t>ショウガクセイイジョウ</t>
    </rPh>
    <rPh sb="6" eb="8">
      <t>オヤコ</t>
    </rPh>
    <phoneticPr fontId="14"/>
  </si>
  <si>
    <r>
      <rPr>
        <sz val="10"/>
        <rFont val="ＭＳ 明朝"/>
        <family val="1"/>
        <charset val="128"/>
      </rPr>
      <t>手塚太一、奥田政行</t>
    </r>
    <rPh sb="0" eb="4">
      <t>テヅカタイチ</t>
    </rPh>
    <rPh sb="5" eb="7">
      <t>オクダ</t>
    </rPh>
    <rPh sb="7" eb="9">
      <t>マサユキ</t>
    </rPh>
    <phoneticPr fontId="4"/>
  </si>
  <si>
    <r>
      <rPr>
        <sz val="10"/>
        <color theme="1"/>
        <rFont val="ＭＳ 明朝"/>
        <family val="1"/>
        <charset val="128"/>
      </rPr>
      <t>鯛のカリカリ焼き、アオサのシンプルな汁等</t>
    </r>
    <rPh sb="0" eb="1">
      <t>タイ</t>
    </rPh>
    <rPh sb="6" eb="7">
      <t>ヤ</t>
    </rPh>
    <rPh sb="18" eb="20">
      <t>シルナド</t>
    </rPh>
    <phoneticPr fontId="4"/>
  </si>
  <si>
    <r>
      <rPr>
        <sz val="10"/>
        <color theme="1"/>
        <rFont val="ＭＳ 明朝"/>
        <family val="1"/>
        <charset val="128"/>
      </rPr>
      <t>メバルのフリット、サクラマスのルイベのカリカリ焼き等</t>
    </r>
    <rPh sb="23" eb="24">
      <t>ヤ</t>
    </rPh>
    <rPh sb="25" eb="26">
      <t>ナド</t>
    </rPh>
    <phoneticPr fontId="4"/>
  </si>
  <si>
    <r>
      <rPr>
        <sz val="10"/>
        <rFont val="ＭＳ 明朝"/>
        <family val="1"/>
        <charset val="128"/>
      </rPr>
      <t>ノドグロと長芋のバルサミコ風味、スズキのガラのバルサミコ煮込み等</t>
    </r>
    <rPh sb="5" eb="7">
      <t>ナガイモ</t>
    </rPh>
    <rPh sb="13" eb="15">
      <t>フウミ</t>
    </rPh>
    <rPh sb="28" eb="30">
      <t>ニコ</t>
    </rPh>
    <rPh sb="31" eb="32">
      <t>ナド</t>
    </rPh>
    <phoneticPr fontId="4"/>
  </si>
  <si>
    <r>
      <rPr>
        <sz val="10"/>
        <rFont val="ＭＳ 明朝"/>
        <family val="1"/>
        <charset val="128"/>
      </rPr>
      <t>酒田市総合文化センター</t>
    </r>
    <rPh sb="0" eb="7">
      <t>サカタシソウゴウブンカ</t>
    </rPh>
    <phoneticPr fontId="27"/>
  </si>
  <si>
    <r>
      <rPr>
        <sz val="10"/>
        <rFont val="ＭＳ 明朝"/>
        <family val="1"/>
        <charset val="128"/>
      </rPr>
      <t>一谷正、佐藤英美、加藤考</t>
    </r>
    <rPh sb="0" eb="2">
      <t>カズヤ</t>
    </rPh>
    <rPh sb="2" eb="3">
      <t>タダシ</t>
    </rPh>
    <rPh sb="4" eb="8">
      <t>サトウヒデミ</t>
    </rPh>
    <rPh sb="9" eb="11">
      <t>カトウ</t>
    </rPh>
    <rPh sb="11" eb="12">
      <t>コウ</t>
    </rPh>
    <phoneticPr fontId="27"/>
  </si>
  <si>
    <r>
      <rPr>
        <sz val="10"/>
        <rFont val="ＭＳ 明朝"/>
        <family val="1"/>
        <charset val="128"/>
      </rPr>
      <t>イナダの刺身、味噌煮、あら汁</t>
    </r>
    <rPh sb="4" eb="6">
      <t>サシミ</t>
    </rPh>
    <rPh sb="7" eb="10">
      <t>ミソニ</t>
    </rPh>
    <rPh sb="13" eb="14">
      <t>ジル</t>
    </rPh>
    <phoneticPr fontId="4"/>
  </si>
  <si>
    <r>
      <rPr>
        <sz val="10"/>
        <rFont val="ＭＳ 明朝"/>
        <family val="1"/>
        <charset val="128"/>
      </rPr>
      <t>山形市鈴川公民館</t>
    </r>
    <rPh sb="0" eb="5">
      <t>ヤマガタシスズカワ</t>
    </rPh>
    <rPh sb="5" eb="8">
      <t>コウミンカン</t>
    </rPh>
    <phoneticPr fontId="27"/>
  </si>
  <si>
    <r>
      <rPr>
        <sz val="10"/>
        <rFont val="ＭＳ 明朝"/>
        <family val="1"/>
        <charset val="128"/>
      </rPr>
      <t>一般参加者</t>
    </r>
    <rPh sb="0" eb="5">
      <t>イッパンサンカシャ</t>
    </rPh>
    <phoneticPr fontId="4"/>
  </si>
  <si>
    <r>
      <rPr>
        <sz val="10"/>
        <rFont val="ＭＳ 明朝"/>
        <family val="1"/>
        <charset val="128"/>
      </rPr>
      <t>須田剛史、齊藤健一、髙橋由紀</t>
    </r>
    <rPh sb="0" eb="4">
      <t>スダタカシ</t>
    </rPh>
    <rPh sb="5" eb="7">
      <t>サイトウ</t>
    </rPh>
    <rPh sb="7" eb="9">
      <t>ケンイチ</t>
    </rPh>
    <rPh sb="10" eb="12">
      <t>タカハシ</t>
    </rPh>
    <rPh sb="12" eb="14">
      <t>ユキ</t>
    </rPh>
    <phoneticPr fontId="27"/>
  </si>
  <si>
    <r>
      <rPr>
        <sz val="10"/>
        <color rgb="FF000000"/>
        <rFont val="ＭＳ 明朝"/>
        <family val="1"/>
        <charset val="128"/>
      </rPr>
      <t>ウマヅラの肝和え、煮付け、クチボソの塩焼き</t>
    </r>
    <rPh sb="5" eb="7">
      <t>キモア</t>
    </rPh>
    <rPh sb="9" eb="11">
      <t>ニヅ</t>
    </rPh>
    <rPh sb="18" eb="20">
      <t>シオヤ</t>
    </rPh>
    <phoneticPr fontId="4"/>
  </si>
  <si>
    <r>
      <rPr>
        <sz val="10"/>
        <rFont val="ＭＳ 明朝"/>
        <family val="1"/>
        <charset val="128"/>
      </rPr>
      <t>庄内町余目第一公民館</t>
    </r>
    <rPh sb="0" eb="3">
      <t>ショウナイマチ</t>
    </rPh>
    <rPh sb="3" eb="7">
      <t>アマルメダイイチ</t>
    </rPh>
    <rPh sb="7" eb="10">
      <t>コウミンカン</t>
    </rPh>
    <phoneticPr fontId="27"/>
  </si>
  <si>
    <r>
      <rPr>
        <sz val="10"/>
        <rFont val="ＭＳ 明朝"/>
        <family val="1"/>
        <charset val="128"/>
      </rPr>
      <t>好菜会</t>
    </r>
    <rPh sb="0" eb="3">
      <t>コウサイカイ</t>
    </rPh>
    <phoneticPr fontId="4"/>
  </si>
  <si>
    <r>
      <rPr>
        <sz val="10"/>
        <rFont val="ＭＳ 明朝"/>
        <family val="1"/>
        <charset val="128"/>
      </rPr>
      <t>佐藤憲三</t>
    </r>
    <rPh sb="0" eb="4">
      <t>サトウケンゾウ</t>
    </rPh>
    <phoneticPr fontId="27"/>
  </si>
  <si>
    <r>
      <rPr>
        <sz val="10"/>
        <rFont val="ＭＳ 明朝"/>
        <family val="1"/>
        <charset val="128"/>
      </rPr>
      <t>赤魚の南蛮漬け、メバルの煮付け等</t>
    </r>
    <rPh sb="0" eb="2">
      <t>アカウオ</t>
    </rPh>
    <rPh sb="3" eb="5">
      <t>ナンバン</t>
    </rPh>
    <rPh sb="5" eb="6">
      <t>ヅ</t>
    </rPh>
    <rPh sb="12" eb="14">
      <t>ニヅ</t>
    </rPh>
    <rPh sb="15" eb="16">
      <t>ナド</t>
    </rPh>
    <phoneticPr fontId="4"/>
  </si>
  <si>
    <r>
      <rPr>
        <sz val="10"/>
        <color rgb="FF000000"/>
        <rFont val="ＭＳ 明朝"/>
        <family val="1"/>
        <charset val="128"/>
      </rPr>
      <t>イワガキの食べ比べ</t>
    </r>
    <rPh sb="5" eb="6">
      <t>タ</t>
    </rPh>
    <rPh sb="7" eb="8">
      <t>クラ</t>
    </rPh>
    <phoneticPr fontId="4"/>
  </si>
  <si>
    <r>
      <rPr>
        <sz val="10"/>
        <rFont val="ＭＳ 明朝"/>
        <family val="1"/>
        <charset val="128"/>
      </rPr>
      <t>高畠町糠野目生涯学習センター</t>
    </r>
    <rPh sb="0" eb="3">
      <t>タカハタマチ</t>
    </rPh>
    <rPh sb="3" eb="6">
      <t>ヌカノメ</t>
    </rPh>
    <rPh sb="6" eb="10">
      <t>ショウガイガクシュウ</t>
    </rPh>
    <phoneticPr fontId="27"/>
  </si>
  <si>
    <r>
      <rPr>
        <sz val="10"/>
        <rFont val="ＭＳ 明朝"/>
        <family val="1"/>
        <charset val="128"/>
      </rPr>
      <t>石塚亮、相田満春、五十嵐敏郎</t>
    </r>
    <rPh sb="0" eb="3">
      <t>イシヅカリョウ</t>
    </rPh>
    <rPh sb="4" eb="8">
      <t>アイダミツハル</t>
    </rPh>
    <rPh sb="9" eb="14">
      <t>イガラシトシロウ</t>
    </rPh>
    <phoneticPr fontId="27"/>
  </si>
  <si>
    <r>
      <rPr>
        <sz val="10"/>
        <color rgb="FF000000"/>
        <rFont val="ＭＳ 明朝"/>
        <family val="1"/>
        <charset val="128"/>
      </rPr>
      <t>スルメイカの刺身、イワガキ</t>
    </r>
    <rPh sb="6" eb="8">
      <t>サシミ</t>
    </rPh>
    <phoneticPr fontId="4"/>
  </si>
  <si>
    <r>
      <rPr>
        <sz val="10"/>
        <rFont val="ＭＳ 明朝"/>
        <family val="1"/>
        <charset val="128"/>
      </rPr>
      <t>三川町公民館</t>
    </r>
    <rPh sb="0" eb="3">
      <t>ミカワマチ</t>
    </rPh>
    <rPh sb="3" eb="6">
      <t>コウミンカン</t>
    </rPh>
    <phoneticPr fontId="27"/>
  </si>
  <si>
    <r>
      <rPr>
        <sz val="10"/>
        <rFont val="ＭＳ 明朝"/>
        <family val="1"/>
        <charset val="128"/>
      </rPr>
      <t>三川町食生活改善推進協議会</t>
    </r>
    <rPh sb="0" eb="3">
      <t>ミカワマチ</t>
    </rPh>
    <rPh sb="3" eb="6">
      <t>ショクセイカツ</t>
    </rPh>
    <rPh sb="6" eb="8">
      <t>カイゼン</t>
    </rPh>
    <rPh sb="8" eb="10">
      <t>スイシン</t>
    </rPh>
    <rPh sb="10" eb="13">
      <t>キョウギカイ</t>
    </rPh>
    <phoneticPr fontId="4"/>
  </si>
  <si>
    <r>
      <rPr>
        <sz val="10"/>
        <rFont val="ＭＳ 明朝"/>
        <family val="1"/>
        <charset val="128"/>
      </rPr>
      <t>一谷正、佐藤英美</t>
    </r>
    <rPh sb="0" eb="3">
      <t>カズタニタダシ</t>
    </rPh>
    <rPh sb="4" eb="8">
      <t>サトウヒデミ</t>
    </rPh>
    <phoneticPr fontId="4"/>
  </si>
  <si>
    <r>
      <rPr>
        <sz val="10"/>
        <color rgb="FF000000"/>
        <rFont val="ＭＳ 明朝"/>
        <family val="1"/>
        <charset val="128"/>
      </rPr>
      <t>イナダの刺身、味噌煮、あら汁</t>
    </r>
    <rPh sb="4" eb="6">
      <t>サシミ</t>
    </rPh>
    <rPh sb="7" eb="10">
      <t>ミソニ</t>
    </rPh>
    <rPh sb="13" eb="14">
      <t>ジル</t>
    </rPh>
    <phoneticPr fontId="4"/>
  </si>
  <si>
    <r>
      <rPr>
        <sz val="10"/>
        <color rgb="FF000000"/>
        <rFont val="ＭＳ 明朝"/>
        <family val="1"/>
        <charset val="128"/>
      </rPr>
      <t>サワラ、クチボソ</t>
    </r>
    <phoneticPr fontId="4"/>
  </si>
  <si>
    <r>
      <rPr>
        <sz val="10"/>
        <rFont val="ＭＳ 明朝"/>
        <family val="1"/>
        <charset val="128"/>
      </rPr>
      <t>飯豊町中部地区活性化センター</t>
    </r>
    <rPh sb="0" eb="3">
      <t>イイデマチ</t>
    </rPh>
    <rPh sb="3" eb="7">
      <t>チュウブチク</t>
    </rPh>
    <rPh sb="7" eb="10">
      <t>カッセイカ</t>
    </rPh>
    <phoneticPr fontId="27"/>
  </si>
  <si>
    <r>
      <rPr>
        <sz val="10"/>
        <rFont val="ＭＳ 明朝"/>
        <family val="1"/>
        <charset val="128"/>
      </rPr>
      <t>須田剛史、一谷正、齊藤健一</t>
    </r>
    <rPh sb="0" eb="4">
      <t>スダタカシ</t>
    </rPh>
    <rPh sb="5" eb="8">
      <t>カズタニタダシ</t>
    </rPh>
    <rPh sb="9" eb="13">
      <t>サイトウケンイチ</t>
    </rPh>
    <phoneticPr fontId="27"/>
  </si>
  <si>
    <r>
      <rPr>
        <sz val="10"/>
        <color rgb="FF000000"/>
        <rFont val="ＭＳ 明朝"/>
        <family val="1"/>
        <charset val="128"/>
      </rPr>
      <t>サワラの刺身、あら汁、マコガレイの煮付け</t>
    </r>
    <rPh sb="4" eb="6">
      <t>サシミ</t>
    </rPh>
    <rPh sb="9" eb="10">
      <t>ジル</t>
    </rPh>
    <rPh sb="17" eb="19">
      <t>ニヅ</t>
    </rPh>
    <phoneticPr fontId="4"/>
  </si>
  <si>
    <r>
      <rPr>
        <sz val="10"/>
        <rFont val="ＭＳ 明朝"/>
        <family val="1"/>
        <charset val="128"/>
      </rPr>
      <t>大山コミュニティーセンター</t>
    </r>
    <rPh sb="0" eb="2">
      <t>オオヤマ</t>
    </rPh>
    <phoneticPr fontId="27"/>
  </si>
  <si>
    <r>
      <rPr>
        <sz val="10"/>
        <rFont val="ＭＳ 明朝"/>
        <family val="1"/>
        <charset val="128"/>
      </rPr>
      <t>一谷正、佐藤英美</t>
    </r>
    <rPh sb="0" eb="3">
      <t>カズタニタダシ</t>
    </rPh>
    <rPh sb="4" eb="8">
      <t>サトウヒデミ</t>
    </rPh>
    <phoneticPr fontId="27"/>
  </si>
  <si>
    <r>
      <rPr>
        <sz val="10"/>
        <rFont val="ＭＳ 明朝"/>
        <family val="1"/>
        <charset val="128"/>
      </rPr>
      <t>サワラの刺身、あら汁、鯛の和え物</t>
    </r>
    <rPh sb="4" eb="6">
      <t>サシミ</t>
    </rPh>
    <rPh sb="9" eb="10">
      <t>ジル</t>
    </rPh>
    <rPh sb="11" eb="12">
      <t>タイ</t>
    </rPh>
    <rPh sb="13" eb="14">
      <t>ア</t>
    </rPh>
    <rPh sb="15" eb="16">
      <t>モノ</t>
    </rPh>
    <phoneticPr fontId="4"/>
  </si>
  <si>
    <r>
      <rPr>
        <sz val="10"/>
        <color indexed="8"/>
        <rFont val="ＭＳ 明朝"/>
        <family val="1"/>
        <charset val="128"/>
      </rPr>
      <t>大山コミュニティーセンター</t>
    </r>
    <rPh sb="0" eb="2">
      <t>オオヤマ</t>
    </rPh>
    <phoneticPr fontId="27"/>
  </si>
  <si>
    <r>
      <rPr>
        <sz val="10"/>
        <color rgb="FF000000"/>
        <rFont val="ＭＳ 明朝"/>
        <family val="1"/>
        <charset val="128"/>
      </rPr>
      <t>一谷正、佐藤英美、菅原政子、須田貴司</t>
    </r>
    <rPh sb="0" eb="3">
      <t>カズタニタダシ</t>
    </rPh>
    <rPh sb="4" eb="8">
      <t>サトウヒデミ</t>
    </rPh>
    <rPh sb="9" eb="11">
      <t>スガワラ</t>
    </rPh>
    <rPh sb="11" eb="13">
      <t>マサコ</t>
    </rPh>
    <rPh sb="14" eb="16">
      <t>スダ</t>
    </rPh>
    <rPh sb="16" eb="18">
      <t>タカシ</t>
    </rPh>
    <phoneticPr fontId="27"/>
  </si>
  <si>
    <r>
      <rPr>
        <sz val="10"/>
        <color indexed="8"/>
        <rFont val="ＭＳ 明朝"/>
        <family val="1"/>
        <charset val="128"/>
      </rPr>
      <t>吹浦保育園</t>
    </r>
    <rPh sb="0" eb="2">
      <t>フクラ</t>
    </rPh>
    <rPh sb="2" eb="5">
      <t>ホイクエン</t>
    </rPh>
    <phoneticPr fontId="4"/>
  </si>
  <si>
    <r>
      <rPr>
        <sz val="10"/>
        <rFont val="ＭＳ 明朝"/>
        <family val="1"/>
        <charset val="128"/>
      </rPr>
      <t>保育園児</t>
    </r>
    <rPh sb="0" eb="4">
      <t>ホイクエンジ</t>
    </rPh>
    <phoneticPr fontId="4"/>
  </si>
  <si>
    <r>
      <rPr>
        <sz val="10"/>
        <color indexed="8"/>
        <rFont val="ＭＳ 明朝"/>
        <family val="1"/>
        <charset val="128"/>
      </rPr>
      <t>佐藤憲三、佐藤秋子</t>
    </r>
    <rPh sb="0" eb="4">
      <t>サトウケンゾウ</t>
    </rPh>
    <rPh sb="5" eb="9">
      <t>サトウアキコ</t>
    </rPh>
    <phoneticPr fontId="27"/>
  </si>
  <si>
    <r>
      <rPr>
        <sz val="10"/>
        <color rgb="FF000000"/>
        <rFont val="ＭＳ 明朝"/>
        <family val="1"/>
        <charset val="128"/>
      </rPr>
      <t>鮭入りグラタン</t>
    </r>
    <rPh sb="0" eb="2">
      <t>サケイ</t>
    </rPh>
    <phoneticPr fontId="4"/>
  </si>
  <si>
    <r>
      <rPr>
        <sz val="10"/>
        <color rgb="FF000000"/>
        <rFont val="ＭＳ 明朝"/>
        <family val="1"/>
        <charset val="128"/>
      </rPr>
      <t>酒田市健康センター</t>
    </r>
    <rPh sb="0" eb="5">
      <t>サカタシケンコウ</t>
    </rPh>
    <phoneticPr fontId="27"/>
  </si>
  <si>
    <r>
      <rPr>
        <sz val="10"/>
        <rFont val="ＭＳ 明朝"/>
        <family val="1"/>
        <charset val="128"/>
      </rPr>
      <t>酒田市食生活改善推進協議会</t>
    </r>
    <rPh sb="0" eb="3">
      <t>サカタシ</t>
    </rPh>
    <rPh sb="3" eb="6">
      <t>ショクセイカツ</t>
    </rPh>
    <rPh sb="6" eb="8">
      <t>カイゼン</t>
    </rPh>
    <rPh sb="8" eb="13">
      <t>スイシンキョウギカイ</t>
    </rPh>
    <phoneticPr fontId="4"/>
  </si>
  <si>
    <r>
      <rPr>
        <sz val="10"/>
        <color rgb="FF000000"/>
        <rFont val="ＭＳ 明朝"/>
        <family val="1"/>
        <charset val="128"/>
      </rPr>
      <t>一谷正、佐藤英美、加藤考、佐藤久嘉</t>
    </r>
    <rPh sb="0" eb="3">
      <t>カズタニタダシ</t>
    </rPh>
    <rPh sb="4" eb="8">
      <t>サトウヒデミ</t>
    </rPh>
    <rPh sb="9" eb="12">
      <t>カトウコウ</t>
    </rPh>
    <rPh sb="13" eb="15">
      <t>サトウ</t>
    </rPh>
    <rPh sb="15" eb="17">
      <t>ヒサヨシ</t>
    </rPh>
    <phoneticPr fontId="27"/>
  </si>
  <si>
    <r>
      <rPr>
        <sz val="10"/>
        <color rgb="FF000000"/>
        <rFont val="ＭＳ 明朝"/>
        <family val="1"/>
        <charset val="128"/>
      </rPr>
      <t>イナダの漬け丼、味噌煮、あら汁</t>
    </r>
    <rPh sb="4" eb="5">
      <t>ヅ</t>
    </rPh>
    <rPh sb="6" eb="7">
      <t>ドン</t>
    </rPh>
    <rPh sb="8" eb="11">
      <t>ミソニ</t>
    </rPh>
    <rPh sb="14" eb="15">
      <t>ジル</t>
    </rPh>
    <phoneticPr fontId="4"/>
  </si>
  <si>
    <r>
      <rPr>
        <sz val="10"/>
        <color rgb="FF000000"/>
        <rFont val="ＭＳ 明朝"/>
        <family val="1"/>
        <charset val="128"/>
      </rPr>
      <t>イル・ケッチャーノ</t>
    </r>
    <phoneticPr fontId="27"/>
  </si>
  <si>
    <r>
      <rPr>
        <sz val="10"/>
        <rFont val="ＭＳ 明朝"/>
        <family val="1"/>
        <charset val="128"/>
      </rPr>
      <t>ハタハタ、鮭</t>
    </r>
    <rPh sb="5" eb="6">
      <t>サケ</t>
    </rPh>
    <phoneticPr fontId="4"/>
  </si>
  <si>
    <r>
      <rPr>
        <sz val="10"/>
        <color rgb="FF000000"/>
        <rFont val="ＭＳ 明朝"/>
        <family val="1"/>
        <charset val="128"/>
      </rPr>
      <t>山形市東部公民館</t>
    </r>
    <rPh sb="0" eb="3">
      <t>ヤマガタシ</t>
    </rPh>
    <rPh sb="3" eb="8">
      <t>トウブコウミンカン</t>
    </rPh>
    <phoneticPr fontId="27"/>
  </si>
  <si>
    <r>
      <rPr>
        <sz val="10"/>
        <color rgb="FF000000"/>
        <rFont val="ＭＳ 明朝"/>
        <family val="1"/>
        <charset val="128"/>
      </rPr>
      <t>佐藤憲三、佐藤秋子、齋藤春美</t>
    </r>
    <rPh sb="0" eb="4">
      <t>サトウケンゾウ</t>
    </rPh>
    <rPh sb="5" eb="9">
      <t>サトウアキコ</t>
    </rPh>
    <rPh sb="10" eb="14">
      <t>サイトウハルミ</t>
    </rPh>
    <phoneticPr fontId="4"/>
  </si>
  <si>
    <r>
      <rPr>
        <sz val="10"/>
        <color rgb="FF000000"/>
        <rFont val="ＭＳ 明朝"/>
        <family val="1"/>
        <charset val="128"/>
      </rPr>
      <t>鮭のドレッシング風ムニエル、赤ネギと小松菜のおひたし、はららご</t>
    </r>
    <rPh sb="0" eb="1">
      <t>サケ</t>
    </rPh>
    <rPh sb="8" eb="9">
      <t>フウ</t>
    </rPh>
    <rPh sb="14" eb="15">
      <t>アカ</t>
    </rPh>
    <rPh sb="18" eb="21">
      <t>コマツナ</t>
    </rPh>
    <phoneticPr fontId="4"/>
  </si>
  <si>
    <r>
      <rPr>
        <sz val="10"/>
        <color indexed="8"/>
        <rFont val="ＭＳ 明朝"/>
        <family val="1"/>
        <charset val="128"/>
      </rPr>
      <t>朝日町役場</t>
    </r>
    <rPh sb="0" eb="5">
      <t>アサヒマチヤクバ</t>
    </rPh>
    <phoneticPr fontId="27"/>
  </si>
  <si>
    <r>
      <rPr>
        <sz val="10"/>
        <color rgb="FF000000"/>
        <rFont val="ＭＳ 明朝"/>
        <family val="1"/>
        <charset val="128"/>
      </rPr>
      <t>髙橋由紀、高橋美代子</t>
    </r>
    <rPh sb="0" eb="4">
      <t>タカハシユキ</t>
    </rPh>
    <rPh sb="5" eb="10">
      <t>タカハシミヨコ</t>
    </rPh>
    <phoneticPr fontId="27"/>
  </si>
  <si>
    <r>
      <rPr>
        <sz val="10"/>
        <color theme="1"/>
        <rFont val="ＭＳ 明朝"/>
        <family val="1"/>
        <charset val="128"/>
      </rPr>
      <t>鮭のみぞれ煮、はらこ飯、あら汁</t>
    </r>
    <rPh sb="0" eb="1">
      <t>サケ</t>
    </rPh>
    <rPh sb="5" eb="6">
      <t>ニ</t>
    </rPh>
    <rPh sb="10" eb="11">
      <t>ハン</t>
    </rPh>
    <rPh sb="14" eb="15">
      <t>ジル</t>
    </rPh>
    <phoneticPr fontId="4"/>
  </si>
  <si>
    <r>
      <rPr>
        <sz val="10"/>
        <color indexed="8"/>
        <rFont val="ＭＳ 明朝"/>
        <family val="1"/>
        <charset val="128"/>
      </rPr>
      <t>酒田市松陵保育園</t>
    </r>
    <rPh sb="0" eb="3">
      <t>サカタシ</t>
    </rPh>
    <rPh sb="3" eb="5">
      <t>ショウリョウ</t>
    </rPh>
    <rPh sb="5" eb="8">
      <t>ホイクエン</t>
    </rPh>
    <phoneticPr fontId="27"/>
  </si>
  <si>
    <r>
      <rPr>
        <sz val="10"/>
        <rFont val="ＭＳ 明朝"/>
        <family val="1"/>
        <charset val="128"/>
      </rPr>
      <t>鮭のマヨネーズ焼き</t>
    </r>
    <rPh sb="0" eb="1">
      <t>サケ</t>
    </rPh>
    <rPh sb="7" eb="8">
      <t>ヤ</t>
    </rPh>
    <phoneticPr fontId="4"/>
  </si>
  <si>
    <r>
      <rPr>
        <sz val="10"/>
        <color rgb="FF000000"/>
        <rFont val="ＭＳ 明朝"/>
        <family val="1"/>
        <charset val="128"/>
      </rPr>
      <t>一谷正、佐藤英美、佐藤久嘉</t>
    </r>
    <rPh sb="0" eb="3">
      <t>カズタニタダシ</t>
    </rPh>
    <rPh sb="4" eb="8">
      <t>サトウヒデミ</t>
    </rPh>
    <rPh sb="9" eb="13">
      <t>サトウヒサヨシ</t>
    </rPh>
    <phoneticPr fontId="27"/>
  </si>
  <si>
    <r>
      <rPr>
        <sz val="10"/>
        <color theme="1"/>
        <rFont val="ＭＳ 明朝"/>
        <family val="1"/>
        <charset val="128"/>
      </rPr>
      <t>イナダの刺身、味噌煮、あら汁</t>
    </r>
    <rPh sb="4" eb="6">
      <t>サシミ</t>
    </rPh>
    <rPh sb="7" eb="10">
      <t>ミソニ</t>
    </rPh>
    <rPh sb="13" eb="14">
      <t>ジル</t>
    </rPh>
    <phoneticPr fontId="4"/>
  </si>
  <si>
    <r>
      <rPr>
        <sz val="10"/>
        <color rgb="FF000000"/>
        <rFont val="ＭＳ 明朝"/>
        <family val="1"/>
        <charset val="128"/>
      </rPr>
      <t>酒田市若宮保育園</t>
    </r>
    <rPh sb="0" eb="3">
      <t>サカタシ</t>
    </rPh>
    <rPh sb="3" eb="8">
      <t>ワカミヤホイクエン</t>
    </rPh>
    <phoneticPr fontId="27"/>
  </si>
  <si>
    <r>
      <rPr>
        <sz val="10"/>
        <color rgb="FF000000"/>
        <rFont val="ＭＳ 明朝"/>
        <family val="1"/>
        <charset val="128"/>
      </rPr>
      <t>齋藤健三、佐藤秋子</t>
    </r>
    <rPh sb="0" eb="4">
      <t>サイトウケンゾウ</t>
    </rPh>
    <rPh sb="5" eb="9">
      <t>サトウアキコ</t>
    </rPh>
    <phoneticPr fontId="4"/>
  </si>
  <si>
    <r>
      <rPr>
        <sz val="10"/>
        <color theme="1"/>
        <rFont val="ＭＳ 明朝"/>
        <family val="1"/>
        <charset val="128"/>
      </rPr>
      <t>鮭のグラタン</t>
    </r>
    <rPh sb="0" eb="1">
      <t>サケ</t>
    </rPh>
    <phoneticPr fontId="4"/>
  </si>
  <si>
    <r>
      <rPr>
        <sz val="10"/>
        <color rgb="FF000000"/>
        <rFont val="ＭＳ 明朝"/>
        <family val="1"/>
        <charset val="128"/>
      </rPr>
      <t>鶴岡市第三学区コミセン</t>
    </r>
    <rPh sb="0" eb="3">
      <t>ツルオカシ</t>
    </rPh>
    <rPh sb="3" eb="4">
      <t>ダイ</t>
    </rPh>
    <rPh sb="4" eb="5">
      <t>3</t>
    </rPh>
    <rPh sb="5" eb="7">
      <t>ガック</t>
    </rPh>
    <phoneticPr fontId="27"/>
  </si>
  <si>
    <r>
      <rPr>
        <sz val="10"/>
        <color rgb="FF000000"/>
        <rFont val="ＭＳ 明朝"/>
        <family val="1"/>
        <charset val="128"/>
      </rPr>
      <t>一谷正、佐藤英美</t>
    </r>
    <rPh sb="0" eb="3">
      <t>カズタニタダシ</t>
    </rPh>
    <rPh sb="4" eb="8">
      <t>サトウヒデミ</t>
    </rPh>
    <phoneticPr fontId="4"/>
  </si>
  <si>
    <r>
      <rPr>
        <sz val="10"/>
        <color indexed="8"/>
        <rFont val="ＭＳ 明朝"/>
        <family val="1"/>
        <charset val="128"/>
      </rPr>
      <t>山形学院高校</t>
    </r>
    <rPh sb="0" eb="4">
      <t>ヤマガタガクイン</t>
    </rPh>
    <rPh sb="4" eb="6">
      <t>コウコウ</t>
    </rPh>
    <phoneticPr fontId="27"/>
  </si>
  <si>
    <r>
      <t>1</t>
    </r>
    <r>
      <rPr>
        <sz val="10"/>
        <rFont val="ＭＳ 明朝"/>
        <family val="1"/>
        <charset val="128"/>
      </rPr>
      <t>年生</t>
    </r>
    <rPh sb="1" eb="3">
      <t>ネンセイ</t>
    </rPh>
    <phoneticPr fontId="4"/>
  </si>
  <si>
    <r>
      <rPr>
        <sz val="10"/>
        <color rgb="FF000000"/>
        <rFont val="ＭＳ 明朝"/>
        <family val="1"/>
        <charset val="128"/>
      </rPr>
      <t>太田政宏、須田剛史、一谷正</t>
    </r>
    <rPh sb="0" eb="4">
      <t>オオタマサヒロ</t>
    </rPh>
    <rPh sb="5" eb="9">
      <t>スダタカシ</t>
    </rPh>
    <rPh sb="10" eb="13">
      <t>カズタニタダシ</t>
    </rPh>
    <phoneticPr fontId="4"/>
  </si>
  <si>
    <r>
      <rPr>
        <sz val="10"/>
        <color rgb="FF000000"/>
        <rFont val="ＭＳ 明朝"/>
        <family val="1"/>
        <charset val="128"/>
      </rPr>
      <t>天真幼稚園</t>
    </r>
    <rPh sb="0" eb="5">
      <t>テンシンヨウチエン</t>
    </rPh>
    <phoneticPr fontId="27"/>
  </si>
  <si>
    <r>
      <rPr>
        <sz val="10"/>
        <color rgb="FF000000"/>
        <rFont val="ＭＳ 明朝"/>
        <family val="1"/>
        <charset val="128"/>
      </rPr>
      <t>幼稚園児</t>
    </r>
    <rPh sb="0" eb="4">
      <t>ヨウチエンジ</t>
    </rPh>
    <phoneticPr fontId="4"/>
  </si>
  <si>
    <r>
      <rPr>
        <sz val="10"/>
        <color rgb="FF000000"/>
        <rFont val="ＭＳ 明朝"/>
        <family val="1"/>
        <charset val="128"/>
      </rPr>
      <t>佐藤憲三、佐藤秋子、齋藤春美、齋藤美紀、河西典子</t>
    </r>
    <rPh sb="0" eb="4">
      <t>サトウケンゾウ</t>
    </rPh>
    <rPh sb="5" eb="9">
      <t>サトウアキコ</t>
    </rPh>
    <rPh sb="10" eb="14">
      <t>サイトウハルミ</t>
    </rPh>
    <rPh sb="15" eb="19">
      <t>サイトウミキ</t>
    </rPh>
    <rPh sb="20" eb="24">
      <t>カワニシノリコ</t>
    </rPh>
    <phoneticPr fontId="4"/>
  </si>
  <si>
    <r>
      <rPr>
        <sz val="10"/>
        <color rgb="FF000000"/>
        <rFont val="ＭＳ 明朝"/>
        <family val="1"/>
        <charset val="128"/>
      </rPr>
      <t>鮭のグラタン</t>
    </r>
    <rPh sb="0" eb="1">
      <t>サケ</t>
    </rPh>
    <phoneticPr fontId="4"/>
  </si>
  <si>
    <r>
      <rPr>
        <sz val="10"/>
        <color indexed="8"/>
        <rFont val="ＭＳ 明朝"/>
        <family val="1"/>
        <charset val="128"/>
      </rPr>
      <t>鶴岡市第三学区コミセン</t>
    </r>
    <rPh sb="0" eb="3">
      <t>ツルオカシ</t>
    </rPh>
    <rPh sb="3" eb="4">
      <t>ダイ</t>
    </rPh>
    <rPh sb="4" eb="5">
      <t>3</t>
    </rPh>
    <rPh sb="5" eb="7">
      <t>ガック</t>
    </rPh>
    <phoneticPr fontId="27"/>
  </si>
  <si>
    <r>
      <rPr>
        <sz val="10"/>
        <color rgb="FF000000"/>
        <rFont val="ＭＳ 明朝"/>
        <family val="1"/>
        <charset val="128"/>
      </rPr>
      <t>一般参加者</t>
    </r>
    <rPh sb="0" eb="5">
      <t>イッパンサンカシャ</t>
    </rPh>
    <phoneticPr fontId="4"/>
  </si>
  <si>
    <r>
      <rPr>
        <sz val="10"/>
        <color rgb="FF000000"/>
        <rFont val="ＭＳ 明朝"/>
        <family val="1"/>
        <charset val="128"/>
      </rPr>
      <t>石塚亮</t>
    </r>
    <rPh sb="0" eb="2">
      <t>イシヅカ</t>
    </rPh>
    <rPh sb="2" eb="3">
      <t>リョウ</t>
    </rPh>
    <phoneticPr fontId="27"/>
  </si>
  <si>
    <r>
      <rPr>
        <sz val="10"/>
        <color rgb="FF000000"/>
        <rFont val="ＭＳ 明朝"/>
        <family val="1"/>
        <charset val="128"/>
      </rPr>
      <t>鯛の刺身、茶碗蒸し等</t>
    </r>
    <rPh sb="0" eb="1">
      <t>タイ</t>
    </rPh>
    <rPh sb="2" eb="4">
      <t>サシミ</t>
    </rPh>
    <rPh sb="5" eb="8">
      <t>チャワンム</t>
    </rPh>
    <rPh sb="9" eb="10">
      <t>トウ</t>
    </rPh>
    <phoneticPr fontId="4"/>
  </si>
  <si>
    <r>
      <rPr>
        <sz val="10"/>
        <color rgb="FF000000"/>
        <rFont val="ＭＳ 明朝"/>
        <family val="1"/>
        <charset val="128"/>
      </rPr>
      <t>湯田川コミセン</t>
    </r>
    <rPh sb="0" eb="3">
      <t>ユタガワ</t>
    </rPh>
    <phoneticPr fontId="27"/>
  </si>
  <si>
    <r>
      <rPr>
        <sz val="10"/>
        <color rgb="FF000000"/>
        <rFont val="ＭＳ 明朝"/>
        <family val="1"/>
        <charset val="128"/>
      </rPr>
      <t>湯田川地区自治振興会</t>
    </r>
    <rPh sb="0" eb="3">
      <t>ユタガワ</t>
    </rPh>
    <rPh sb="3" eb="5">
      <t>チク</t>
    </rPh>
    <rPh sb="5" eb="10">
      <t>ジチシンコウカイ</t>
    </rPh>
    <phoneticPr fontId="4"/>
  </si>
  <si>
    <r>
      <rPr>
        <sz val="10"/>
        <color rgb="FF000000"/>
        <rFont val="ＭＳ 明朝"/>
        <family val="1"/>
        <charset val="128"/>
      </rPr>
      <t>松田陽子</t>
    </r>
    <rPh sb="0" eb="4">
      <t>マツダヨウコ</t>
    </rPh>
    <phoneticPr fontId="27"/>
  </si>
  <si>
    <r>
      <rPr>
        <sz val="10"/>
        <rFont val="ＭＳ 明朝"/>
        <family val="1"/>
        <charset val="128"/>
      </rPr>
      <t>鮭のトマトソース煮、はららごの醤油漬け</t>
    </r>
    <rPh sb="0" eb="1">
      <t>サケ</t>
    </rPh>
    <rPh sb="8" eb="9">
      <t>ニ</t>
    </rPh>
    <rPh sb="15" eb="18">
      <t>ショウユヅ</t>
    </rPh>
    <phoneticPr fontId="4"/>
  </si>
  <si>
    <r>
      <rPr>
        <sz val="10"/>
        <color indexed="8"/>
        <rFont val="ＭＳ 明朝"/>
        <family val="1"/>
        <charset val="128"/>
      </rPr>
      <t>イル・ケッチャーノ</t>
    </r>
    <phoneticPr fontId="27"/>
  </si>
  <si>
    <r>
      <rPr>
        <sz val="10"/>
        <rFont val="ＭＳ 明朝"/>
        <family val="1"/>
        <charset val="128"/>
      </rPr>
      <t>手塚太一、奥田政行、齋藤浩央</t>
    </r>
    <rPh sb="0" eb="4">
      <t>テヅカタイチ</t>
    </rPh>
    <rPh sb="5" eb="7">
      <t>オクダ</t>
    </rPh>
    <rPh sb="7" eb="9">
      <t>マサユキ</t>
    </rPh>
    <rPh sb="10" eb="12">
      <t>サイトウ</t>
    </rPh>
    <rPh sb="12" eb="13">
      <t>ヒロシ</t>
    </rPh>
    <rPh sb="13" eb="14">
      <t>オウ</t>
    </rPh>
    <phoneticPr fontId="4"/>
  </si>
  <si>
    <r>
      <rPr>
        <sz val="10"/>
        <color rgb="FF000000"/>
        <rFont val="ＭＳ 明朝"/>
        <family val="1"/>
        <charset val="128"/>
      </rPr>
      <t>キアンコウ、ズワイガニ</t>
    </r>
    <phoneticPr fontId="4"/>
  </si>
  <si>
    <r>
      <rPr>
        <sz val="10"/>
        <color indexed="8"/>
        <rFont val="ＭＳ 明朝"/>
        <family val="1"/>
        <charset val="128"/>
      </rPr>
      <t>須田剛史</t>
    </r>
    <rPh sb="0" eb="4">
      <t>スダタカシ</t>
    </rPh>
    <phoneticPr fontId="4"/>
  </si>
  <si>
    <r>
      <rPr>
        <sz val="10"/>
        <rFont val="ＭＳ 明朝"/>
        <family val="1"/>
        <charset val="128"/>
      </rPr>
      <t>鯛の刺身、スープボール、炊き込みごはん</t>
    </r>
    <rPh sb="0" eb="1">
      <t>タイ</t>
    </rPh>
    <rPh sb="2" eb="4">
      <t>サシミ</t>
    </rPh>
    <rPh sb="12" eb="13">
      <t>タ</t>
    </rPh>
    <rPh sb="14" eb="15">
      <t>コ</t>
    </rPh>
    <phoneticPr fontId="4"/>
  </si>
  <si>
    <r>
      <rPr>
        <sz val="10"/>
        <color indexed="8"/>
        <rFont val="ＭＳ 明朝"/>
        <family val="1"/>
        <charset val="128"/>
      </rPr>
      <t>三川町公民館</t>
    </r>
    <rPh sb="0" eb="3">
      <t>ミカワマチ</t>
    </rPh>
    <rPh sb="3" eb="6">
      <t>コウミンカン</t>
    </rPh>
    <phoneticPr fontId="27"/>
  </si>
  <si>
    <r>
      <rPr>
        <sz val="10"/>
        <rFont val="ＭＳ 明朝"/>
        <family val="1"/>
        <charset val="128"/>
      </rPr>
      <t>イクラの醤油漬け、蒲鉾の飾り切り、あら汁</t>
    </r>
    <rPh sb="4" eb="7">
      <t>ショウユヅ</t>
    </rPh>
    <rPh sb="9" eb="11">
      <t>カマボコ</t>
    </rPh>
    <rPh sb="12" eb="13">
      <t>カザ</t>
    </rPh>
    <rPh sb="14" eb="15">
      <t>ギ</t>
    </rPh>
    <rPh sb="19" eb="20">
      <t>ジル</t>
    </rPh>
    <phoneticPr fontId="4"/>
  </si>
  <si>
    <r>
      <rPr>
        <sz val="10"/>
        <color indexed="8"/>
        <rFont val="ＭＳ 明朝"/>
        <family val="1"/>
        <charset val="128"/>
      </rPr>
      <t>鶴岡中央児童館</t>
    </r>
    <rPh sb="0" eb="4">
      <t>ツルオカチュウオウ</t>
    </rPh>
    <rPh sb="4" eb="7">
      <t>ジドウカン</t>
    </rPh>
    <phoneticPr fontId="27"/>
  </si>
  <si>
    <r>
      <rPr>
        <sz val="10"/>
        <color rgb="FF000000"/>
        <rFont val="ＭＳ 明朝"/>
        <family val="1"/>
        <charset val="128"/>
      </rPr>
      <t>手塚太一、佐藤寛</t>
    </r>
    <rPh sb="0" eb="4">
      <t>テヅカタイチ</t>
    </rPh>
    <rPh sb="5" eb="7">
      <t>サトウ</t>
    </rPh>
    <rPh sb="7" eb="8">
      <t>カン</t>
    </rPh>
    <phoneticPr fontId="4"/>
  </si>
  <si>
    <r>
      <rPr>
        <sz val="10"/>
        <color rgb="FF000000"/>
        <rFont val="ＭＳ 明朝"/>
        <family val="1"/>
        <charset val="128"/>
      </rPr>
      <t>寒鱈汁</t>
    </r>
    <rPh sb="0" eb="1">
      <t>カン</t>
    </rPh>
    <rPh sb="1" eb="3">
      <t>タラジル</t>
    </rPh>
    <phoneticPr fontId="4"/>
  </si>
  <si>
    <r>
      <rPr>
        <sz val="10"/>
        <color rgb="FF000000"/>
        <rFont val="ＭＳ 明朝"/>
        <family val="1"/>
        <charset val="128"/>
      </rPr>
      <t>山形市鈴川公民館</t>
    </r>
    <rPh sb="0" eb="5">
      <t>ヤマガタシスズカワ</t>
    </rPh>
    <rPh sb="5" eb="8">
      <t>コウミンカン</t>
    </rPh>
    <phoneticPr fontId="27"/>
  </si>
  <si>
    <r>
      <rPr>
        <sz val="10"/>
        <color rgb="FF000000"/>
        <rFont val="ＭＳ 明朝"/>
        <family val="1"/>
        <charset val="128"/>
      </rPr>
      <t>一谷正、齊藤健一、大場宏人</t>
    </r>
    <rPh sb="0" eb="1">
      <t>イチ</t>
    </rPh>
    <rPh sb="1" eb="2">
      <t>タニ</t>
    </rPh>
    <rPh sb="2" eb="3">
      <t>タダシ</t>
    </rPh>
    <rPh sb="4" eb="6">
      <t>サイトウ</t>
    </rPh>
    <rPh sb="6" eb="8">
      <t>ケンイチ</t>
    </rPh>
    <rPh sb="9" eb="11">
      <t>オオバ</t>
    </rPh>
    <rPh sb="11" eb="13">
      <t>ヒロト</t>
    </rPh>
    <phoneticPr fontId="27"/>
  </si>
  <si>
    <r>
      <rPr>
        <sz val="10"/>
        <color rgb="FF000000"/>
        <rFont val="ＭＳ 明朝"/>
        <family val="1"/>
        <charset val="128"/>
      </rPr>
      <t>寒鱈汁、鱈の昆布〆、イナダの刺身、味噌煮等</t>
    </r>
    <rPh sb="0" eb="1">
      <t>カン</t>
    </rPh>
    <rPh sb="1" eb="3">
      <t>タラジル</t>
    </rPh>
    <rPh sb="4" eb="5">
      <t>タラ</t>
    </rPh>
    <rPh sb="6" eb="8">
      <t>コンブ</t>
    </rPh>
    <rPh sb="14" eb="16">
      <t>サシミ</t>
    </rPh>
    <rPh sb="17" eb="20">
      <t>ミソニ</t>
    </rPh>
    <rPh sb="20" eb="21">
      <t>トウ</t>
    </rPh>
    <phoneticPr fontId="4"/>
  </si>
  <si>
    <r>
      <rPr>
        <sz val="10"/>
        <color indexed="8"/>
        <rFont val="ＭＳ 明朝"/>
        <family val="1"/>
        <charset val="128"/>
      </rPr>
      <t>置賜総合文化センター</t>
    </r>
    <rPh sb="0" eb="2">
      <t>オキタマ</t>
    </rPh>
    <rPh sb="2" eb="4">
      <t>ソウゴウ</t>
    </rPh>
    <rPh sb="4" eb="6">
      <t>ブンカ</t>
    </rPh>
    <phoneticPr fontId="27"/>
  </si>
  <si>
    <r>
      <rPr>
        <sz val="10"/>
        <color rgb="FF000000"/>
        <rFont val="ＭＳ 明朝"/>
        <family val="1"/>
        <charset val="128"/>
      </rPr>
      <t>須田剛史、齊藤健一</t>
    </r>
    <rPh sb="0" eb="4">
      <t>スダタカシ</t>
    </rPh>
    <rPh sb="5" eb="7">
      <t>サイトウ</t>
    </rPh>
    <rPh sb="7" eb="9">
      <t>ケンイチ</t>
    </rPh>
    <phoneticPr fontId="27"/>
  </si>
  <si>
    <r>
      <rPr>
        <sz val="10"/>
        <color rgb="FF000000"/>
        <rFont val="ＭＳ 明朝"/>
        <family val="1"/>
        <charset val="128"/>
      </rPr>
      <t>寒鱈汁、たらこの塩辛、白子の酢味噌和え等</t>
    </r>
    <rPh sb="0" eb="3">
      <t>カンタラジル</t>
    </rPh>
    <rPh sb="8" eb="10">
      <t>シオカラ</t>
    </rPh>
    <rPh sb="11" eb="13">
      <t>シラコ</t>
    </rPh>
    <rPh sb="14" eb="18">
      <t>スミソア</t>
    </rPh>
    <rPh sb="19" eb="20">
      <t>トウ</t>
    </rPh>
    <phoneticPr fontId="4"/>
  </si>
  <si>
    <r>
      <rPr>
        <sz val="10"/>
        <color rgb="FF000000"/>
        <rFont val="ＭＳ 明朝"/>
        <family val="1"/>
        <charset val="128"/>
      </rPr>
      <t>鱈のフリット、寒鱈汁等</t>
    </r>
    <rPh sb="0" eb="1">
      <t>タラ</t>
    </rPh>
    <rPh sb="7" eb="10">
      <t>カンタラジル</t>
    </rPh>
    <rPh sb="10" eb="11">
      <t>ナド</t>
    </rPh>
    <phoneticPr fontId="4"/>
  </si>
  <si>
    <r>
      <rPr>
        <sz val="10"/>
        <color rgb="FF000000"/>
        <rFont val="ＭＳ 明朝"/>
        <family val="1"/>
        <charset val="128"/>
      </rPr>
      <t>鶴岡市塔和町コミセン</t>
    </r>
    <rPh sb="0" eb="3">
      <t>ツルオカシ</t>
    </rPh>
    <rPh sb="3" eb="5">
      <t>トウワ</t>
    </rPh>
    <rPh sb="5" eb="6">
      <t>マチ</t>
    </rPh>
    <phoneticPr fontId="27"/>
  </si>
  <si>
    <r>
      <rPr>
        <sz val="10"/>
        <color rgb="FF000000"/>
        <rFont val="ＭＳ 明朝"/>
        <family val="1"/>
        <charset val="128"/>
      </rPr>
      <t>井上志慈子</t>
    </r>
    <rPh sb="0" eb="5">
      <t>イノウエシジコ</t>
    </rPh>
    <phoneticPr fontId="4"/>
  </si>
  <si>
    <r>
      <rPr>
        <sz val="10"/>
        <color rgb="FF000000"/>
        <rFont val="ＭＳ 明朝"/>
        <family val="1"/>
        <charset val="128"/>
      </rPr>
      <t>寒鱈汁、鱈の煮付け、いりこ等</t>
    </r>
    <rPh sb="0" eb="3">
      <t>カンタラジル</t>
    </rPh>
    <rPh sb="4" eb="5">
      <t>タラ</t>
    </rPh>
    <rPh sb="6" eb="8">
      <t>ニヅ</t>
    </rPh>
    <rPh sb="13" eb="14">
      <t>ナド</t>
    </rPh>
    <phoneticPr fontId="4"/>
  </si>
  <si>
    <r>
      <rPr>
        <sz val="10"/>
        <color rgb="FF000000"/>
        <rFont val="ＭＳ 明朝"/>
        <family val="1"/>
        <charset val="128"/>
      </rPr>
      <t>鱈汁、鱈のムニエル、伊達巻き等</t>
    </r>
    <rPh sb="0" eb="2">
      <t>タラジル</t>
    </rPh>
    <rPh sb="3" eb="4">
      <t>タラ</t>
    </rPh>
    <rPh sb="10" eb="13">
      <t>ダテマ</t>
    </rPh>
    <rPh sb="14" eb="15">
      <t>トウ</t>
    </rPh>
    <phoneticPr fontId="4"/>
  </si>
  <si>
    <r>
      <rPr>
        <sz val="10"/>
        <color rgb="FF000000"/>
        <rFont val="ＭＳ 明朝"/>
        <family val="1"/>
        <charset val="128"/>
      </rPr>
      <t>上郷コミセン</t>
    </r>
    <rPh sb="0" eb="2">
      <t>カミゴウ</t>
    </rPh>
    <phoneticPr fontId="27"/>
  </si>
  <si>
    <r>
      <rPr>
        <sz val="10"/>
        <color rgb="FF000000"/>
        <rFont val="ＭＳ 明朝"/>
        <family val="1"/>
        <charset val="128"/>
      </rPr>
      <t>鱈汁、鱈の身のピカタ、塩納豆和え等</t>
    </r>
    <rPh sb="0" eb="2">
      <t>タラジル</t>
    </rPh>
    <rPh sb="3" eb="4">
      <t>タラ</t>
    </rPh>
    <rPh sb="5" eb="6">
      <t>ミ</t>
    </rPh>
    <rPh sb="11" eb="15">
      <t>シオナットウア</t>
    </rPh>
    <rPh sb="16" eb="17">
      <t>ナド</t>
    </rPh>
    <phoneticPr fontId="4"/>
  </si>
  <si>
    <r>
      <rPr>
        <sz val="10"/>
        <color indexed="8"/>
        <rFont val="ＭＳ 明朝"/>
        <family val="1"/>
        <charset val="128"/>
      </rPr>
      <t>酒田市泉学区コミセン</t>
    </r>
    <rPh sb="0" eb="3">
      <t>サカタシ</t>
    </rPh>
    <rPh sb="3" eb="6">
      <t>イズミガック</t>
    </rPh>
    <phoneticPr fontId="27"/>
  </si>
  <si>
    <r>
      <rPr>
        <sz val="10"/>
        <color rgb="FF000000"/>
        <rFont val="ＭＳ 明朝"/>
        <family val="1"/>
        <charset val="128"/>
      </rPr>
      <t>わくわくうさぎ団</t>
    </r>
    <rPh sb="7" eb="8">
      <t>ダン</t>
    </rPh>
    <phoneticPr fontId="4"/>
  </si>
  <si>
    <r>
      <rPr>
        <sz val="10"/>
        <color rgb="FF000000"/>
        <rFont val="ＭＳ 明朝"/>
        <family val="1"/>
        <charset val="128"/>
      </rPr>
      <t>一谷正、佐藤英美、佐藤久嘉</t>
    </r>
    <rPh sb="0" eb="3">
      <t>カズタニタダシ</t>
    </rPh>
    <rPh sb="4" eb="8">
      <t>サトウヒデミ</t>
    </rPh>
    <rPh sb="9" eb="13">
      <t>サトウヒサヨシ</t>
    </rPh>
    <phoneticPr fontId="4"/>
  </si>
  <si>
    <r>
      <rPr>
        <sz val="10"/>
        <color rgb="FF000000"/>
        <rFont val="ＭＳ 明朝"/>
        <family val="1"/>
        <charset val="128"/>
      </rPr>
      <t>鱈汁、塩納豆和え、巻きずし等</t>
    </r>
    <rPh sb="0" eb="2">
      <t>タラジル</t>
    </rPh>
    <rPh sb="3" eb="7">
      <t>シオナットウア</t>
    </rPh>
    <rPh sb="9" eb="10">
      <t>マ</t>
    </rPh>
    <rPh sb="13" eb="14">
      <t>トウ</t>
    </rPh>
    <phoneticPr fontId="4"/>
  </si>
  <si>
    <r>
      <rPr>
        <sz val="10"/>
        <rFont val="ＭＳ 明朝"/>
        <family val="1"/>
        <charset val="128"/>
      </rPr>
      <t>わくわくうさぎ団</t>
    </r>
    <rPh sb="7" eb="8">
      <t>ダン</t>
    </rPh>
    <phoneticPr fontId="4"/>
  </si>
  <si>
    <r>
      <rPr>
        <sz val="10"/>
        <color rgb="FF000000"/>
        <rFont val="ＭＳ 明朝"/>
        <family val="1"/>
        <charset val="128"/>
      </rPr>
      <t>鱈汁、鱈の身と赤カブの和え物、鱈の身のピカタ等</t>
    </r>
    <rPh sb="0" eb="2">
      <t>タラジル</t>
    </rPh>
    <rPh sb="3" eb="4">
      <t>タラ</t>
    </rPh>
    <rPh sb="5" eb="6">
      <t>ミ</t>
    </rPh>
    <rPh sb="7" eb="8">
      <t>アカ</t>
    </rPh>
    <rPh sb="11" eb="12">
      <t>ア</t>
    </rPh>
    <rPh sb="13" eb="14">
      <t>モノ</t>
    </rPh>
    <rPh sb="15" eb="16">
      <t>タラ</t>
    </rPh>
    <rPh sb="17" eb="18">
      <t>ミ</t>
    </rPh>
    <rPh sb="22" eb="23">
      <t>ナド</t>
    </rPh>
    <phoneticPr fontId="4"/>
  </si>
  <si>
    <r>
      <rPr>
        <sz val="10"/>
        <color rgb="FF000000"/>
        <rFont val="ＭＳ 明朝"/>
        <family val="1"/>
        <charset val="128"/>
      </rPr>
      <t>鱈汁、鱈の煮付け、大根と人参の鱈の子入り等</t>
    </r>
    <rPh sb="0" eb="2">
      <t>タラジル</t>
    </rPh>
    <rPh sb="3" eb="4">
      <t>タラ</t>
    </rPh>
    <rPh sb="5" eb="7">
      <t>ニヅ</t>
    </rPh>
    <rPh sb="9" eb="11">
      <t>ダイコン</t>
    </rPh>
    <rPh sb="12" eb="14">
      <t>ニンジン</t>
    </rPh>
    <rPh sb="15" eb="16">
      <t>タラ</t>
    </rPh>
    <rPh sb="17" eb="18">
      <t>コ</t>
    </rPh>
    <rPh sb="18" eb="19">
      <t>イ</t>
    </rPh>
    <rPh sb="20" eb="21">
      <t>ナド</t>
    </rPh>
    <phoneticPr fontId="4"/>
  </si>
  <si>
    <r>
      <rPr>
        <sz val="10"/>
        <color indexed="8"/>
        <rFont val="ＭＳ 明朝"/>
        <family val="1"/>
        <charset val="128"/>
      </rPr>
      <t>鶴岡市中組活力センター</t>
    </r>
    <rPh sb="0" eb="3">
      <t>ツルオカシ</t>
    </rPh>
    <rPh sb="3" eb="5">
      <t>ナカグミ</t>
    </rPh>
    <rPh sb="5" eb="7">
      <t>カツリョク</t>
    </rPh>
    <phoneticPr fontId="27"/>
  </si>
  <si>
    <r>
      <rPr>
        <sz val="10"/>
        <rFont val="ＭＳ 明朝"/>
        <family val="1"/>
        <charset val="128"/>
      </rPr>
      <t>中組自治会</t>
    </r>
    <rPh sb="0" eb="1">
      <t>ナカ</t>
    </rPh>
    <rPh sb="1" eb="2">
      <t>グミ</t>
    </rPh>
    <rPh sb="2" eb="5">
      <t>ジチカイ</t>
    </rPh>
    <phoneticPr fontId="4"/>
  </si>
  <si>
    <r>
      <rPr>
        <sz val="10"/>
        <color rgb="FF000000"/>
        <rFont val="ＭＳ 明朝"/>
        <family val="1"/>
        <charset val="128"/>
      </rPr>
      <t>鱈汁、鱈の煮付け等</t>
    </r>
    <rPh sb="0" eb="2">
      <t>タラジル</t>
    </rPh>
    <rPh sb="3" eb="4">
      <t>タラ</t>
    </rPh>
    <rPh sb="5" eb="7">
      <t>ニヅ</t>
    </rPh>
    <rPh sb="8" eb="9">
      <t>ナド</t>
    </rPh>
    <phoneticPr fontId="4"/>
  </si>
  <si>
    <r>
      <rPr>
        <sz val="10"/>
        <color indexed="8"/>
        <rFont val="ＭＳ 明朝"/>
        <family val="1"/>
        <charset val="128"/>
      </rPr>
      <t>遊佐町稲川まちづくりセンター</t>
    </r>
    <rPh sb="0" eb="3">
      <t>ユザマチ</t>
    </rPh>
    <rPh sb="3" eb="5">
      <t>イナガワ</t>
    </rPh>
    <phoneticPr fontId="27"/>
  </si>
  <si>
    <r>
      <rPr>
        <sz val="10"/>
        <color rgb="FF000000"/>
        <rFont val="ＭＳ 明朝"/>
        <family val="1"/>
        <charset val="128"/>
      </rPr>
      <t>佐藤憲三</t>
    </r>
    <rPh sb="0" eb="4">
      <t>サトウケンゾウ</t>
    </rPh>
    <phoneticPr fontId="4"/>
  </si>
  <si>
    <r>
      <rPr>
        <sz val="10"/>
        <color rgb="FF000000"/>
        <rFont val="ＭＳ 明朝"/>
        <family val="1"/>
        <charset val="128"/>
      </rPr>
      <t>刺身</t>
    </r>
    <r>
      <rPr>
        <sz val="10"/>
        <color rgb="FF000000"/>
        <rFont val="Century"/>
        <family val="1"/>
      </rPr>
      <t>3</t>
    </r>
    <r>
      <rPr>
        <sz val="10"/>
        <color rgb="FF000000"/>
        <rFont val="ＭＳ 明朝"/>
        <family val="1"/>
        <charset val="128"/>
      </rPr>
      <t>点盛り合わせ、煮魚等</t>
    </r>
    <rPh sb="0" eb="2">
      <t>サシミ</t>
    </rPh>
    <rPh sb="3" eb="4">
      <t>テン</t>
    </rPh>
    <rPh sb="4" eb="5">
      <t>モ</t>
    </rPh>
    <rPh sb="6" eb="7">
      <t>ア</t>
    </rPh>
    <rPh sb="10" eb="13">
      <t>ニザカナトウ</t>
    </rPh>
    <phoneticPr fontId="4"/>
  </si>
  <si>
    <r>
      <rPr>
        <sz val="10"/>
        <color indexed="8"/>
        <rFont val="ＭＳ 明朝"/>
        <family val="1"/>
        <charset val="128"/>
      </rPr>
      <t>山形市東部公民館</t>
    </r>
    <rPh sb="0" eb="3">
      <t>ヤマガタシ</t>
    </rPh>
    <rPh sb="3" eb="5">
      <t>トウブ</t>
    </rPh>
    <rPh sb="5" eb="8">
      <t>コウミンカン</t>
    </rPh>
    <phoneticPr fontId="27"/>
  </si>
  <si>
    <r>
      <rPr>
        <sz val="10"/>
        <color rgb="FF000000"/>
        <rFont val="ＭＳ 明朝"/>
        <family val="1"/>
        <charset val="128"/>
      </rPr>
      <t>須田剛史</t>
    </r>
    <rPh sb="0" eb="4">
      <t>スダタカシ</t>
    </rPh>
    <phoneticPr fontId="4"/>
  </si>
  <si>
    <r>
      <rPr>
        <sz val="10"/>
        <color rgb="FF000000"/>
        <rFont val="ＭＳ 明朝"/>
        <family val="1"/>
        <charset val="128"/>
      </rPr>
      <t>サメの煮付け、ムニエル、紅エビの和え物等</t>
    </r>
    <rPh sb="3" eb="5">
      <t>ニヅ</t>
    </rPh>
    <rPh sb="12" eb="13">
      <t>ベニ</t>
    </rPh>
    <rPh sb="16" eb="17">
      <t>ア</t>
    </rPh>
    <rPh sb="18" eb="20">
      <t>モノトウ</t>
    </rPh>
    <phoneticPr fontId="4"/>
  </si>
  <si>
    <r>
      <rPr>
        <sz val="10"/>
        <color indexed="8"/>
        <rFont val="ＭＳ 明朝"/>
        <family val="1"/>
        <charset val="128"/>
      </rPr>
      <t>鶴岡市加茂コミセン</t>
    </r>
    <rPh sb="0" eb="3">
      <t>ツルオカシ</t>
    </rPh>
    <rPh sb="3" eb="5">
      <t>カモ</t>
    </rPh>
    <phoneticPr fontId="27"/>
  </si>
  <si>
    <r>
      <rPr>
        <sz val="10"/>
        <color rgb="FF000000"/>
        <rFont val="ＭＳ 明朝"/>
        <family val="1"/>
        <charset val="128"/>
      </rPr>
      <t>本間直光</t>
    </r>
    <rPh sb="0" eb="2">
      <t>ホンマ</t>
    </rPh>
    <rPh sb="2" eb="4">
      <t>ナオミツ</t>
    </rPh>
    <phoneticPr fontId="4"/>
  </si>
  <si>
    <r>
      <rPr>
        <sz val="10"/>
        <color rgb="FF000000"/>
        <rFont val="ＭＳ 明朝"/>
        <family val="1"/>
        <charset val="128"/>
      </rPr>
      <t>ナメタガレイの煮付け等</t>
    </r>
    <rPh sb="7" eb="9">
      <t>ニヅ</t>
    </rPh>
    <rPh sb="10" eb="11">
      <t>ナド</t>
    </rPh>
    <phoneticPr fontId="4"/>
  </si>
  <si>
    <r>
      <t>(</t>
    </r>
    <r>
      <rPr>
        <sz val="10"/>
        <rFont val="ＭＳ 明朝"/>
        <family val="1"/>
        <charset val="128"/>
      </rPr>
      <t>１</t>
    </r>
    <r>
      <rPr>
        <sz val="10"/>
        <rFont val="Century"/>
        <family val="1"/>
      </rPr>
      <t>)</t>
    </r>
    <r>
      <rPr>
        <sz val="10"/>
        <rFont val="ＭＳ 明朝"/>
        <family val="1"/>
        <charset val="128"/>
      </rPr>
      <t>地魚料理教室　（延べ</t>
    </r>
    <r>
      <rPr>
        <sz val="10"/>
        <rFont val="Century"/>
        <family val="1"/>
      </rPr>
      <t>43</t>
    </r>
    <r>
      <rPr>
        <sz val="10"/>
        <rFont val="ＭＳ 明朝"/>
        <family val="1"/>
        <charset val="128"/>
      </rPr>
      <t>回、総参加者数</t>
    </r>
    <r>
      <rPr>
        <sz val="10"/>
        <rFont val="Century"/>
        <family val="1"/>
      </rPr>
      <t xml:space="preserve"> 1,270</t>
    </r>
    <r>
      <rPr>
        <sz val="10"/>
        <rFont val="ＭＳ 明朝"/>
        <family val="1"/>
        <charset val="128"/>
      </rPr>
      <t>名）</t>
    </r>
    <rPh sb="3" eb="4">
      <t>ジ</t>
    </rPh>
    <rPh sb="4" eb="5">
      <t>サカナ</t>
    </rPh>
    <rPh sb="5" eb="7">
      <t>リョウリ</t>
    </rPh>
    <rPh sb="7" eb="9">
      <t>キョウシツ</t>
    </rPh>
    <rPh sb="11" eb="12">
      <t>ノ</t>
    </rPh>
    <phoneticPr fontId="14"/>
  </si>
  <si>
    <t>鮭のソーセージ、鮭のルイベ風マリネ、コダイの姿造り、           庄内おばこサワラの刺身、鮭とイクラの親子丼、鮭チャーハン、番屋汁</t>
    <rPh sb="0" eb="1">
      <t>サケ</t>
    </rPh>
    <rPh sb="8" eb="9">
      <t>サケ</t>
    </rPh>
    <rPh sb="13" eb="14">
      <t>フウ</t>
    </rPh>
    <rPh sb="22" eb="24">
      <t>スガタヅク</t>
    </rPh>
    <rPh sb="37" eb="39">
      <t>ショウナイ</t>
    </rPh>
    <rPh sb="46" eb="48">
      <t>サシミ</t>
    </rPh>
    <rPh sb="49" eb="50">
      <t>サケ</t>
    </rPh>
    <rPh sb="55" eb="58">
      <t>オヤコドン</t>
    </rPh>
    <rPh sb="59" eb="60">
      <t>サケ</t>
    </rPh>
    <rPh sb="66" eb="69">
      <t>バンヤジル</t>
    </rPh>
    <phoneticPr fontId="4"/>
  </si>
  <si>
    <r>
      <rPr>
        <sz val="9"/>
        <rFont val="ＭＳ 明朝"/>
        <family val="1"/>
        <charset val="128"/>
      </rPr>
      <t xml:space="preserve">うち
嘱託･臨時職員
</t>
    </r>
    <r>
      <rPr>
        <sz val="9"/>
        <rFont val="Century"/>
        <family val="1"/>
      </rPr>
      <t>12</t>
    </r>
    <r>
      <rPr>
        <sz val="9"/>
        <rFont val="ＭＳ 明朝"/>
        <family val="1"/>
        <charset val="128"/>
      </rPr>
      <t>名</t>
    </r>
    <phoneticPr fontId="14"/>
  </si>
  <si>
    <t>平成24年3月31日現在 単位:千円</t>
  </si>
  <si>
    <t>平成24年3月31日現在</t>
  </si>
  <si>
    <t>平成24年4月1日現在</t>
  </si>
  <si>
    <r>
      <t>(</t>
    </r>
    <r>
      <rPr>
        <sz val="11"/>
        <rFont val="ＭＳ 明朝"/>
        <family val="1"/>
        <charset val="128"/>
      </rPr>
      <t>注</t>
    </r>
    <r>
      <rPr>
        <sz val="11"/>
        <rFont val="Century"/>
        <family val="1"/>
      </rPr>
      <t>)</t>
    </r>
    <r>
      <rPr>
        <sz val="11"/>
        <rFont val="ＭＳ 明朝"/>
        <family val="1"/>
        <charset val="128"/>
      </rPr>
      <t>本所には､全漁連</t>
    </r>
    <r>
      <rPr>
        <sz val="11"/>
        <rFont val="Century"/>
        <family val="1"/>
      </rPr>
      <t>(</t>
    </r>
    <r>
      <rPr>
        <sz val="11"/>
        <rFont val="ＭＳ 明朝"/>
        <family val="1"/>
        <charset val="128"/>
      </rPr>
      <t>出向職員</t>
    </r>
    <r>
      <rPr>
        <sz val="11"/>
        <rFont val="Century"/>
        <family val="1"/>
      </rPr>
      <t>2</t>
    </r>
    <r>
      <rPr>
        <sz val="11"/>
        <rFont val="ＭＳ 明朝"/>
        <family val="1"/>
        <charset val="128"/>
      </rPr>
      <t>名</t>
    </r>
    <r>
      <rPr>
        <sz val="11"/>
        <rFont val="Century"/>
        <family val="1"/>
      </rPr>
      <t>)</t>
    </r>
    <r>
      <rPr>
        <sz val="11"/>
        <rFont val="ＭＳ 明朝"/>
        <family val="1"/>
        <charset val="128"/>
      </rPr>
      <t>製氷工場</t>
    </r>
    <r>
      <rPr>
        <sz val="11"/>
        <rFont val="Century"/>
        <family val="1"/>
      </rPr>
      <t>(2</t>
    </r>
    <r>
      <rPr>
        <sz val="11"/>
        <rFont val="ＭＳ 明朝"/>
        <family val="1"/>
        <charset val="128"/>
      </rPr>
      <t>名</t>
    </r>
    <r>
      <rPr>
        <sz val="11"/>
        <rFont val="Century"/>
        <family val="1"/>
      </rPr>
      <t>)</t>
    </r>
    <r>
      <rPr>
        <sz val="11"/>
        <rFont val="ＭＳ 明朝"/>
        <family val="1"/>
        <charset val="128"/>
      </rPr>
      <t>水産加工場</t>
    </r>
    <r>
      <rPr>
        <sz val="11"/>
        <rFont val="Century"/>
        <family val="1"/>
      </rPr>
      <t>(3</t>
    </r>
    <r>
      <rPr>
        <sz val="11"/>
        <rFont val="ＭＳ 明朝"/>
        <family val="1"/>
        <charset val="128"/>
      </rPr>
      <t>名</t>
    </r>
    <r>
      <rPr>
        <sz val="11"/>
        <rFont val="Century"/>
        <family val="1"/>
      </rPr>
      <t>)</t>
    </r>
    <r>
      <rPr>
        <sz val="11"/>
        <rFont val="ＭＳ 明朝"/>
        <family val="1"/>
        <charset val="128"/>
      </rPr>
      <t>を含む｡</t>
    </r>
    <phoneticPr fontId="14"/>
  </si>
  <si>
    <r>
      <rPr>
        <sz val="11"/>
        <rFont val="ＭＳ 明朝"/>
        <family val="1"/>
        <charset val="128"/>
      </rPr>
      <t>東田川郡庄内町肝煎字蟹沢</t>
    </r>
    <r>
      <rPr>
        <sz val="11"/>
        <rFont val="Century"/>
        <family val="1"/>
      </rPr>
      <t>52</t>
    </r>
    <phoneticPr fontId="4"/>
  </si>
  <si>
    <r>
      <rPr>
        <sz val="11"/>
        <rFont val="ＭＳ 明朝"/>
        <family val="1"/>
        <charset val="128"/>
      </rPr>
      <t>酒田市市条字八森</t>
    </r>
    <r>
      <rPr>
        <sz val="11"/>
        <rFont val="Century"/>
        <family val="1"/>
      </rPr>
      <t>308</t>
    </r>
    <phoneticPr fontId="14"/>
  </si>
  <si>
    <r>
      <rPr>
        <sz val="11"/>
        <rFont val="ＭＳ 明朝"/>
        <family val="1"/>
        <charset val="128"/>
      </rPr>
      <t>酒田市新堀字前岡</t>
    </r>
    <r>
      <rPr>
        <sz val="11"/>
        <rFont val="Century"/>
        <family val="1"/>
      </rPr>
      <t>97</t>
    </r>
    <phoneticPr fontId="4"/>
  </si>
  <si>
    <r>
      <rPr>
        <sz val="11"/>
        <rFont val="ＭＳ 明朝"/>
        <family val="1"/>
        <charset val="128"/>
      </rPr>
      <t>鶴岡市山五十川甲</t>
    </r>
    <r>
      <rPr>
        <sz val="11"/>
        <rFont val="Century"/>
        <family val="1"/>
      </rPr>
      <t>406</t>
    </r>
    <phoneticPr fontId="4"/>
  </si>
  <si>
    <r>
      <rPr>
        <sz val="11"/>
        <rFont val="ＭＳ 明朝"/>
        <family val="1"/>
        <charset val="128"/>
      </rPr>
      <t>最上郡舟形町舟形</t>
    </r>
    <r>
      <rPr>
        <sz val="11"/>
        <rFont val="Century"/>
        <family val="1"/>
      </rPr>
      <t>122</t>
    </r>
    <phoneticPr fontId="14"/>
  </si>
  <si>
    <r>
      <rPr>
        <sz val="11"/>
        <rFont val="ＭＳ 明朝"/>
        <family val="1"/>
        <charset val="128"/>
      </rPr>
      <t>最上郡真室川町大字新町字天神</t>
    </r>
    <r>
      <rPr>
        <sz val="11"/>
        <rFont val="Century"/>
        <family val="1"/>
      </rPr>
      <t>460</t>
    </r>
    <phoneticPr fontId="14"/>
  </si>
  <si>
    <r>
      <rPr>
        <sz val="11"/>
        <rFont val="ＭＳ 明朝"/>
        <family val="1"/>
        <charset val="128"/>
      </rPr>
      <t>吉　田　憲　雄</t>
    </r>
    <phoneticPr fontId="4"/>
  </si>
  <si>
    <r>
      <rPr>
        <sz val="11"/>
        <rFont val="ＭＳ 明朝"/>
        <family val="1"/>
        <charset val="128"/>
      </rPr>
      <t>斎　藤　芳　信</t>
    </r>
    <phoneticPr fontId="4"/>
  </si>
  <si>
    <r>
      <rPr>
        <sz val="11"/>
        <rFont val="ＭＳ 明朝"/>
        <family val="1"/>
        <charset val="128"/>
      </rPr>
      <t>佐　藤　利　雄</t>
    </r>
    <r>
      <rPr>
        <sz val="11"/>
        <rFont val="Century"/>
        <family val="1"/>
      </rPr>
      <t>(</t>
    </r>
    <r>
      <rPr>
        <sz val="11"/>
        <rFont val="ＭＳ 明朝"/>
        <family val="1"/>
        <charset val="128"/>
      </rPr>
      <t>朝日町商工会館内）</t>
    </r>
    <phoneticPr fontId="4"/>
  </si>
  <si>
    <r>
      <rPr>
        <sz val="11"/>
        <rFont val="ＭＳ 明朝"/>
        <family val="1"/>
        <charset val="128"/>
      </rPr>
      <t>高　橋　省　吾</t>
    </r>
    <phoneticPr fontId="4"/>
  </si>
  <si>
    <r>
      <rPr>
        <sz val="11"/>
        <rFont val="ＭＳ 明朝"/>
        <family val="1"/>
        <charset val="128"/>
      </rPr>
      <t>阿　部　武　志（真室川防災センター内）</t>
    </r>
    <phoneticPr fontId="4"/>
  </si>
  <si>
    <r>
      <rPr>
        <sz val="11"/>
        <rFont val="ＭＳ 明朝"/>
        <family val="1"/>
        <charset val="128"/>
      </rPr>
      <t>沼　沢　勝　喜</t>
    </r>
    <phoneticPr fontId="4"/>
  </si>
  <si>
    <r>
      <rPr>
        <sz val="11"/>
        <rFont val="ＭＳ 明朝"/>
        <family val="1"/>
        <charset val="128"/>
      </rPr>
      <t>高　梨　幸　夫（白鷹町産業センター内）</t>
    </r>
    <phoneticPr fontId="4"/>
  </si>
  <si>
    <r>
      <rPr>
        <sz val="11"/>
        <rFont val="ＭＳ 明朝"/>
        <family val="1"/>
        <charset val="128"/>
      </rPr>
      <t>島　軒　治　夫</t>
    </r>
    <phoneticPr fontId="4"/>
  </si>
  <si>
    <r>
      <rPr>
        <sz val="11"/>
        <rFont val="ＭＳ 明朝"/>
        <family val="1"/>
        <charset val="128"/>
      </rPr>
      <t>黒　井　　　晃</t>
    </r>
    <phoneticPr fontId="4"/>
  </si>
  <si>
    <r>
      <rPr>
        <sz val="11"/>
        <rFont val="ＭＳ 明朝"/>
        <family val="1"/>
        <charset val="128"/>
      </rPr>
      <t>本　間　義一郎</t>
    </r>
    <phoneticPr fontId="4"/>
  </si>
  <si>
    <r>
      <rPr>
        <sz val="11"/>
        <rFont val="ＭＳ 明朝"/>
        <family val="1"/>
        <charset val="128"/>
      </rPr>
      <t>阿　部　興　治</t>
    </r>
    <phoneticPr fontId="4"/>
  </si>
  <si>
    <r>
      <rPr>
        <sz val="11"/>
        <rFont val="ＭＳ 明朝"/>
        <family val="1"/>
        <charset val="128"/>
      </rPr>
      <t>鈴　木　春　男</t>
    </r>
    <phoneticPr fontId="4"/>
  </si>
  <si>
    <r>
      <rPr>
        <sz val="11"/>
        <rFont val="ＭＳ 明朝"/>
        <family val="1"/>
        <charset val="128"/>
      </rPr>
      <t>時　田　一　紀</t>
    </r>
    <phoneticPr fontId="4"/>
  </si>
  <si>
    <r>
      <rPr>
        <sz val="11"/>
        <rFont val="ＭＳ 明朝"/>
        <family val="1"/>
        <charset val="128"/>
      </rPr>
      <t>富　樫　政　紀</t>
    </r>
    <phoneticPr fontId="4"/>
  </si>
  <si>
    <r>
      <rPr>
        <sz val="11"/>
        <rFont val="ＭＳ 明朝"/>
        <family val="1"/>
        <charset val="128"/>
      </rPr>
      <t>泉　谷　一　男</t>
    </r>
    <rPh sb="0" eb="1">
      <t>イズミ</t>
    </rPh>
    <rPh sb="2" eb="3">
      <t>タニ</t>
    </rPh>
    <rPh sb="4" eb="5">
      <t>イチ</t>
    </rPh>
    <rPh sb="6" eb="7">
      <t>オトコ</t>
    </rPh>
    <phoneticPr fontId="4"/>
  </si>
  <si>
    <r>
      <rPr>
        <sz val="11"/>
        <rFont val="ＭＳ 明朝"/>
        <family val="1"/>
        <charset val="128"/>
      </rPr>
      <t>高　橋　忠　雄</t>
    </r>
    <rPh sb="0" eb="1">
      <t>タカ</t>
    </rPh>
    <rPh sb="2" eb="3">
      <t>ハシ</t>
    </rPh>
    <rPh sb="4" eb="5">
      <t>タダシ</t>
    </rPh>
    <rPh sb="6" eb="7">
      <t>ユウ</t>
    </rPh>
    <phoneticPr fontId="4"/>
  </si>
  <si>
    <r>
      <rPr>
        <sz val="11"/>
        <rFont val="ＭＳ 明朝"/>
        <family val="1"/>
        <charset val="128"/>
      </rPr>
      <t>小笠原　康　夫（八森荘内）</t>
    </r>
    <phoneticPr fontId="4"/>
  </si>
  <si>
    <r>
      <rPr>
        <sz val="11"/>
        <rFont val="ＭＳ 明朝"/>
        <family val="1"/>
        <charset val="128"/>
      </rPr>
      <t>平成</t>
    </r>
    <r>
      <rPr>
        <sz val="11"/>
        <rFont val="Century"/>
        <family val="1"/>
      </rPr>
      <t>24</t>
    </r>
    <r>
      <rPr>
        <sz val="11"/>
        <rFont val="ＭＳ 明朝"/>
        <family val="1"/>
        <charset val="128"/>
      </rPr>
      <t>年</t>
    </r>
    <r>
      <rPr>
        <sz val="11"/>
        <rFont val="Century"/>
        <family val="1"/>
      </rPr>
      <t>3</t>
    </r>
    <r>
      <rPr>
        <sz val="11"/>
        <rFont val="ＭＳ 明朝"/>
        <family val="1"/>
        <charset val="128"/>
      </rPr>
      <t>月</t>
    </r>
    <r>
      <rPr>
        <sz val="11"/>
        <rFont val="Century"/>
        <family val="1"/>
      </rPr>
      <t>31</t>
    </r>
    <r>
      <rPr>
        <sz val="11"/>
        <rFont val="ＭＳ 明朝"/>
        <family val="1"/>
        <charset val="128"/>
      </rPr>
      <t>日現在</t>
    </r>
  </si>
  <si>
    <r>
      <rPr>
        <sz val="11"/>
        <rFont val="ＭＳ 明朝"/>
        <family val="1"/>
        <charset val="128"/>
      </rPr>
      <t>河北町・西川町・天童市・東根市・中山町の全部・寒河江市・　村山市の一部</t>
    </r>
    <phoneticPr fontId="4"/>
  </si>
  <si>
    <r>
      <rPr>
        <sz val="11"/>
        <rFont val="ＭＳ 明朝"/>
        <family val="1"/>
        <charset val="128"/>
      </rPr>
      <t>鶴岡市・酒田市・三川町・庄内町の一部</t>
    </r>
    <phoneticPr fontId="4"/>
  </si>
  <si>
    <t>平成24年3月31日現在　単位：千円</t>
  </si>
  <si>
    <r>
      <rPr>
        <sz val="11"/>
        <rFont val="ＭＳ 明朝"/>
        <family val="1"/>
        <charset val="128"/>
      </rPr>
      <t>平成</t>
    </r>
    <r>
      <rPr>
        <sz val="11"/>
        <rFont val="Century"/>
        <family val="1"/>
      </rPr>
      <t>23</t>
    </r>
    <r>
      <rPr>
        <sz val="11"/>
        <rFont val="ＭＳ 明朝"/>
        <family val="1"/>
        <charset val="128"/>
      </rPr>
      <t>年</t>
    </r>
    <r>
      <rPr>
        <sz val="11"/>
        <rFont val="Century"/>
        <family val="1"/>
      </rPr>
      <t>12</t>
    </r>
    <r>
      <rPr>
        <sz val="11"/>
        <rFont val="ＭＳ 明朝"/>
        <family val="1"/>
        <charset val="128"/>
      </rPr>
      <t>月</t>
    </r>
    <r>
      <rPr>
        <sz val="11"/>
        <rFont val="Century"/>
        <family val="1"/>
      </rPr>
      <t>31</t>
    </r>
    <r>
      <rPr>
        <sz val="11"/>
        <rFont val="ＭＳ 明朝"/>
        <family val="1"/>
        <charset val="128"/>
      </rPr>
      <t>日現在　単位：千円</t>
    </r>
    <phoneticPr fontId="14"/>
  </si>
  <si>
    <t>洗 沢 鮭</t>
    <phoneticPr fontId="4"/>
  </si>
  <si>
    <t>箕 輪 鮭</t>
    <phoneticPr fontId="4"/>
  </si>
  <si>
    <t>赤 川 鮭</t>
    <phoneticPr fontId="4"/>
  </si>
  <si>
    <t>（昭24.10.14）</t>
  </si>
  <si>
    <t>（昭25. 3. 3）</t>
  </si>
  <si>
    <t>（昭26. 8.24）</t>
  </si>
  <si>
    <t>（昭51. 9. 2）</t>
  </si>
  <si>
    <t>（昭53. 9.11）</t>
  </si>
  <si>
    <r>
      <rPr>
        <sz val="11"/>
        <rFont val="ＭＳ 明朝"/>
        <family val="1"/>
        <charset val="128"/>
      </rPr>
      <t>東田川郡庄内町清川字花崎</t>
    </r>
    <r>
      <rPr>
        <sz val="11"/>
        <rFont val="Century"/>
        <family val="1"/>
      </rPr>
      <t>84</t>
    </r>
    <phoneticPr fontId="14"/>
  </si>
  <si>
    <t>－</t>
  </si>
  <si>
    <t>天童市大字高擶字東伊達城南1212－1</t>
    <rPh sb="3" eb="5">
      <t>オオアザ</t>
    </rPh>
    <rPh sb="5" eb="7">
      <t>タカタマ</t>
    </rPh>
    <rPh sb="7" eb="8">
      <t>アザ</t>
    </rPh>
    <rPh sb="8" eb="9">
      <t>ヒガシ</t>
    </rPh>
    <rPh sb="9" eb="11">
      <t>ダテ</t>
    </rPh>
    <rPh sb="11" eb="13">
      <t>ジョウナン</t>
    </rPh>
    <phoneticPr fontId="14"/>
  </si>
  <si>
    <t>飽海郡遊佐町北目字長田87－1</t>
  </si>
  <si>
    <t>飽海郡遊佐町直世字山居62－25</t>
  </si>
  <si>
    <t>鶴岡市本町三丁目3－20</t>
  </si>
  <si>
    <t>鶴岡市本町三丁目3－20</t>
    <rPh sb="3" eb="5">
      <t>ホンチョウ</t>
    </rPh>
    <rPh sb="5" eb="6">
      <t>3</t>
    </rPh>
    <rPh sb="6" eb="8">
      <t>チョウメ</t>
    </rPh>
    <phoneticPr fontId="14"/>
  </si>
  <si>
    <t>東村山郡山辺町大字畑谷1992－3</t>
  </si>
  <si>
    <t>尾花沢市北町一丁目10－5</t>
  </si>
  <si>
    <t>西村山郡朝日町大字宮宿1184－8</t>
  </si>
  <si>
    <t>西村山郡河北町谷地字山王23－1</t>
  </si>
  <si>
    <t>新庄市大手町2－66</t>
    <rPh sb="3" eb="6">
      <t>オオテマチ</t>
    </rPh>
    <phoneticPr fontId="14"/>
  </si>
  <si>
    <t>西置賜郡白鷹町大字荒砥乙555－1</t>
  </si>
  <si>
    <t>西置賜郡小国町大字北80－15</t>
    <rPh sb="7" eb="9">
      <t>オオアザ</t>
    </rPh>
    <rPh sb="9" eb="10">
      <t>キタ</t>
    </rPh>
    <phoneticPr fontId="14"/>
  </si>
  <si>
    <t>米沢市矢来一丁目1－104</t>
    <rPh sb="3" eb="5">
      <t>ヤライ</t>
    </rPh>
    <rPh sb="5" eb="6">
      <t>イッ</t>
    </rPh>
    <rPh sb="6" eb="8">
      <t>チョウメ</t>
    </rPh>
    <phoneticPr fontId="14"/>
  </si>
  <si>
    <t>飽海郡遊佐町遊佐字沖2－27</t>
  </si>
  <si>
    <t>鶴岡市小名部字千田98－1</t>
  </si>
  <si>
    <r>
      <rPr>
        <sz val="11"/>
        <rFont val="ＭＳ 明朝"/>
        <family val="1"/>
        <charset val="128"/>
      </rPr>
      <t>平成</t>
    </r>
    <r>
      <rPr>
        <sz val="11"/>
        <rFont val="Century"/>
        <family val="1"/>
      </rPr>
      <t>24</t>
    </r>
    <r>
      <rPr>
        <sz val="11"/>
        <rFont val="ＭＳ 明朝"/>
        <family val="1"/>
        <charset val="128"/>
      </rPr>
      <t>年</t>
    </r>
    <r>
      <rPr>
        <sz val="11"/>
        <rFont val="Century"/>
        <family val="1"/>
      </rPr>
      <t>3</t>
    </r>
    <r>
      <rPr>
        <sz val="11"/>
        <rFont val="ＭＳ 明朝"/>
        <family val="1"/>
        <charset val="128"/>
      </rPr>
      <t>月</t>
    </r>
    <r>
      <rPr>
        <sz val="11"/>
        <rFont val="Century"/>
        <family val="1"/>
      </rPr>
      <t>31</t>
    </r>
    <r>
      <rPr>
        <sz val="11"/>
        <rFont val="ＭＳ 明朝"/>
        <family val="1"/>
        <charset val="128"/>
      </rPr>
      <t>日現在　単位：千円</t>
    </r>
    <phoneticPr fontId="4"/>
  </si>
  <si>
    <t>満　　期</t>
    <phoneticPr fontId="4"/>
  </si>
  <si>
    <t>特　　殊</t>
    <phoneticPr fontId="4"/>
  </si>
  <si>
    <t>給　　与</t>
    <phoneticPr fontId="4"/>
  </si>
  <si>
    <t>基　　本</t>
    <phoneticPr fontId="4"/>
  </si>
  <si>
    <t>人　　命</t>
    <phoneticPr fontId="4"/>
  </si>
  <si>
    <t>積　　荷</t>
    <phoneticPr fontId="4"/>
  </si>
  <si>
    <t>－</t>
    <phoneticPr fontId="4"/>
  </si>
  <si>
    <t>法　　人</t>
    <phoneticPr fontId="4"/>
  </si>
  <si>
    <t>個　　人</t>
    <phoneticPr fontId="4"/>
  </si>
  <si>
    <t>山 形 県</t>
    <phoneticPr fontId="4"/>
  </si>
  <si>
    <t>市 町 村</t>
    <phoneticPr fontId="4"/>
  </si>
  <si>
    <t>小　　計</t>
    <phoneticPr fontId="4"/>
  </si>
  <si>
    <t>(5)　漁業協同組合連合会</t>
  </si>
  <si>
    <t xml:space="preserve"> (7)　山形県漁業信用基金協会</t>
  </si>
  <si>
    <t>会員数(人)</t>
  </si>
  <si>
    <t>役職員数(人)</t>
  </si>
  <si>
    <t>(設立年月日)</t>
  </si>
  <si>
    <t>(昭25. 9.22)</t>
  </si>
  <si>
    <t>(6)　全国広域漁船保険組合山形県支所　(旧：山形県漁船保険組合)</t>
    <rPh sb="23" eb="25">
      <t>ヤマガタ</t>
    </rPh>
    <rPh sb="25" eb="26">
      <t>ケン</t>
    </rPh>
    <rPh sb="26" eb="28">
      <t>ギョセン</t>
    </rPh>
    <rPh sb="28" eb="30">
      <t>ホケン</t>
    </rPh>
    <rPh sb="30" eb="32">
      <t>クミアイ</t>
    </rPh>
    <phoneticPr fontId="14"/>
  </si>
  <si>
    <t>平成19年4月1日　(昭和20年5月1日)</t>
    <rPh sb="11" eb="13">
      <t>ショウワ</t>
    </rPh>
    <phoneticPr fontId="14"/>
  </si>
  <si>
    <t>(漁船保険組合)</t>
  </si>
  <si>
    <t>(漁業信用基金協会)</t>
  </si>
  <si>
    <r>
      <rPr>
        <sz val="11"/>
        <rFont val="ＭＳ 明朝"/>
        <family val="1"/>
        <charset val="128"/>
      </rPr>
      <t>平成</t>
    </r>
    <r>
      <rPr>
        <sz val="11"/>
        <rFont val="Century"/>
        <family val="1"/>
      </rPr>
      <t>24</t>
    </r>
    <r>
      <rPr>
        <sz val="11"/>
        <rFont val="ＭＳ 明朝"/>
        <family val="1"/>
        <charset val="128"/>
      </rPr>
      <t>年</t>
    </r>
    <r>
      <rPr>
        <sz val="11"/>
        <rFont val="Century"/>
        <family val="1"/>
      </rPr>
      <t>3</t>
    </r>
    <r>
      <rPr>
        <sz val="11"/>
        <rFont val="ＭＳ 明朝"/>
        <family val="1"/>
        <charset val="128"/>
      </rPr>
      <t>月</t>
    </r>
    <r>
      <rPr>
        <sz val="11"/>
        <rFont val="Century"/>
        <family val="1"/>
      </rPr>
      <t>31</t>
    </r>
    <r>
      <rPr>
        <sz val="11"/>
        <rFont val="ＭＳ 明朝"/>
        <family val="1"/>
        <charset val="128"/>
      </rPr>
      <t>日現在　　単位：千円</t>
    </r>
    <phoneticPr fontId="4"/>
  </si>
  <si>
    <r>
      <rPr>
        <sz val="12"/>
        <rFont val="ＭＳ 明朝"/>
        <family val="1"/>
        <charset val="128"/>
      </rPr>
      <t>平成</t>
    </r>
    <r>
      <rPr>
        <sz val="12"/>
        <rFont val="Century"/>
        <family val="1"/>
      </rPr>
      <t>24</t>
    </r>
    <r>
      <rPr>
        <sz val="12"/>
        <rFont val="ＭＳ 明朝"/>
        <family val="1"/>
        <charset val="128"/>
      </rPr>
      <t>年</t>
    </r>
    <r>
      <rPr>
        <sz val="12"/>
        <rFont val="Century"/>
        <family val="1"/>
      </rPr>
      <t>3</t>
    </r>
    <r>
      <rPr>
        <sz val="12"/>
        <rFont val="ＭＳ 明朝"/>
        <family val="1"/>
        <charset val="128"/>
      </rPr>
      <t>月</t>
    </r>
    <r>
      <rPr>
        <sz val="12"/>
        <rFont val="Century"/>
        <family val="1"/>
      </rPr>
      <t>31</t>
    </r>
    <r>
      <rPr>
        <sz val="12"/>
        <rFont val="ＭＳ 明朝"/>
        <family val="1"/>
        <charset val="128"/>
      </rPr>
      <t>日現在　単位：千円</t>
    </r>
    <rPh sb="13" eb="15">
      <t>タンイ</t>
    </rPh>
    <rPh sb="16" eb="18">
      <t>センエン</t>
    </rPh>
    <phoneticPr fontId="4"/>
  </si>
  <si>
    <r>
      <t>(8)</t>
    </r>
    <r>
      <rPr>
        <sz val="12"/>
        <rFont val="ＭＳ 明朝"/>
        <family val="1"/>
        <charset val="128"/>
      </rPr>
      <t>　全国合同漁業共済組合山形県事務所</t>
    </r>
    <r>
      <rPr>
        <sz val="12"/>
        <rFont val="Century"/>
        <family val="1"/>
      </rPr>
      <t xml:space="preserve"> (</t>
    </r>
    <r>
      <rPr>
        <sz val="12"/>
        <rFont val="ＭＳ 明朝"/>
        <family val="1"/>
        <charset val="128"/>
      </rPr>
      <t>旧：山形県漁業共済組合</t>
    </r>
    <r>
      <rPr>
        <sz val="12"/>
        <rFont val="Century"/>
        <family val="1"/>
      </rPr>
      <t>)</t>
    </r>
  </si>
  <si>
    <r>
      <rPr>
        <sz val="11"/>
        <rFont val="ＭＳ 明朝"/>
        <family val="1"/>
        <charset val="128"/>
      </rPr>
      <t>平成</t>
    </r>
    <r>
      <rPr>
        <sz val="11"/>
        <rFont val="Century"/>
        <family val="1"/>
      </rPr>
      <t>18</t>
    </r>
    <r>
      <rPr>
        <sz val="11"/>
        <rFont val="ＭＳ 明朝"/>
        <family val="1"/>
        <charset val="128"/>
      </rPr>
      <t>年</t>
    </r>
    <r>
      <rPr>
        <sz val="11"/>
        <rFont val="Century"/>
        <family val="1"/>
      </rPr>
      <t>10</t>
    </r>
    <r>
      <rPr>
        <sz val="11"/>
        <rFont val="ＭＳ 明朝"/>
        <family val="1"/>
        <charset val="128"/>
      </rPr>
      <t>月</t>
    </r>
    <r>
      <rPr>
        <sz val="11"/>
        <rFont val="Century"/>
        <family val="1"/>
      </rPr>
      <t>1</t>
    </r>
    <r>
      <rPr>
        <sz val="11"/>
        <rFont val="ＭＳ 明朝"/>
        <family val="1"/>
        <charset val="128"/>
      </rPr>
      <t>日　</t>
    </r>
    <r>
      <rPr>
        <sz val="11"/>
        <rFont val="Century"/>
        <family val="1"/>
      </rPr>
      <t xml:space="preserve"> (</t>
    </r>
    <r>
      <rPr>
        <sz val="11"/>
        <rFont val="ＭＳ 明朝"/>
        <family val="1"/>
        <charset val="128"/>
      </rPr>
      <t>昭和</t>
    </r>
    <r>
      <rPr>
        <sz val="11"/>
        <rFont val="Century"/>
        <family val="1"/>
      </rPr>
      <t>39</t>
    </r>
    <r>
      <rPr>
        <sz val="11"/>
        <rFont val="ＭＳ 明朝"/>
        <family val="1"/>
        <charset val="128"/>
      </rPr>
      <t>年</t>
    </r>
    <r>
      <rPr>
        <sz val="11"/>
        <rFont val="Century"/>
        <family val="1"/>
      </rPr>
      <t>12</t>
    </r>
    <r>
      <rPr>
        <sz val="11"/>
        <rFont val="ＭＳ 明朝"/>
        <family val="1"/>
        <charset val="128"/>
      </rPr>
      <t>月</t>
    </r>
    <r>
      <rPr>
        <sz val="11"/>
        <rFont val="Century"/>
        <family val="1"/>
      </rPr>
      <t>26</t>
    </r>
    <r>
      <rPr>
        <sz val="11"/>
        <rFont val="ＭＳ 明朝"/>
        <family val="1"/>
        <charset val="128"/>
      </rPr>
      <t>日</t>
    </r>
    <r>
      <rPr>
        <sz val="11"/>
        <rFont val="Century"/>
        <family val="1"/>
      </rPr>
      <t>)</t>
    </r>
  </si>
  <si>
    <r>
      <rPr>
        <sz val="11"/>
        <rFont val="ＭＳ 明朝"/>
        <family val="1"/>
        <charset val="128"/>
      </rPr>
      <t>小型合併漁業</t>
    </r>
    <r>
      <rPr>
        <sz val="11"/>
        <rFont val="Century"/>
        <family val="1"/>
      </rPr>
      <t>(</t>
    </r>
    <r>
      <rPr>
        <sz val="11"/>
        <rFont val="ＭＳ 明朝"/>
        <family val="1"/>
        <charset val="128"/>
      </rPr>
      <t>特定いか</t>
    </r>
    <r>
      <rPr>
        <sz val="11"/>
        <rFont val="Century"/>
        <family val="1"/>
      </rPr>
      <t>)</t>
    </r>
  </si>
  <si>
    <r>
      <rPr>
        <sz val="11"/>
        <rFont val="ＭＳ 明朝"/>
        <family val="1"/>
        <charset val="128"/>
      </rPr>
      <t>漁業施設</t>
    </r>
    <rPh sb="0" eb="4">
      <t>ギョギョウシセツ</t>
    </rPh>
    <phoneticPr fontId="4"/>
  </si>
  <si>
    <r>
      <rPr>
        <sz val="11"/>
        <rFont val="ＭＳ 明朝"/>
        <family val="1"/>
        <charset val="128"/>
      </rPr>
      <t>休漁保障</t>
    </r>
    <rPh sb="0" eb="4">
      <t>キュウリョウホショウ</t>
    </rPh>
    <phoneticPr fontId="4"/>
  </si>
  <si>
    <r>
      <rPr>
        <sz val="11"/>
        <rFont val="ＭＳ 明朝"/>
        <family val="1"/>
        <charset val="128"/>
      </rPr>
      <t>会員数</t>
    </r>
    <r>
      <rPr>
        <sz val="11"/>
        <rFont val="Century"/>
        <family val="1"/>
      </rPr>
      <t>(</t>
    </r>
    <r>
      <rPr>
        <sz val="11"/>
        <rFont val="ＭＳ 明朝"/>
        <family val="1"/>
        <charset val="128"/>
      </rPr>
      <t>人</t>
    </r>
    <r>
      <rPr>
        <sz val="11"/>
        <rFont val="Century"/>
        <family val="1"/>
      </rPr>
      <t>)</t>
    </r>
  </si>
  <si>
    <r>
      <rPr>
        <sz val="11"/>
        <rFont val="ＭＳ 明朝"/>
        <family val="1"/>
        <charset val="128"/>
      </rPr>
      <t>役</t>
    </r>
    <r>
      <rPr>
        <sz val="11"/>
        <rFont val="Century"/>
        <family val="1"/>
      </rPr>
      <t xml:space="preserve"> </t>
    </r>
    <r>
      <rPr>
        <sz val="11"/>
        <rFont val="ＭＳ 明朝"/>
        <family val="1"/>
        <charset val="128"/>
      </rPr>
      <t>職</t>
    </r>
    <r>
      <rPr>
        <sz val="11"/>
        <rFont val="Century"/>
        <family val="1"/>
      </rPr>
      <t xml:space="preserve"> </t>
    </r>
    <r>
      <rPr>
        <sz val="11"/>
        <rFont val="ＭＳ 明朝"/>
        <family val="1"/>
        <charset val="128"/>
      </rPr>
      <t>員</t>
    </r>
    <r>
      <rPr>
        <sz val="11"/>
        <rFont val="Century"/>
        <family val="1"/>
      </rPr>
      <t xml:space="preserve"> (</t>
    </r>
    <r>
      <rPr>
        <sz val="11"/>
        <rFont val="ＭＳ 明朝"/>
        <family val="1"/>
        <charset val="128"/>
      </rPr>
      <t>人</t>
    </r>
    <r>
      <rPr>
        <sz val="11"/>
        <rFont val="Century"/>
        <family val="1"/>
      </rPr>
      <t>)</t>
    </r>
  </si>
  <si>
    <r>
      <rPr>
        <sz val="11"/>
        <rFont val="ＭＳ 明朝"/>
        <family val="1"/>
        <charset val="128"/>
      </rPr>
      <t xml:space="preserve">出資金
</t>
    </r>
    <r>
      <rPr>
        <sz val="11"/>
        <rFont val="Century"/>
        <family val="1"/>
      </rPr>
      <t>(</t>
    </r>
    <r>
      <rPr>
        <sz val="11"/>
        <rFont val="ＭＳ 明朝"/>
        <family val="1"/>
        <charset val="128"/>
      </rPr>
      <t>千円</t>
    </r>
    <r>
      <rPr>
        <sz val="11"/>
        <rFont val="Century"/>
        <family val="1"/>
      </rPr>
      <t>)</t>
    </r>
  </si>
  <si>
    <r>
      <t>(</t>
    </r>
    <r>
      <rPr>
        <sz val="11"/>
        <rFont val="ＭＳ 明朝"/>
        <family val="1"/>
        <charset val="128"/>
      </rPr>
      <t>　設　立　年　月　日　</t>
    </r>
    <r>
      <rPr>
        <sz val="11"/>
        <rFont val="Century"/>
        <family val="1"/>
      </rPr>
      <t>)</t>
    </r>
  </si>
  <si>
    <r>
      <rPr>
        <sz val="11"/>
        <rFont val="ＭＳ 明朝"/>
        <family val="1"/>
        <charset val="128"/>
      </rPr>
      <t xml:space="preserve">山形県鮭人工孵化事業連合会
</t>
    </r>
    <r>
      <rPr>
        <sz val="11"/>
        <rFont val="Century"/>
        <family val="1"/>
      </rPr>
      <t>(</t>
    </r>
    <r>
      <rPr>
        <sz val="11"/>
        <rFont val="ＭＳ 明朝"/>
        <family val="1"/>
        <charset val="128"/>
      </rPr>
      <t>昭</t>
    </r>
    <r>
      <rPr>
        <sz val="11"/>
        <rFont val="Century"/>
        <family val="1"/>
      </rPr>
      <t>27. 9.25)</t>
    </r>
  </si>
  <si>
    <r>
      <rPr>
        <sz val="11"/>
        <rFont val="ＭＳ 明朝"/>
        <family val="1"/>
        <charset val="128"/>
      </rPr>
      <t>公益財団法人</t>
    </r>
    <r>
      <rPr>
        <sz val="11"/>
        <rFont val="Century"/>
        <family val="1"/>
      </rPr>
      <t xml:space="preserve"> </t>
    </r>
    <r>
      <rPr>
        <sz val="11"/>
        <rFont val="ＭＳ 明朝"/>
        <family val="1"/>
        <charset val="128"/>
      </rPr>
      <t xml:space="preserve">山形県水産振興協会
</t>
    </r>
    <r>
      <rPr>
        <sz val="11"/>
        <rFont val="Century"/>
        <family val="1"/>
      </rPr>
      <t>(</t>
    </r>
    <r>
      <rPr>
        <sz val="11"/>
        <rFont val="ＭＳ 明朝"/>
        <family val="1"/>
        <charset val="128"/>
      </rPr>
      <t>昭</t>
    </r>
    <r>
      <rPr>
        <sz val="11"/>
        <rFont val="Century"/>
        <family val="1"/>
      </rPr>
      <t>57. 3.20)</t>
    </r>
    <rPh sb="0" eb="2">
      <t>コウエキ</t>
    </rPh>
    <phoneticPr fontId="14"/>
  </si>
  <si>
    <r>
      <rPr>
        <sz val="12"/>
        <rFont val="ＭＳ 明朝"/>
        <family val="1"/>
        <charset val="128"/>
      </rPr>
      <t>平成</t>
    </r>
    <r>
      <rPr>
        <sz val="12"/>
        <rFont val="Century"/>
        <family val="1"/>
      </rPr>
      <t>24</t>
    </r>
    <r>
      <rPr>
        <sz val="12"/>
        <rFont val="ＭＳ 明朝"/>
        <family val="1"/>
        <charset val="128"/>
      </rPr>
      <t>年</t>
    </r>
    <r>
      <rPr>
        <sz val="12"/>
        <rFont val="Century"/>
        <family val="1"/>
      </rPr>
      <t>3</t>
    </r>
    <r>
      <rPr>
        <sz val="12"/>
        <rFont val="ＭＳ 明朝"/>
        <family val="1"/>
        <charset val="128"/>
      </rPr>
      <t>月</t>
    </r>
    <r>
      <rPr>
        <sz val="12"/>
        <rFont val="Century"/>
        <family val="1"/>
      </rPr>
      <t>31</t>
    </r>
    <r>
      <rPr>
        <sz val="12"/>
        <rFont val="ＭＳ 明朝"/>
        <family val="1"/>
        <charset val="128"/>
      </rPr>
      <t>日現在　単位：百万円</t>
    </r>
    <phoneticPr fontId="4"/>
  </si>
  <si>
    <r>
      <rPr>
        <sz val="11"/>
        <rFont val="ＭＳ 明朝"/>
        <family val="1"/>
        <charset val="128"/>
      </rPr>
      <t>合　　計</t>
    </r>
    <phoneticPr fontId="4"/>
  </si>
  <si>
    <r>
      <rPr>
        <sz val="11"/>
        <rFont val="ＭＳ 明朝"/>
        <family val="1"/>
        <charset val="128"/>
      </rPr>
      <t>※　漁協総貸出　</t>
    </r>
    <r>
      <rPr>
        <sz val="11"/>
        <rFont val="Century"/>
        <family val="1"/>
      </rPr>
      <t>526</t>
    </r>
    <r>
      <rPr>
        <sz val="11"/>
        <rFont val="ＭＳ 明朝"/>
        <family val="1"/>
        <charset val="128"/>
      </rPr>
      <t>百万円　差額</t>
    </r>
    <r>
      <rPr>
        <sz val="11"/>
        <rFont val="Century"/>
        <family val="1"/>
      </rPr>
      <t>38</t>
    </r>
    <r>
      <rPr>
        <sz val="11"/>
        <rFont val="ＭＳ 明朝"/>
        <family val="1"/>
        <charset val="128"/>
      </rPr>
      <t>百万円は、貯担貸付及び当貸貸付です。</t>
    </r>
    <phoneticPr fontId="14"/>
  </si>
  <si>
    <r>
      <rPr>
        <sz val="11"/>
        <rFont val="ＭＳ 明朝"/>
        <family val="1"/>
        <charset val="128"/>
      </rPr>
      <t>日本公庫資金</t>
    </r>
    <rPh sb="0" eb="6">
      <t>ニホンコウコシキン</t>
    </rPh>
    <phoneticPr fontId="1"/>
  </si>
  <si>
    <r>
      <t xml:space="preserve"> (2)</t>
    </r>
    <r>
      <rPr>
        <sz val="12"/>
        <rFont val="ＭＳ 明朝"/>
        <family val="1"/>
        <charset val="128"/>
      </rPr>
      <t>　漁業近代化資金平成２３年度融資実績</t>
    </r>
    <phoneticPr fontId="14"/>
  </si>
  <si>
    <r>
      <t xml:space="preserve"> (3)</t>
    </r>
    <r>
      <rPr>
        <sz val="12"/>
        <rFont val="ＭＳ 明朝"/>
        <family val="1"/>
        <charset val="128"/>
      </rPr>
      <t>　沿岸漁業改善資金平成２３年度融資実績</t>
    </r>
    <phoneticPr fontId="14"/>
  </si>
  <si>
    <t>内水面養殖　　施設資金</t>
    <phoneticPr fontId="4"/>
  </si>
  <si>
    <r>
      <rPr>
        <sz val="11"/>
        <rFont val="ＭＳ 明朝"/>
        <family val="1"/>
        <charset val="128"/>
      </rPr>
      <t>種苗購入等　　</t>
    </r>
    <r>
      <rPr>
        <sz val="11"/>
        <rFont val="Century"/>
        <family val="1"/>
      </rPr>
      <t xml:space="preserve"> </t>
    </r>
    <r>
      <rPr>
        <sz val="11"/>
        <rFont val="ＭＳ 明朝"/>
        <family val="1"/>
        <charset val="128"/>
      </rPr>
      <t>育成必要資金</t>
    </r>
    <phoneticPr fontId="4"/>
  </si>
  <si>
    <t>養殖水産物収穫用器具資金</t>
    <rPh sb="0" eb="2">
      <t>ヨウショク</t>
    </rPh>
    <rPh sb="2" eb="5">
      <t>スイサンブツ</t>
    </rPh>
    <rPh sb="5" eb="8">
      <t>シュウカクヨウ</t>
    </rPh>
    <rPh sb="8" eb="12">
      <t>キグシキン</t>
    </rPh>
    <phoneticPr fontId="4"/>
  </si>
  <si>
    <r>
      <rPr>
        <sz val="12"/>
        <rFont val="ＭＳ 明朝"/>
        <family val="1"/>
        <charset val="128"/>
      </rPr>
      <t>平成</t>
    </r>
    <r>
      <rPr>
        <sz val="12"/>
        <rFont val="Century"/>
        <family val="1"/>
      </rPr>
      <t>24</t>
    </r>
    <r>
      <rPr>
        <sz val="12"/>
        <rFont val="ＭＳ 明朝"/>
        <family val="1"/>
        <charset val="128"/>
      </rPr>
      <t>年</t>
    </r>
    <r>
      <rPr>
        <sz val="12"/>
        <rFont val="Century"/>
        <family val="1"/>
      </rPr>
      <t>3</t>
    </r>
    <r>
      <rPr>
        <sz val="12"/>
        <rFont val="ＭＳ 明朝"/>
        <family val="1"/>
        <charset val="128"/>
      </rPr>
      <t>月</t>
    </r>
    <r>
      <rPr>
        <sz val="12"/>
        <rFont val="Century"/>
        <family val="1"/>
      </rPr>
      <t>31</t>
    </r>
    <r>
      <rPr>
        <sz val="12"/>
        <rFont val="ＭＳ 明朝"/>
        <family val="1"/>
        <charset val="128"/>
      </rPr>
      <t>日現在</t>
    </r>
    <phoneticPr fontId="4"/>
  </si>
  <si>
    <t>S26.07.10</t>
    <phoneticPr fontId="4"/>
  </si>
  <si>
    <t>S26.11.14</t>
    <phoneticPr fontId="4"/>
  </si>
  <si>
    <t>S29.10.30</t>
    <phoneticPr fontId="4"/>
  </si>
  <si>
    <t>S27.12.29</t>
    <phoneticPr fontId="4"/>
  </si>
  <si>
    <t>S27.06.23</t>
    <phoneticPr fontId="4"/>
  </si>
  <si>
    <t>S28.03.20</t>
    <phoneticPr fontId="4"/>
  </si>
  <si>
    <t>S27.07.01</t>
    <phoneticPr fontId="4"/>
  </si>
  <si>
    <r>
      <t>110</t>
    </r>
    <r>
      <rPr>
        <sz val="11"/>
        <color theme="1"/>
        <rFont val="ＭＳ 明朝"/>
        <family val="1"/>
        <charset val="128"/>
      </rPr>
      <t>件</t>
    </r>
    <rPh sb="3" eb="4">
      <t>ケン</t>
    </rPh>
    <phoneticPr fontId="4"/>
  </si>
  <si>
    <r>
      <rPr>
        <sz val="11"/>
        <color theme="1"/>
        <rFont val="ＭＳ 明朝"/>
        <family val="1"/>
        <charset val="128"/>
      </rPr>
      <t>平成</t>
    </r>
    <r>
      <rPr>
        <sz val="11"/>
        <color theme="1"/>
        <rFont val="Century"/>
        <family val="1"/>
      </rPr>
      <t>22</t>
    </r>
    <r>
      <rPr>
        <sz val="11"/>
        <color theme="1"/>
        <rFont val="Yu Gothic"/>
        <family val="1"/>
        <charset val="128"/>
      </rPr>
      <t>年</t>
    </r>
    <r>
      <rPr>
        <sz val="11"/>
        <color theme="1"/>
        <rFont val="ＭＳ 明朝"/>
        <family val="1"/>
        <charset val="128"/>
      </rPr>
      <t>度</t>
    </r>
    <rPh sb="4" eb="5">
      <t>ネン</t>
    </rPh>
    <phoneticPr fontId="4"/>
  </si>
  <si>
    <r>
      <rPr>
        <sz val="11"/>
        <color theme="1"/>
        <rFont val="ＭＳ 明朝"/>
        <family val="1"/>
        <charset val="128"/>
      </rPr>
      <t>平成</t>
    </r>
    <r>
      <rPr>
        <sz val="11"/>
        <color theme="1"/>
        <rFont val="Century"/>
        <family val="1"/>
      </rPr>
      <t>21</t>
    </r>
    <r>
      <rPr>
        <sz val="11"/>
        <color theme="1"/>
        <rFont val="Yu Gothic"/>
        <family val="1"/>
        <charset val="128"/>
      </rPr>
      <t>年</t>
    </r>
    <r>
      <rPr>
        <sz val="11"/>
        <color theme="1"/>
        <rFont val="ＭＳ 明朝"/>
        <family val="1"/>
        <charset val="128"/>
      </rPr>
      <t>度</t>
    </r>
    <rPh sb="4" eb="5">
      <t>ネン</t>
    </rPh>
    <phoneticPr fontId="4"/>
  </si>
  <si>
    <r>
      <rPr>
        <sz val="11"/>
        <color theme="1"/>
        <rFont val="ＭＳ 明朝"/>
        <family val="1"/>
        <charset val="128"/>
      </rPr>
      <t>平成</t>
    </r>
    <r>
      <rPr>
        <sz val="11"/>
        <color theme="1"/>
        <rFont val="Century"/>
        <family val="1"/>
      </rPr>
      <t>20</t>
    </r>
    <r>
      <rPr>
        <sz val="11"/>
        <color theme="1"/>
        <rFont val="Yu Gothic"/>
        <family val="1"/>
        <charset val="128"/>
      </rPr>
      <t>年</t>
    </r>
    <r>
      <rPr>
        <sz val="11"/>
        <color theme="1"/>
        <rFont val="ＭＳ 明朝"/>
        <family val="1"/>
        <charset val="128"/>
      </rPr>
      <t>度</t>
    </r>
    <rPh sb="4" eb="5">
      <t>ネン</t>
    </rPh>
    <phoneticPr fontId="4"/>
  </si>
  <si>
    <t>H20</t>
    <phoneticPr fontId="4"/>
  </si>
  <si>
    <r>
      <rPr>
        <sz val="11"/>
        <color theme="1"/>
        <rFont val="ＭＳ 明朝"/>
        <family val="1"/>
        <charset val="128"/>
      </rPr>
      <t>平成</t>
    </r>
    <r>
      <rPr>
        <sz val="11"/>
        <color theme="1"/>
        <rFont val="Century"/>
        <family val="1"/>
      </rPr>
      <t>18</t>
    </r>
    <r>
      <rPr>
        <sz val="11"/>
        <color theme="1"/>
        <rFont val="ＭＳ 明朝"/>
        <family val="1"/>
        <charset val="128"/>
      </rPr>
      <t>年度から指定管理者制度による管理が行なわれており、協定期間は平成</t>
    </r>
    <r>
      <rPr>
        <sz val="11"/>
        <color theme="1"/>
        <rFont val="Century"/>
        <family val="1"/>
      </rPr>
      <t>28</t>
    </r>
    <r>
      <rPr>
        <sz val="11"/>
        <color theme="1"/>
        <rFont val="ＭＳ 明朝"/>
        <family val="1"/>
        <charset val="128"/>
      </rPr>
      <t>年度までの</t>
    </r>
    <r>
      <rPr>
        <sz val="11"/>
        <color theme="1"/>
        <rFont val="Century"/>
        <family val="1"/>
      </rPr>
      <t>5</t>
    </r>
    <r>
      <rPr>
        <sz val="11"/>
        <color theme="1"/>
        <rFont val="ＭＳ 明朝"/>
        <family val="1"/>
        <charset val="128"/>
      </rPr>
      <t>年間となっている。</t>
    </r>
    <phoneticPr fontId="4"/>
  </si>
  <si>
    <r>
      <rPr>
        <sz val="10"/>
        <color theme="1"/>
        <rFont val="ＭＳ 明朝"/>
        <family val="1"/>
        <charset val="128"/>
      </rPr>
      <t>　</t>
    </r>
    <r>
      <rPr>
        <sz val="10"/>
        <color theme="1"/>
        <rFont val="Century"/>
        <family val="1"/>
      </rPr>
      <t>(2)</t>
    </r>
    <r>
      <rPr>
        <sz val="10"/>
        <color theme="1"/>
        <rFont val="ＭＳ 明朝"/>
        <family val="1"/>
        <charset val="128"/>
      </rPr>
      <t>漁業近代化資金平成</t>
    </r>
    <r>
      <rPr>
        <sz val="10"/>
        <color theme="1"/>
        <rFont val="Century"/>
        <family val="1"/>
      </rPr>
      <t>23</t>
    </r>
    <r>
      <rPr>
        <sz val="10"/>
        <color theme="1"/>
        <rFont val="ＭＳ 明朝"/>
        <family val="1"/>
        <charset val="128"/>
      </rPr>
      <t>年度融資実績････････････････</t>
    </r>
    <phoneticPr fontId="4"/>
  </si>
  <si>
    <r>
      <rPr>
        <sz val="10"/>
        <color theme="1"/>
        <rFont val="ＭＳ 明朝"/>
        <family val="1"/>
        <charset val="128"/>
      </rPr>
      <t>　</t>
    </r>
    <r>
      <rPr>
        <sz val="10"/>
        <color theme="1"/>
        <rFont val="Century"/>
        <family val="1"/>
      </rPr>
      <t>(3)</t>
    </r>
    <r>
      <rPr>
        <sz val="10"/>
        <color theme="1"/>
        <rFont val="ＭＳ 明朝"/>
        <family val="1"/>
        <charset val="128"/>
      </rPr>
      <t>沿岸漁業改善資金平成</t>
    </r>
    <r>
      <rPr>
        <sz val="10"/>
        <color theme="1"/>
        <rFont val="Century"/>
        <family val="1"/>
      </rPr>
      <t>23</t>
    </r>
    <r>
      <rPr>
        <sz val="10"/>
        <color theme="1"/>
        <rFont val="ＭＳ 明朝"/>
        <family val="1"/>
        <charset val="128"/>
      </rPr>
      <t>年度融資実績･･････････････</t>
    </r>
    <phoneticPr fontId="4"/>
  </si>
  <si>
    <t>団体指導検査室長</t>
    <phoneticPr fontId="14"/>
  </si>
  <si>
    <t>水産室 室長</t>
    <rPh sb="0" eb="3">
      <t>スイサンシツ</t>
    </rPh>
    <rPh sb="4" eb="6">
      <t>シツチョウ</t>
    </rPh>
    <phoneticPr fontId="14"/>
  </si>
  <si>
    <t>山形県庄内総合支庁産業経済部水産課内</t>
    <phoneticPr fontId="4"/>
  </si>
  <si>
    <t>5.1</t>
    <phoneticPr fontId="4"/>
  </si>
  <si>
    <r>
      <rPr>
        <sz val="11"/>
        <rFont val="ＭＳ 明朝"/>
        <family val="1"/>
        <charset val="128"/>
      </rPr>
      <t>第</t>
    </r>
    <r>
      <rPr>
        <sz val="11"/>
        <rFont val="Century"/>
        <family val="1"/>
      </rPr>
      <t>34</t>
    </r>
    <r>
      <rPr>
        <sz val="11"/>
        <rFont val="ＭＳ 明朝"/>
        <family val="1"/>
        <charset val="128"/>
      </rPr>
      <t>号</t>
    </r>
    <rPh sb="3" eb="4">
      <t>ゴウ</t>
    </rPh>
    <phoneticPr fontId="60"/>
  </si>
  <si>
    <r>
      <rPr>
        <sz val="11"/>
        <rFont val="ＭＳ 明朝"/>
        <family val="1"/>
        <charset val="128"/>
      </rPr>
      <t>設立年月日</t>
    </r>
    <rPh sb="0" eb="5">
      <t>セツリツネンガッピ</t>
    </rPh>
    <phoneticPr fontId="4"/>
  </si>
  <si>
    <t>会長名</t>
    <rPh sb="0" eb="3">
      <t>カイチョウメイ</t>
    </rPh>
    <phoneticPr fontId="4"/>
  </si>
  <si>
    <r>
      <t xml:space="preserve"> </t>
    </r>
    <r>
      <rPr>
        <sz val="12"/>
        <color theme="1"/>
        <rFont val="ＭＳ 明朝"/>
        <family val="1"/>
        <charset val="128"/>
      </rPr>
      <t>平成</t>
    </r>
    <r>
      <rPr>
        <sz val="12"/>
        <color theme="1"/>
        <rFont val="Century"/>
        <family val="1"/>
      </rPr>
      <t>24</t>
    </r>
    <r>
      <rPr>
        <sz val="12"/>
        <color theme="1"/>
        <rFont val="ＭＳ 明朝"/>
        <family val="1"/>
        <charset val="128"/>
      </rPr>
      <t>年</t>
    </r>
    <r>
      <rPr>
        <sz val="12"/>
        <color theme="1"/>
        <rFont val="Century"/>
        <family val="1"/>
      </rPr>
      <t>6</t>
    </r>
    <r>
      <rPr>
        <sz val="12"/>
        <color theme="1"/>
        <rFont val="ＭＳ 明朝"/>
        <family val="1"/>
        <charset val="128"/>
      </rPr>
      <t>月</t>
    </r>
    <r>
      <rPr>
        <sz val="12"/>
        <color theme="1"/>
        <rFont val="Century"/>
        <family val="1"/>
      </rPr>
      <t>1</t>
    </r>
    <r>
      <rPr>
        <sz val="12"/>
        <color theme="1"/>
        <rFont val="ＭＳ 明朝"/>
        <family val="1"/>
        <charset val="128"/>
      </rPr>
      <t>日現在</t>
    </r>
    <phoneticPr fontId="4"/>
  </si>
  <si>
    <r>
      <rPr>
        <sz val="11"/>
        <rFont val="ＭＳ 明朝"/>
        <family val="1"/>
        <charset val="128"/>
      </rPr>
      <t>　これを魚種別に多い物から見ていくと、</t>
    </r>
    <r>
      <rPr>
        <sz val="11"/>
        <rFont val="Century"/>
        <family val="1"/>
      </rPr>
      <t>1</t>
    </r>
    <r>
      <rPr>
        <sz val="11"/>
        <rFont val="ＭＳ 明朝"/>
        <family val="1"/>
        <charset val="128"/>
      </rPr>
      <t>位するめいか（全漁獲量に占める割合</t>
    </r>
    <r>
      <rPr>
        <sz val="11"/>
        <rFont val="Century"/>
        <family val="1"/>
      </rPr>
      <t>2,526</t>
    </r>
    <r>
      <rPr>
        <sz val="11"/>
        <rFont val="ＭＳ 明朝"/>
        <family val="1"/>
        <charset val="128"/>
      </rPr>
      <t>トン、</t>
    </r>
    <r>
      <rPr>
        <sz val="11"/>
        <rFont val="Century"/>
        <family val="1"/>
      </rPr>
      <t>35.2</t>
    </r>
    <r>
      <rPr>
        <sz val="11"/>
        <rFont val="ＭＳ 明朝"/>
        <family val="1"/>
        <charset val="128"/>
      </rPr>
      <t>％）、</t>
    </r>
    <r>
      <rPr>
        <sz val="11"/>
        <rFont val="Century"/>
        <family val="1"/>
      </rPr>
      <t>2</t>
    </r>
    <r>
      <rPr>
        <sz val="11"/>
        <rFont val="ＭＳ 明朝"/>
        <family val="1"/>
        <charset val="128"/>
      </rPr>
      <t>位はたはた（</t>
    </r>
    <r>
      <rPr>
        <sz val="11"/>
        <rFont val="Century"/>
        <family val="1"/>
      </rPr>
      <t>590</t>
    </r>
    <r>
      <rPr>
        <sz val="11"/>
        <rFont val="ＭＳ 明朝"/>
        <family val="1"/>
        <charset val="128"/>
      </rPr>
      <t>トン、</t>
    </r>
    <r>
      <rPr>
        <sz val="11"/>
        <rFont val="Century"/>
        <family val="1"/>
      </rPr>
      <t>8.2</t>
    </r>
    <r>
      <rPr>
        <sz val="11"/>
        <rFont val="ＭＳ 明朝"/>
        <family val="1"/>
        <charset val="128"/>
      </rPr>
      <t>％）、</t>
    </r>
    <r>
      <rPr>
        <sz val="11"/>
        <rFont val="Century"/>
        <family val="1"/>
      </rPr>
      <t>3</t>
    </r>
    <r>
      <rPr>
        <sz val="11"/>
        <rFont val="ＭＳ 明朝"/>
        <family val="1"/>
        <charset val="128"/>
      </rPr>
      <t>位たら（</t>
    </r>
    <r>
      <rPr>
        <sz val="11"/>
        <rFont val="Century"/>
        <family val="1"/>
      </rPr>
      <t>469</t>
    </r>
    <r>
      <rPr>
        <sz val="11"/>
        <rFont val="ＭＳ 明朝"/>
        <family val="1"/>
        <charset val="128"/>
      </rPr>
      <t>トン、</t>
    </r>
    <r>
      <rPr>
        <sz val="11"/>
        <rFont val="Century"/>
        <family val="1"/>
      </rPr>
      <t>6.5</t>
    </r>
    <r>
      <rPr>
        <sz val="11"/>
        <rFont val="ＭＳ 明朝"/>
        <family val="1"/>
        <charset val="128"/>
      </rPr>
      <t>％）、</t>
    </r>
    <rPh sb="4" eb="5">
      <t>ギョ</t>
    </rPh>
    <rPh sb="5" eb="7">
      <t>シュベツ</t>
    </rPh>
    <rPh sb="8" eb="9">
      <t>オオ</t>
    </rPh>
    <rPh sb="10" eb="11">
      <t>モノ</t>
    </rPh>
    <rPh sb="13" eb="14">
      <t>ミ</t>
    </rPh>
    <rPh sb="20" eb="21">
      <t>イ</t>
    </rPh>
    <rPh sb="53" eb="54">
      <t>イ</t>
    </rPh>
    <rPh sb="72" eb="73">
      <t>イ</t>
    </rPh>
    <phoneticPr fontId="3"/>
  </si>
  <si>
    <r>
      <rPr>
        <sz val="11"/>
        <rFont val="ＭＳ 明朝"/>
        <family val="1"/>
        <charset val="128"/>
      </rPr>
      <t>　これを魚種別に多い物から見ていくと、</t>
    </r>
    <r>
      <rPr>
        <sz val="11"/>
        <rFont val="Century"/>
        <family val="1"/>
      </rPr>
      <t>1</t>
    </r>
    <r>
      <rPr>
        <sz val="11"/>
        <rFont val="ＭＳ 明朝"/>
        <family val="1"/>
        <charset val="128"/>
      </rPr>
      <t>位するめいか（全生産額に占める割合</t>
    </r>
    <r>
      <rPr>
        <sz val="11"/>
        <rFont val="Century"/>
        <family val="1"/>
      </rPr>
      <t>695</t>
    </r>
    <r>
      <rPr>
        <sz val="11"/>
        <rFont val="ＭＳ 明朝"/>
        <family val="1"/>
        <charset val="128"/>
      </rPr>
      <t>百万円、</t>
    </r>
    <r>
      <rPr>
        <sz val="11"/>
        <rFont val="Century"/>
        <family val="1"/>
      </rPr>
      <t>24.8</t>
    </r>
    <r>
      <rPr>
        <sz val="11"/>
        <rFont val="ＭＳ 明朝"/>
        <family val="1"/>
        <charset val="128"/>
      </rPr>
      <t>％）、</t>
    </r>
    <r>
      <rPr>
        <sz val="11"/>
        <rFont val="Century"/>
        <family val="1"/>
      </rPr>
      <t>2</t>
    </r>
    <r>
      <rPr>
        <sz val="11"/>
        <rFont val="ＭＳ 明朝"/>
        <family val="1"/>
        <charset val="128"/>
      </rPr>
      <t>位たい類（</t>
    </r>
    <r>
      <rPr>
        <sz val="11"/>
        <rFont val="Century"/>
        <family val="1"/>
      </rPr>
      <t>236</t>
    </r>
    <r>
      <rPr>
        <sz val="11"/>
        <rFont val="ＭＳ 明朝"/>
        <family val="1"/>
        <charset val="128"/>
      </rPr>
      <t>百万円、</t>
    </r>
    <r>
      <rPr>
        <sz val="11"/>
        <rFont val="Century"/>
        <family val="1"/>
      </rPr>
      <t>8.4</t>
    </r>
    <r>
      <rPr>
        <sz val="11"/>
        <rFont val="ＭＳ 明朝"/>
        <family val="1"/>
        <charset val="128"/>
      </rPr>
      <t>％）、</t>
    </r>
    <r>
      <rPr>
        <sz val="11"/>
        <rFont val="Century"/>
        <family val="1"/>
      </rPr>
      <t>3</t>
    </r>
    <r>
      <rPr>
        <sz val="11"/>
        <rFont val="ＭＳ 明朝"/>
        <family val="1"/>
        <charset val="128"/>
      </rPr>
      <t>位はたはた（</t>
    </r>
    <r>
      <rPr>
        <sz val="11"/>
        <rFont val="Century"/>
        <family val="1"/>
      </rPr>
      <t>185</t>
    </r>
    <r>
      <rPr>
        <sz val="11"/>
        <rFont val="ＭＳ 明朝"/>
        <family val="1"/>
        <charset val="128"/>
      </rPr>
      <t>百万円、</t>
    </r>
    <r>
      <rPr>
        <sz val="11"/>
        <rFont val="Century"/>
        <family val="1"/>
      </rPr>
      <t>6.6</t>
    </r>
    <r>
      <rPr>
        <sz val="11"/>
        <rFont val="ＭＳ 明朝"/>
        <family val="1"/>
        <charset val="128"/>
      </rPr>
      <t>％）、</t>
    </r>
    <rPh sb="4" eb="5">
      <t>ギョ</t>
    </rPh>
    <rPh sb="5" eb="7">
      <t>シュベツ</t>
    </rPh>
    <rPh sb="8" eb="9">
      <t>オオ</t>
    </rPh>
    <rPh sb="10" eb="11">
      <t>モノ</t>
    </rPh>
    <rPh sb="13" eb="14">
      <t>ミ</t>
    </rPh>
    <rPh sb="20" eb="21">
      <t>イ</t>
    </rPh>
    <rPh sb="40" eb="41">
      <t>ヒャク</t>
    </rPh>
    <rPh sb="41" eb="43">
      <t>マンエン</t>
    </rPh>
    <rPh sb="52" eb="53">
      <t>イ</t>
    </rPh>
    <rPh sb="55" eb="56">
      <t>ルイ</t>
    </rPh>
    <rPh sb="60" eb="61">
      <t>ヒャク</t>
    </rPh>
    <rPh sb="61" eb="63">
      <t>マンエン</t>
    </rPh>
    <rPh sb="71" eb="72">
      <t>イ</t>
    </rPh>
    <phoneticPr fontId="3"/>
  </si>
  <si>
    <r>
      <rPr>
        <sz val="11"/>
        <rFont val="ＭＳ 明朝"/>
        <family val="1"/>
        <charset val="128"/>
      </rPr>
      <t>　　漁獲量について、漁業種別に多い物から見ていくと、</t>
    </r>
    <r>
      <rPr>
        <sz val="11"/>
        <rFont val="Century"/>
        <family val="1"/>
      </rPr>
      <t>1</t>
    </r>
    <r>
      <rPr>
        <sz val="11"/>
        <rFont val="ＭＳ 明朝"/>
        <family val="1"/>
        <charset val="128"/>
      </rPr>
      <t>位いか一本釣漁業（全漁獲量に占める割合</t>
    </r>
    <r>
      <rPr>
        <sz val="11"/>
        <rFont val="Century"/>
        <family val="1"/>
      </rPr>
      <t>2,518</t>
    </r>
    <r>
      <rPr>
        <sz val="11"/>
        <rFont val="ＭＳ 明朝"/>
        <family val="1"/>
        <charset val="128"/>
      </rPr>
      <t>トン、</t>
    </r>
    <r>
      <rPr>
        <sz val="11"/>
        <rFont val="Century"/>
        <family val="1"/>
      </rPr>
      <t>35.1</t>
    </r>
    <r>
      <rPr>
        <sz val="11"/>
        <rFont val="ＭＳ 明朝"/>
        <family val="1"/>
        <charset val="128"/>
      </rPr>
      <t>％）、</t>
    </r>
    <r>
      <rPr>
        <sz val="11"/>
        <rFont val="Century"/>
        <family val="1"/>
      </rPr>
      <t>2</t>
    </r>
    <r>
      <rPr>
        <sz val="11"/>
        <rFont val="ＭＳ 明朝"/>
        <family val="1"/>
        <charset val="128"/>
      </rPr>
      <t>位底びき網漁業（</t>
    </r>
    <r>
      <rPr>
        <sz val="11"/>
        <rFont val="Century"/>
        <family val="1"/>
      </rPr>
      <t>2,423</t>
    </r>
    <r>
      <rPr>
        <sz val="11"/>
        <rFont val="ＭＳ 明朝"/>
        <family val="1"/>
        <charset val="128"/>
      </rPr>
      <t>トン、</t>
    </r>
    <r>
      <rPr>
        <sz val="11"/>
        <rFont val="Century"/>
        <family val="1"/>
      </rPr>
      <t>33.8</t>
    </r>
    <r>
      <rPr>
        <sz val="11"/>
        <rFont val="ＭＳ 明朝"/>
        <family val="1"/>
        <charset val="128"/>
      </rPr>
      <t>％）、</t>
    </r>
    <rPh sb="2" eb="5">
      <t>ギョカクリョウ</t>
    </rPh>
    <rPh sb="10" eb="12">
      <t>ギョギョウ</t>
    </rPh>
    <rPh sb="12" eb="14">
      <t>シュベツ</t>
    </rPh>
    <rPh sb="15" eb="16">
      <t>オオ</t>
    </rPh>
    <rPh sb="17" eb="18">
      <t>モノ</t>
    </rPh>
    <rPh sb="20" eb="21">
      <t>ミ</t>
    </rPh>
    <rPh sb="27" eb="28">
      <t>イ</t>
    </rPh>
    <rPh sb="30" eb="32">
      <t>イッポン</t>
    </rPh>
    <rPh sb="32" eb="33">
      <t>ツ</t>
    </rPh>
    <rPh sb="33" eb="35">
      <t>ギョギョウ</t>
    </rPh>
    <rPh sb="62" eb="63">
      <t>イ</t>
    </rPh>
    <rPh sb="63" eb="64">
      <t>ソコ</t>
    </rPh>
    <rPh sb="66" eb="67">
      <t>アミ</t>
    </rPh>
    <rPh sb="67" eb="69">
      <t>ギョギョウ</t>
    </rPh>
    <phoneticPr fontId="3"/>
  </si>
  <si>
    <r>
      <rPr>
        <sz val="11"/>
        <rFont val="ＭＳ 明朝"/>
        <family val="1"/>
        <charset val="128"/>
      </rPr>
      <t>　　生産額について、漁業種別に多い物から見ていくと、</t>
    </r>
    <r>
      <rPr>
        <sz val="11"/>
        <rFont val="Century"/>
        <family val="1"/>
      </rPr>
      <t>1</t>
    </r>
    <r>
      <rPr>
        <sz val="11"/>
        <rFont val="ＭＳ 明朝"/>
        <family val="1"/>
        <charset val="128"/>
      </rPr>
      <t>位底びき網漁業（全生産額に占める割合</t>
    </r>
    <r>
      <rPr>
        <sz val="11"/>
        <rFont val="Century"/>
        <family val="1"/>
      </rPr>
      <t>1,031</t>
    </r>
    <r>
      <rPr>
        <sz val="11"/>
        <rFont val="ＭＳ 明朝"/>
        <family val="1"/>
        <charset val="128"/>
      </rPr>
      <t>百万円、</t>
    </r>
    <r>
      <rPr>
        <sz val="11"/>
        <rFont val="Century"/>
        <family val="1"/>
      </rPr>
      <t>36.8</t>
    </r>
    <r>
      <rPr>
        <sz val="11"/>
        <rFont val="ＭＳ 明朝"/>
        <family val="1"/>
        <charset val="128"/>
      </rPr>
      <t>％）、</t>
    </r>
    <r>
      <rPr>
        <sz val="11"/>
        <rFont val="Century"/>
        <family val="1"/>
      </rPr>
      <t>2</t>
    </r>
    <r>
      <rPr>
        <sz val="11"/>
        <rFont val="ＭＳ 明朝"/>
        <family val="1"/>
        <charset val="128"/>
      </rPr>
      <t>位いか一本釣漁業（</t>
    </r>
    <r>
      <rPr>
        <sz val="11"/>
        <rFont val="Century"/>
        <family val="1"/>
      </rPr>
      <t>693</t>
    </r>
    <r>
      <rPr>
        <sz val="11"/>
        <rFont val="ＭＳ 明朝"/>
        <family val="1"/>
        <charset val="128"/>
      </rPr>
      <t>百万円、</t>
    </r>
    <r>
      <rPr>
        <sz val="11"/>
        <rFont val="Century"/>
        <family val="1"/>
      </rPr>
      <t>24.8</t>
    </r>
    <r>
      <rPr>
        <sz val="11"/>
        <rFont val="ＭＳ 明朝"/>
        <family val="1"/>
        <charset val="128"/>
      </rPr>
      <t>％）、</t>
    </r>
    <rPh sb="2" eb="5">
      <t>セイサンガク</t>
    </rPh>
    <rPh sb="10" eb="12">
      <t>ギョギョウ</t>
    </rPh>
    <rPh sb="12" eb="14">
      <t>シュベツ</t>
    </rPh>
    <rPh sb="15" eb="16">
      <t>オオ</t>
    </rPh>
    <rPh sb="17" eb="18">
      <t>モノ</t>
    </rPh>
    <rPh sb="20" eb="21">
      <t>ミ</t>
    </rPh>
    <rPh sb="27" eb="28">
      <t>イ</t>
    </rPh>
    <rPh sb="28" eb="29">
      <t>ソコ</t>
    </rPh>
    <rPh sb="31" eb="32">
      <t>アミ</t>
    </rPh>
    <rPh sb="32" eb="34">
      <t>ギョギョウ</t>
    </rPh>
    <rPh sb="50" eb="51">
      <t>ヒャク</t>
    </rPh>
    <rPh sb="51" eb="53">
      <t>マンエン</t>
    </rPh>
    <rPh sb="62" eb="63">
      <t>イ</t>
    </rPh>
    <rPh sb="65" eb="67">
      <t>イッポン</t>
    </rPh>
    <rPh sb="67" eb="68">
      <t>ツ</t>
    </rPh>
    <rPh sb="68" eb="70">
      <t>ギョギョウ</t>
    </rPh>
    <rPh sb="74" eb="75">
      <t>ヒャク</t>
    </rPh>
    <rPh sb="75" eb="77">
      <t>マンエン</t>
    </rPh>
    <phoneticPr fontId="3"/>
  </si>
  <si>
    <t xml:space="preserve">   また、由良地区において、箕輪、枡川、高瀬川ふ化場で飼育された稚魚を購入して海中飼育を実施し、165千尾を沿岸に放流した。昨年に引き続き、県内2か所のサケふ化場に</t>
    <rPh sb="63" eb="65">
      <t>サクネン</t>
    </rPh>
    <rPh sb="66" eb="67">
      <t>ヒ</t>
    </rPh>
    <rPh sb="68" eb="69">
      <t>ツヅ</t>
    </rPh>
    <rPh sb="71" eb="73">
      <t>ケンナイ</t>
    </rPh>
    <rPh sb="75" eb="76">
      <t>ショ</t>
    </rPh>
    <rPh sb="80" eb="82">
      <t>カジョウ</t>
    </rPh>
    <phoneticPr fontId="14"/>
  </si>
  <si>
    <t>枡川鮭漁業生産組合</t>
  </si>
  <si>
    <t>枡川</t>
  </si>
  <si>
    <t>箕輪、枡川、高瀬川ふ化場供給</t>
  </si>
  <si>
    <t>枡 川 鮭</t>
  </si>
  <si>
    <t>水産課</t>
    <rPh sb="0" eb="1">
      <t>ミズ</t>
    </rPh>
    <phoneticPr fontId="14"/>
  </si>
  <si>
    <r>
      <t xml:space="preserve">9 </t>
    </r>
    <r>
      <rPr>
        <sz val="10"/>
        <color theme="1"/>
        <rFont val="ＭＳ 明朝"/>
        <family val="1"/>
        <charset val="128"/>
      </rPr>
      <t>生産高</t>
    </r>
    <phoneticPr fontId="4"/>
  </si>
  <si>
    <r>
      <t>(1)</t>
    </r>
    <r>
      <rPr>
        <sz val="10"/>
        <color theme="1"/>
        <rFont val="ＭＳ 明朝"/>
        <family val="1"/>
        <charset val="128"/>
      </rPr>
      <t>海面生産高</t>
    </r>
    <phoneticPr fontId="4"/>
  </si>
  <si>
    <r>
      <t>(2)</t>
    </r>
    <r>
      <rPr>
        <sz val="10"/>
        <color theme="1"/>
        <rFont val="ＭＳ 明朝"/>
        <family val="1"/>
        <charset val="128"/>
      </rPr>
      <t>内水面生産高</t>
    </r>
    <phoneticPr fontId="4"/>
  </si>
  <si>
    <r>
      <t xml:space="preserve">10 </t>
    </r>
    <r>
      <rPr>
        <sz val="10"/>
        <color theme="1"/>
        <rFont val="ＭＳ 明朝"/>
        <family val="1"/>
        <charset val="128"/>
      </rPr>
      <t>免許･許可漁業</t>
    </r>
    <phoneticPr fontId="4"/>
  </si>
  <si>
    <r>
      <t xml:space="preserve">11 </t>
    </r>
    <r>
      <rPr>
        <sz val="10"/>
        <color theme="1"/>
        <rFont val="ＭＳ 明朝"/>
        <family val="1"/>
        <charset val="128"/>
      </rPr>
      <t>漁業取締･調査･月峯･･････････････････････････････</t>
    </r>
    <rPh sb="11" eb="13">
      <t>ツキミネ</t>
    </rPh>
    <phoneticPr fontId="4"/>
  </si>
  <si>
    <r>
      <t xml:space="preserve">12 </t>
    </r>
    <r>
      <rPr>
        <sz val="10"/>
        <color theme="1"/>
        <rFont val="ＭＳ 明朝"/>
        <family val="1"/>
        <charset val="128"/>
      </rPr>
      <t>漁業無線</t>
    </r>
    <phoneticPr fontId="4"/>
  </si>
  <si>
    <r>
      <t xml:space="preserve">13 </t>
    </r>
    <r>
      <rPr>
        <sz val="10"/>
        <color theme="1"/>
        <rFont val="ＭＳ 明朝"/>
        <family val="1"/>
        <charset val="128"/>
      </rPr>
      <t>水産基盤整備事業</t>
    </r>
    <phoneticPr fontId="4"/>
  </si>
  <si>
    <r>
      <t xml:space="preserve">14 </t>
    </r>
    <r>
      <rPr>
        <sz val="10"/>
        <color theme="1"/>
        <rFont val="ＭＳ 明朝"/>
        <family val="1"/>
        <charset val="128"/>
      </rPr>
      <t>増養殖事業</t>
    </r>
    <phoneticPr fontId="4"/>
  </si>
  <si>
    <r>
      <t xml:space="preserve">15 </t>
    </r>
    <r>
      <rPr>
        <sz val="10"/>
        <color theme="1"/>
        <rFont val="ＭＳ 明朝"/>
        <family val="1"/>
        <charset val="128"/>
      </rPr>
      <t>漁業後継者育成</t>
    </r>
    <phoneticPr fontId="4"/>
  </si>
  <si>
    <r>
      <t xml:space="preserve">16 </t>
    </r>
    <r>
      <rPr>
        <sz val="10"/>
        <color theme="1"/>
        <rFont val="ＭＳ 明朝"/>
        <family val="1"/>
        <charset val="128"/>
      </rPr>
      <t>魚食普及･流通対策</t>
    </r>
    <phoneticPr fontId="4"/>
  </si>
  <si>
    <r>
      <t xml:space="preserve">17 </t>
    </r>
    <r>
      <rPr>
        <sz val="10"/>
        <color theme="1"/>
        <rFont val="ＭＳ 明朝"/>
        <family val="1"/>
        <charset val="128"/>
      </rPr>
      <t>水産業団体</t>
    </r>
    <phoneticPr fontId="4"/>
  </si>
  <si>
    <r>
      <t xml:space="preserve">18 </t>
    </r>
    <r>
      <rPr>
        <sz val="10"/>
        <color theme="1"/>
        <rFont val="ＭＳ 明朝"/>
        <family val="1"/>
        <charset val="128"/>
      </rPr>
      <t>水産金融</t>
    </r>
    <phoneticPr fontId="4"/>
  </si>
  <si>
    <r>
      <t xml:space="preserve">19 </t>
    </r>
    <r>
      <rPr>
        <sz val="10"/>
        <color theme="1"/>
        <rFont val="ＭＳ 明朝"/>
        <family val="1"/>
        <charset val="128"/>
      </rPr>
      <t>漁港､港湾</t>
    </r>
    <phoneticPr fontId="4"/>
  </si>
  <si>
    <r>
      <rPr>
        <sz val="11"/>
        <rFont val="ＭＳ 明朝"/>
        <family val="1"/>
        <charset val="128"/>
      </rPr>
      <t>　漁業違反件数は</t>
    </r>
    <r>
      <rPr>
        <sz val="11"/>
        <rFont val="Century"/>
        <family val="1"/>
      </rPr>
      <t>13</t>
    </r>
    <r>
      <rPr>
        <sz val="11"/>
        <rFont val="ＭＳ 明朝"/>
        <family val="1"/>
        <charset val="128"/>
      </rPr>
      <t>件で前年度より</t>
    </r>
    <r>
      <rPr>
        <sz val="11"/>
        <rFont val="Century"/>
        <family val="1"/>
      </rPr>
      <t>5</t>
    </r>
    <r>
      <rPr>
        <sz val="11"/>
        <rFont val="ＭＳ 明朝"/>
        <family val="1"/>
        <charset val="128"/>
      </rPr>
      <t>件減少した。</t>
    </r>
    <r>
      <rPr>
        <sz val="11"/>
        <rFont val="Century"/>
        <family val="1"/>
      </rPr>
      <t>(</t>
    </r>
    <r>
      <rPr>
        <sz val="11"/>
        <rFont val="ＭＳ 明朝"/>
        <family val="1"/>
        <charset val="128"/>
      </rPr>
      <t>陸上取締が前年度</t>
    </r>
    <r>
      <rPr>
        <sz val="11"/>
        <rFont val="Century"/>
        <family val="1"/>
      </rPr>
      <t>7</t>
    </r>
    <r>
      <rPr>
        <sz val="11"/>
        <rFont val="ＭＳ 明朝"/>
        <family val="1"/>
        <charset val="128"/>
      </rPr>
      <t>件から</t>
    </r>
    <r>
      <rPr>
        <sz val="11"/>
        <rFont val="Century"/>
        <family val="1"/>
      </rPr>
      <t>0</t>
    </r>
    <r>
      <rPr>
        <sz val="11"/>
        <rFont val="ＭＳ 明朝"/>
        <family val="1"/>
        <charset val="128"/>
      </rPr>
      <t>件に減少し、その他の取締りでは、ほぼ同数であった</t>
    </r>
    <r>
      <rPr>
        <sz val="11"/>
        <rFont val="Century"/>
        <family val="1"/>
      </rPr>
      <t>)</t>
    </r>
    <rPh sb="1" eb="3">
      <t>ギョギョウ</t>
    </rPh>
    <rPh sb="3" eb="5">
      <t>イハン</t>
    </rPh>
    <rPh sb="5" eb="7">
      <t>ケンスウ</t>
    </rPh>
    <rPh sb="10" eb="11">
      <t>ケン</t>
    </rPh>
    <rPh sb="12" eb="15">
      <t>ゼンネンド</t>
    </rPh>
    <rPh sb="18" eb="19">
      <t>ケン</t>
    </rPh>
    <rPh sb="19" eb="21">
      <t>ゲンショウ</t>
    </rPh>
    <rPh sb="25" eb="29">
      <t>リクジョウトリシマ</t>
    </rPh>
    <rPh sb="30" eb="33">
      <t>ゼンネンド</t>
    </rPh>
    <rPh sb="34" eb="35">
      <t>ケン</t>
    </rPh>
    <rPh sb="38" eb="39">
      <t>ケン</t>
    </rPh>
    <rPh sb="40" eb="42">
      <t>ゲンショウ</t>
    </rPh>
    <rPh sb="46" eb="47">
      <t>タ</t>
    </rPh>
    <rPh sb="48" eb="50">
      <t>トリシマ</t>
    </rPh>
    <rPh sb="56" eb="58">
      <t>ドウスウ</t>
    </rPh>
    <phoneticPr fontId="12"/>
  </si>
  <si>
    <r>
      <rPr>
        <sz val="11"/>
        <rFont val="ＭＳ 明朝"/>
        <family val="1"/>
        <charset val="128"/>
      </rPr>
      <t>遊漁の海区指示違反が前年度の</t>
    </r>
    <r>
      <rPr>
        <sz val="11"/>
        <rFont val="Century"/>
        <family val="1"/>
      </rPr>
      <t>5</t>
    </r>
    <r>
      <rPr>
        <sz val="11"/>
        <rFont val="ＭＳ 明朝"/>
        <family val="1"/>
        <charset val="128"/>
      </rPr>
      <t>件から</t>
    </r>
    <r>
      <rPr>
        <sz val="11"/>
        <rFont val="Century"/>
        <family val="1"/>
      </rPr>
      <t>9</t>
    </r>
    <r>
      <rPr>
        <sz val="11"/>
        <rFont val="ＭＳ 明朝"/>
        <family val="1"/>
        <charset val="128"/>
      </rPr>
      <t>件に増加した。</t>
    </r>
    <rPh sb="0" eb="2">
      <t>ユウギョ</t>
    </rPh>
    <rPh sb="3" eb="9">
      <t>カイクシジイハン</t>
    </rPh>
    <rPh sb="10" eb="13">
      <t>ゼンネンド</t>
    </rPh>
    <rPh sb="15" eb="16">
      <t>ケン</t>
    </rPh>
    <rPh sb="19" eb="20">
      <t>ケン</t>
    </rPh>
    <rPh sb="21" eb="23">
      <t>ゾウカ</t>
    </rPh>
    <phoneticPr fontId="12"/>
  </si>
  <si>
    <r>
      <rPr>
        <sz val="11"/>
        <rFont val="ＭＳ 明朝"/>
        <family val="1"/>
        <charset val="128"/>
      </rPr>
      <t>　陸上取締では、前年に多かった、はたはた採捕等禁止違反、こだまがい採捕等禁止違反、貝類採捕等禁止違反、海藻類採捕等禁止違反共に</t>
    </r>
    <r>
      <rPr>
        <sz val="11"/>
        <rFont val="Century"/>
        <family val="1"/>
      </rPr>
      <t>0</t>
    </r>
    <r>
      <rPr>
        <sz val="11"/>
        <rFont val="ＭＳ 明朝"/>
        <family val="1"/>
        <charset val="128"/>
      </rPr>
      <t>件で</t>
    </r>
    <rPh sb="1" eb="3">
      <t>リクジョウ</t>
    </rPh>
    <rPh sb="3" eb="5">
      <t>トリシマ</t>
    </rPh>
    <rPh sb="8" eb="10">
      <t>ゼンネン</t>
    </rPh>
    <rPh sb="11" eb="12">
      <t>オオ</t>
    </rPh>
    <rPh sb="20" eb="23">
      <t>サイホトウ</t>
    </rPh>
    <rPh sb="23" eb="27">
      <t>キンシイハン</t>
    </rPh>
    <rPh sb="33" eb="36">
      <t>サイホトウ</t>
    </rPh>
    <rPh sb="36" eb="40">
      <t>キンシイハン</t>
    </rPh>
    <rPh sb="41" eb="45">
      <t>カイルイサイホ</t>
    </rPh>
    <rPh sb="45" eb="46">
      <t>ナド</t>
    </rPh>
    <rPh sb="46" eb="50">
      <t>キンシイハン</t>
    </rPh>
    <rPh sb="51" eb="54">
      <t>カイソウルイ</t>
    </rPh>
    <rPh sb="54" eb="57">
      <t>サイホトウ</t>
    </rPh>
    <rPh sb="57" eb="61">
      <t>キンシイハン</t>
    </rPh>
    <rPh sb="61" eb="62">
      <t>トモ</t>
    </rPh>
    <rPh sb="64" eb="65">
      <t>ケン</t>
    </rPh>
    <phoneticPr fontId="12"/>
  </si>
  <si>
    <r>
      <rPr>
        <sz val="11"/>
        <rFont val="ＭＳ 明朝"/>
        <family val="1"/>
        <charset val="128"/>
      </rPr>
      <t>違反事実は認められなかった。</t>
    </r>
    <rPh sb="0" eb="4">
      <t>イハンジジツ</t>
    </rPh>
    <rPh sb="5" eb="6">
      <t>ミト</t>
    </rPh>
    <phoneticPr fontId="36"/>
  </si>
  <si>
    <r>
      <rPr>
        <sz val="11"/>
        <rFont val="ＭＳ 明朝"/>
        <family val="1"/>
        <charset val="128"/>
      </rPr>
      <t>　内水面の陸上取締では、違反が前年度の</t>
    </r>
    <r>
      <rPr>
        <sz val="11"/>
        <rFont val="Century"/>
        <family val="1"/>
      </rPr>
      <t>3</t>
    </r>
    <r>
      <rPr>
        <sz val="11"/>
        <rFont val="ＭＳ 明朝"/>
        <family val="1"/>
        <charset val="128"/>
      </rPr>
      <t>件から</t>
    </r>
    <r>
      <rPr>
        <sz val="11"/>
        <rFont val="Century"/>
        <family val="1"/>
      </rPr>
      <t>2</t>
    </r>
    <r>
      <rPr>
        <sz val="11"/>
        <rFont val="ＭＳ 明朝"/>
        <family val="1"/>
        <charset val="128"/>
      </rPr>
      <t>件に減少した。</t>
    </r>
    <rPh sb="1" eb="4">
      <t>ナイスイメン</t>
    </rPh>
    <rPh sb="5" eb="7">
      <t>リクジョウ</t>
    </rPh>
    <rPh sb="7" eb="9">
      <t>トリシマ</t>
    </rPh>
    <rPh sb="12" eb="14">
      <t>イハン</t>
    </rPh>
    <rPh sb="20" eb="21">
      <t>ケン</t>
    </rPh>
    <rPh sb="24" eb="25">
      <t>ケン</t>
    </rPh>
    <rPh sb="26" eb="28">
      <t>ゲンショウ</t>
    </rPh>
    <phoneticPr fontId="12"/>
  </si>
  <si>
    <r>
      <rPr>
        <sz val="11"/>
        <rFont val="ＭＳ 明朝"/>
        <family val="1"/>
        <charset val="128"/>
      </rPr>
      <t>海</t>
    </r>
    <r>
      <rPr>
        <sz val="11"/>
        <rFont val="Century"/>
        <family val="1"/>
      </rPr>
      <t xml:space="preserve"> </t>
    </r>
    <r>
      <rPr>
        <sz val="11"/>
        <rFont val="ＭＳ 明朝"/>
        <family val="1"/>
        <charset val="128"/>
      </rPr>
      <t>　</t>
    </r>
    <r>
      <rPr>
        <sz val="11"/>
        <rFont val="Century"/>
        <family val="1"/>
      </rPr>
      <t xml:space="preserve"> </t>
    </r>
    <r>
      <rPr>
        <sz val="11"/>
        <rFont val="ＭＳ 明朝"/>
        <family val="1"/>
        <charset val="128"/>
      </rPr>
      <t>面　　</t>
    </r>
    <rPh sb="0" eb="1">
      <t>ウミ</t>
    </rPh>
    <rPh sb="4" eb="5">
      <t>メン</t>
    </rPh>
    <phoneticPr fontId="14"/>
  </si>
  <si>
    <r>
      <rPr>
        <sz val="11"/>
        <rFont val="ＭＳ 明朝"/>
        <family val="1"/>
        <charset val="128"/>
      </rPr>
      <t>　　海上取締　　</t>
    </r>
    <r>
      <rPr>
        <sz val="11"/>
        <rFont val="Century"/>
        <family val="1"/>
      </rPr>
      <t>11</t>
    </r>
    <r>
      <rPr>
        <sz val="11"/>
        <rFont val="ＭＳ 明朝"/>
        <family val="1"/>
        <charset val="128"/>
      </rPr>
      <t>件</t>
    </r>
    <r>
      <rPr>
        <sz val="11"/>
        <rFont val="Century"/>
        <family val="1"/>
      </rPr>
      <t>(+3</t>
    </r>
    <r>
      <rPr>
        <sz val="11"/>
        <rFont val="ＭＳ 明朝"/>
        <family val="1"/>
        <charset val="128"/>
      </rPr>
      <t>件</t>
    </r>
    <r>
      <rPr>
        <sz val="11"/>
        <rFont val="Century"/>
        <family val="1"/>
      </rPr>
      <t>)</t>
    </r>
    <phoneticPr fontId="14"/>
  </si>
  <si>
    <r>
      <rPr>
        <sz val="11"/>
        <rFont val="ＭＳ 明朝"/>
        <family val="1"/>
        <charset val="128"/>
      </rPr>
      <t>そ　の　他</t>
    </r>
    <rPh sb="4" eb="5">
      <t>ホカ</t>
    </rPh>
    <phoneticPr fontId="60"/>
  </si>
  <si>
    <r>
      <rPr>
        <sz val="11"/>
        <rFont val="ＭＳ 明朝"/>
        <family val="1"/>
        <charset val="128"/>
      </rPr>
      <t>べにずわいがに</t>
    </r>
    <phoneticPr fontId="14"/>
  </si>
  <si>
    <r>
      <rPr>
        <sz val="11"/>
        <rFont val="ＭＳ 明朝"/>
        <family val="1"/>
        <charset val="128"/>
      </rPr>
      <t>規則　</t>
    </r>
    <rPh sb="0" eb="2">
      <t>キソク</t>
    </rPh>
    <phoneticPr fontId="36"/>
  </si>
  <si>
    <r>
      <rPr>
        <sz val="11"/>
        <rFont val="ＭＳ 明朝"/>
        <family val="1"/>
        <charset val="128"/>
      </rPr>
      <t>第</t>
    </r>
    <r>
      <rPr>
        <sz val="11"/>
        <rFont val="Century"/>
        <family val="1"/>
      </rPr>
      <t>7</t>
    </r>
    <r>
      <rPr>
        <sz val="11"/>
        <rFont val="ＭＳ 明朝"/>
        <family val="1"/>
        <charset val="128"/>
      </rPr>
      <t>条</t>
    </r>
    <rPh sb="2" eb="3">
      <t>ジョウ</t>
    </rPh>
    <phoneticPr fontId="36"/>
  </si>
  <si>
    <r>
      <t>1</t>
    </r>
    <r>
      <rPr>
        <sz val="11"/>
        <rFont val="ＭＳ 明朝"/>
        <family val="1"/>
        <charset val="128"/>
      </rPr>
      <t>件</t>
    </r>
    <rPh sb="1" eb="2">
      <t>ケン</t>
    </rPh>
    <phoneticPr fontId="36"/>
  </si>
  <si>
    <r>
      <rPr>
        <sz val="11"/>
        <rFont val="ＭＳ 明朝"/>
        <family val="1"/>
        <charset val="128"/>
      </rPr>
      <t>遊漁</t>
    </r>
    <rPh sb="0" eb="2">
      <t>ユウギョ</t>
    </rPh>
    <phoneticPr fontId="60"/>
  </si>
  <si>
    <r>
      <rPr>
        <sz val="11"/>
        <rFont val="ＭＳ 明朝"/>
        <family val="1"/>
        <charset val="128"/>
      </rPr>
      <t>遊漁船業</t>
    </r>
    <rPh sb="0" eb="2">
      <t>ユウギョ</t>
    </rPh>
    <rPh sb="2" eb="4">
      <t>センギョウ</t>
    </rPh>
    <phoneticPr fontId="60"/>
  </si>
  <si>
    <r>
      <rPr>
        <sz val="11"/>
        <rFont val="ＭＳ 明朝"/>
        <family val="1"/>
        <charset val="128"/>
      </rPr>
      <t>遊適法</t>
    </r>
    <rPh sb="0" eb="3">
      <t>ユウテキホウ</t>
    </rPh>
    <phoneticPr fontId="14"/>
  </si>
  <si>
    <r>
      <rPr>
        <sz val="11"/>
        <rFont val="ＭＳ 明朝"/>
        <family val="1"/>
        <charset val="128"/>
      </rPr>
      <t>第</t>
    </r>
    <r>
      <rPr>
        <sz val="11"/>
        <rFont val="Century"/>
        <family val="1"/>
      </rPr>
      <t>15</t>
    </r>
    <r>
      <rPr>
        <sz val="11"/>
        <rFont val="ＭＳ 明朝"/>
        <family val="1"/>
        <charset val="128"/>
      </rPr>
      <t>条</t>
    </r>
    <rPh sb="0" eb="1">
      <t>ダイ</t>
    </rPh>
    <rPh sb="3" eb="4">
      <t>ジョウ</t>
    </rPh>
    <phoneticPr fontId="14"/>
  </si>
  <si>
    <r>
      <rPr>
        <sz val="11"/>
        <rFont val="ＭＳ 明朝"/>
        <family val="1"/>
        <charset val="128"/>
      </rPr>
      <t>同法施行規則</t>
    </r>
    <rPh sb="0" eb="2">
      <t>ドウホウ</t>
    </rPh>
    <rPh sb="2" eb="6">
      <t>セコウキソク</t>
    </rPh>
    <phoneticPr fontId="14"/>
  </si>
  <si>
    <r>
      <rPr>
        <sz val="11"/>
        <rFont val="ＭＳ 明朝"/>
        <family val="1"/>
        <charset val="128"/>
      </rPr>
      <t>第</t>
    </r>
    <r>
      <rPr>
        <sz val="11"/>
        <rFont val="Century"/>
        <family val="1"/>
      </rPr>
      <t>11</t>
    </r>
    <r>
      <rPr>
        <sz val="11"/>
        <rFont val="ＭＳ 明朝"/>
        <family val="1"/>
        <charset val="128"/>
      </rPr>
      <t>条</t>
    </r>
    <r>
      <rPr>
        <sz val="11"/>
        <rFont val="Century"/>
        <family val="1"/>
      </rPr>
      <t>2</t>
    </r>
    <r>
      <rPr>
        <sz val="11"/>
        <rFont val="ＭＳ 明朝"/>
        <family val="1"/>
        <charset val="128"/>
      </rPr>
      <t>項</t>
    </r>
    <rPh sb="0" eb="1">
      <t>ダイ</t>
    </rPh>
    <rPh sb="3" eb="4">
      <t>ジョウ</t>
    </rPh>
    <rPh sb="5" eb="6">
      <t>コウ</t>
    </rPh>
    <phoneticPr fontId="14"/>
  </si>
  <si>
    <r>
      <rPr>
        <sz val="11"/>
        <rFont val="ＭＳ 明朝"/>
        <family val="1"/>
        <charset val="128"/>
      </rPr>
      <t>遊漁曳釣</t>
    </r>
    <rPh sb="0" eb="2">
      <t>ユウギョ</t>
    </rPh>
    <rPh sb="2" eb="4">
      <t>ヒキツリ</t>
    </rPh>
    <phoneticPr fontId="14"/>
  </si>
  <si>
    <r>
      <rPr>
        <sz val="11"/>
        <rFont val="ＭＳ 明朝"/>
        <family val="1"/>
        <charset val="128"/>
      </rPr>
      <t>調整規則</t>
    </r>
    <rPh sb="0" eb="4">
      <t>チョウセイキソク</t>
    </rPh>
    <phoneticPr fontId="14"/>
  </si>
  <si>
    <r>
      <rPr>
        <sz val="11"/>
        <rFont val="ＭＳ 明朝"/>
        <family val="1"/>
        <charset val="128"/>
      </rPr>
      <t>第</t>
    </r>
    <r>
      <rPr>
        <sz val="11"/>
        <rFont val="Century"/>
        <family val="1"/>
      </rPr>
      <t>43</t>
    </r>
    <r>
      <rPr>
        <sz val="11"/>
        <rFont val="ＭＳ 明朝"/>
        <family val="1"/>
        <charset val="128"/>
      </rPr>
      <t>条</t>
    </r>
    <rPh sb="3" eb="4">
      <t>ジョウ</t>
    </rPh>
    <phoneticPr fontId="60"/>
  </si>
  <si>
    <r>
      <rPr>
        <sz val="11"/>
        <rFont val="ＭＳ 明朝"/>
        <family val="1"/>
        <charset val="128"/>
      </rPr>
      <t>　　陸上取締　　</t>
    </r>
    <r>
      <rPr>
        <sz val="11"/>
        <rFont val="Century"/>
        <family val="1"/>
      </rPr>
      <t>0</t>
    </r>
    <r>
      <rPr>
        <sz val="11"/>
        <rFont val="ＭＳ 明朝"/>
        <family val="1"/>
        <charset val="128"/>
      </rPr>
      <t>件</t>
    </r>
    <r>
      <rPr>
        <sz val="11"/>
        <rFont val="Century"/>
        <family val="1"/>
      </rPr>
      <t>(</t>
    </r>
    <r>
      <rPr>
        <sz val="11"/>
        <rFont val="ＭＳ 明朝"/>
        <family val="1"/>
        <charset val="128"/>
      </rPr>
      <t>－</t>
    </r>
    <r>
      <rPr>
        <sz val="11"/>
        <rFont val="Century"/>
        <family val="1"/>
      </rPr>
      <t>7</t>
    </r>
    <r>
      <rPr>
        <sz val="11"/>
        <rFont val="ＭＳ 明朝"/>
        <family val="1"/>
        <charset val="128"/>
      </rPr>
      <t>件</t>
    </r>
    <r>
      <rPr>
        <sz val="11"/>
        <rFont val="Century"/>
        <family val="1"/>
      </rPr>
      <t>)</t>
    </r>
    <rPh sb="9" eb="10">
      <t>ケン</t>
    </rPh>
    <phoneticPr fontId="14"/>
  </si>
  <si>
    <r>
      <rPr>
        <sz val="11"/>
        <rFont val="ＭＳ 明朝"/>
        <family val="1"/>
        <charset val="128"/>
      </rPr>
      <t>内</t>
    </r>
    <r>
      <rPr>
        <sz val="11"/>
        <rFont val="Century"/>
        <family val="1"/>
      </rPr>
      <t xml:space="preserve"> </t>
    </r>
    <r>
      <rPr>
        <sz val="11"/>
        <rFont val="ＭＳ 明朝"/>
        <family val="1"/>
        <charset val="128"/>
      </rPr>
      <t>水</t>
    </r>
    <r>
      <rPr>
        <sz val="11"/>
        <rFont val="Century"/>
        <family val="1"/>
      </rPr>
      <t xml:space="preserve"> </t>
    </r>
    <r>
      <rPr>
        <sz val="11"/>
        <rFont val="ＭＳ 明朝"/>
        <family val="1"/>
        <charset val="128"/>
      </rPr>
      <t>面</t>
    </r>
    <rPh sb="0" eb="1">
      <t>ウチ</t>
    </rPh>
    <rPh sb="2" eb="3">
      <t>ミズ</t>
    </rPh>
    <rPh sb="4" eb="5">
      <t>メン</t>
    </rPh>
    <phoneticPr fontId="14"/>
  </si>
  <si>
    <r>
      <rPr>
        <sz val="11"/>
        <rFont val="ＭＳ 明朝"/>
        <family val="1"/>
        <charset val="128"/>
      </rPr>
      <t>　　陸上取締　　</t>
    </r>
    <r>
      <rPr>
        <sz val="11"/>
        <rFont val="Century"/>
        <family val="1"/>
      </rPr>
      <t>2</t>
    </r>
    <r>
      <rPr>
        <sz val="11"/>
        <rFont val="ＭＳ 明朝"/>
        <family val="1"/>
        <charset val="128"/>
      </rPr>
      <t>件</t>
    </r>
    <r>
      <rPr>
        <sz val="11"/>
        <rFont val="Century"/>
        <family val="1"/>
      </rPr>
      <t>(</t>
    </r>
    <r>
      <rPr>
        <sz val="11"/>
        <rFont val="ＭＳ 明朝"/>
        <family val="1"/>
        <charset val="128"/>
      </rPr>
      <t>－</t>
    </r>
    <r>
      <rPr>
        <sz val="11"/>
        <rFont val="Century"/>
        <family val="1"/>
      </rPr>
      <t>1</t>
    </r>
    <r>
      <rPr>
        <sz val="11"/>
        <rFont val="ＭＳ 明朝"/>
        <family val="1"/>
        <charset val="128"/>
      </rPr>
      <t>件</t>
    </r>
    <r>
      <rPr>
        <sz val="11"/>
        <rFont val="Century"/>
        <family val="1"/>
      </rPr>
      <t>)</t>
    </r>
    <rPh sb="9" eb="10">
      <t>ケン</t>
    </rPh>
    <phoneticPr fontId="14"/>
  </si>
  <si>
    <r>
      <rPr>
        <sz val="11"/>
        <rFont val="ＭＳ 明朝"/>
        <family val="1"/>
        <charset val="128"/>
      </rPr>
      <t>漁船無登録違反</t>
    </r>
    <rPh sb="0" eb="7">
      <t>ギョセンムトウロクイハン</t>
    </rPh>
    <phoneticPr fontId="14"/>
  </si>
  <si>
    <r>
      <rPr>
        <sz val="11"/>
        <rFont val="ＭＳ 明朝"/>
        <family val="1"/>
        <charset val="128"/>
      </rPr>
      <t>漁船法</t>
    </r>
    <rPh sb="0" eb="3">
      <t>ギョセンホウ</t>
    </rPh>
    <phoneticPr fontId="14"/>
  </si>
  <si>
    <r>
      <rPr>
        <sz val="11"/>
        <rFont val="ＭＳ 明朝"/>
        <family val="1"/>
        <charset val="128"/>
      </rPr>
      <t>サケ採捕</t>
    </r>
    <rPh sb="2" eb="4">
      <t>サイホ</t>
    </rPh>
    <phoneticPr fontId="14"/>
  </si>
  <si>
    <r>
      <rPr>
        <sz val="11"/>
        <rFont val="ＭＳ 明朝"/>
        <family val="1"/>
        <charset val="128"/>
      </rPr>
      <t>水産資源保護法違反</t>
    </r>
    <rPh sb="0" eb="4">
      <t>スイサンシゲン</t>
    </rPh>
    <rPh sb="4" eb="9">
      <t>ホゴホウイハン</t>
    </rPh>
    <phoneticPr fontId="14"/>
  </si>
  <si>
    <r>
      <rPr>
        <sz val="11"/>
        <rFont val="ＭＳ 明朝"/>
        <family val="1"/>
        <charset val="128"/>
      </rPr>
      <t>合　　計</t>
    </r>
    <rPh sb="0" eb="1">
      <t>ゴウ</t>
    </rPh>
    <rPh sb="3" eb="4">
      <t>ケイ</t>
    </rPh>
    <phoneticPr fontId="14"/>
  </si>
  <si>
    <r>
      <rPr>
        <sz val="11"/>
        <rFont val="ＭＳ 明朝"/>
        <family val="1"/>
        <charset val="128"/>
      </rPr>
      <t>　　　　　　</t>
    </r>
    <r>
      <rPr>
        <sz val="11"/>
        <rFont val="Century"/>
        <family val="1"/>
      </rPr>
      <t>13</t>
    </r>
    <r>
      <rPr>
        <sz val="11"/>
        <rFont val="ＭＳ 明朝"/>
        <family val="1"/>
        <charset val="128"/>
      </rPr>
      <t>件</t>
    </r>
    <r>
      <rPr>
        <sz val="11"/>
        <rFont val="Century"/>
        <family val="1"/>
      </rPr>
      <t>(</t>
    </r>
    <r>
      <rPr>
        <sz val="11"/>
        <rFont val="ＭＳ 明朝"/>
        <family val="1"/>
        <charset val="128"/>
      </rPr>
      <t>－</t>
    </r>
    <r>
      <rPr>
        <sz val="11"/>
        <rFont val="Century"/>
        <family val="1"/>
      </rPr>
      <t>5</t>
    </r>
    <r>
      <rPr>
        <sz val="11"/>
        <rFont val="ＭＳ 明朝"/>
        <family val="1"/>
        <charset val="128"/>
      </rPr>
      <t>件</t>
    </r>
    <r>
      <rPr>
        <sz val="11"/>
        <rFont val="Century"/>
        <family val="1"/>
      </rPr>
      <t>)</t>
    </r>
    <rPh sb="8" eb="9">
      <t>ケン</t>
    </rPh>
    <phoneticPr fontId="14"/>
  </si>
  <si>
    <r>
      <t>(</t>
    </r>
    <r>
      <rPr>
        <sz val="11"/>
        <color rgb="FF000000"/>
        <rFont val="ＭＳ 明朝"/>
        <family val="1"/>
        <charset val="128"/>
      </rPr>
      <t>※規則：山形県海面漁業調整規則、海区指示：山形海区漁業調整委員会指示、遊適法：遊漁船業の適正化に関する法律</t>
    </r>
    <r>
      <rPr>
        <sz val="11"/>
        <color rgb="FF000000"/>
        <rFont val="Century"/>
        <family val="1"/>
      </rPr>
      <t>)</t>
    </r>
    <rPh sb="2" eb="4">
      <t>キソク</t>
    </rPh>
    <rPh sb="5" eb="8">
      <t>ヤマガタケン</t>
    </rPh>
    <rPh sb="8" eb="10">
      <t>カイメン</t>
    </rPh>
    <rPh sb="10" eb="12">
      <t>ギョギョウ</t>
    </rPh>
    <rPh sb="12" eb="14">
      <t>チョウセイ</t>
    </rPh>
    <rPh sb="14" eb="16">
      <t>キソク</t>
    </rPh>
    <rPh sb="17" eb="19">
      <t>カイク</t>
    </rPh>
    <rPh sb="19" eb="21">
      <t>シジ</t>
    </rPh>
    <rPh sb="22" eb="24">
      <t>ヤマガタ</t>
    </rPh>
    <rPh sb="24" eb="26">
      <t>カイク</t>
    </rPh>
    <rPh sb="26" eb="28">
      <t>ギョギョウ</t>
    </rPh>
    <rPh sb="28" eb="30">
      <t>チョウセイ</t>
    </rPh>
    <rPh sb="30" eb="33">
      <t>イインカイ</t>
    </rPh>
    <rPh sb="33" eb="35">
      <t>シジ</t>
    </rPh>
    <rPh sb="36" eb="39">
      <t>ユウテキホウ</t>
    </rPh>
    <rPh sb="40" eb="44">
      <t>ユウギョセンギョウ</t>
    </rPh>
    <rPh sb="45" eb="48">
      <t>テキセイカ</t>
    </rPh>
    <rPh sb="49" eb="50">
      <t>カン</t>
    </rPh>
    <rPh sb="52" eb="54">
      <t>ホウリツ</t>
    </rPh>
    <phoneticPr fontId="12"/>
  </si>
  <si>
    <r>
      <rPr>
        <sz val="11"/>
        <rFont val="ＭＳ 明朝"/>
        <family val="1"/>
        <charset val="128"/>
      </rPr>
      <t>　　　沿岸海洋観測　</t>
    </r>
    <r>
      <rPr>
        <sz val="11"/>
        <rFont val="Century"/>
        <family val="1"/>
      </rPr>
      <t>7</t>
    </r>
    <r>
      <rPr>
        <sz val="11"/>
        <rFont val="ＭＳ 明朝"/>
        <family val="1"/>
        <charset val="128"/>
      </rPr>
      <t>日　　　　漁礁関係調査　　</t>
    </r>
    <r>
      <rPr>
        <sz val="11"/>
        <rFont val="Century"/>
        <family val="1"/>
      </rPr>
      <t>0</t>
    </r>
    <r>
      <rPr>
        <sz val="11"/>
        <rFont val="ＭＳ 明朝"/>
        <family val="1"/>
        <charset val="128"/>
      </rPr>
      <t>日　　　　海底調査等　　　</t>
    </r>
    <r>
      <rPr>
        <sz val="11"/>
        <rFont val="Century"/>
        <family val="1"/>
      </rPr>
      <t>11</t>
    </r>
    <r>
      <rPr>
        <sz val="11"/>
        <rFont val="ＭＳ 明朝"/>
        <family val="1"/>
        <charset val="128"/>
      </rPr>
      <t>日　　　　その他　　</t>
    </r>
    <r>
      <rPr>
        <sz val="11"/>
        <rFont val="Century"/>
        <family val="1"/>
      </rPr>
      <t>13</t>
    </r>
    <r>
      <rPr>
        <sz val="11"/>
        <rFont val="ＭＳ 明朝"/>
        <family val="1"/>
        <charset val="128"/>
      </rPr>
      <t>日</t>
    </r>
    <rPh sb="3" eb="5">
      <t>エンガン</t>
    </rPh>
    <rPh sb="5" eb="7">
      <t>カイヨウ</t>
    </rPh>
    <rPh sb="7" eb="8">
      <t>カン</t>
    </rPh>
    <rPh sb="8" eb="9">
      <t>ソク</t>
    </rPh>
    <rPh sb="11" eb="12">
      <t>ニチ</t>
    </rPh>
    <rPh sb="16" eb="20">
      <t>ギョショウカンケイ</t>
    </rPh>
    <rPh sb="20" eb="22">
      <t>チョウサ</t>
    </rPh>
    <rPh sb="25" eb="26">
      <t>ニチ</t>
    </rPh>
    <rPh sb="30" eb="35">
      <t>カイテイチョウサトウ</t>
    </rPh>
    <rPh sb="40" eb="41">
      <t>ニチ</t>
    </rPh>
    <rPh sb="47" eb="48">
      <t>タ</t>
    </rPh>
    <rPh sb="52" eb="53">
      <t>ニチ</t>
    </rPh>
    <phoneticPr fontId="14"/>
  </si>
  <si>
    <r>
      <rPr>
        <sz val="11"/>
        <rFont val="ＭＳ 明朝"/>
        <family val="1"/>
        <charset val="128"/>
      </rPr>
      <t>　　合　</t>
    </r>
    <r>
      <rPr>
        <sz val="11"/>
        <rFont val="Century"/>
        <family val="1"/>
      </rPr>
      <t xml:space="preserve"> </t>
    </r>
    <r>
      <rPr>
        <sz val="11"/>
        <rFont val="ＭＳ 明朝"/>
        <family val="1"/>
        <charset val="128"/>
      </rPr>
      <t>計　　</t>
    </r>
    <r>
      <rPr>
        <sz val="11"/>
        <rFont val="Century"/>
        <family val="1"/>
      </rPr>
      <t>31</t>
    </r>
    <r>
      <rPr>
        <sz val="11"/>
        <rFont val="ＭＳ 明朝"/>
        <family val="1"/>
        <charset val="128"/>
      </rPr>
      <t>日　</t>
    </r>
    <rPh sb="2" eb="3">
      <t>ゴウ</t>
    </rPh>
    <rPh sb="5" eb="6">
      <t>ケイ</t>
    </rPh>
    <rPh sb="10" eb="11">
      <t>ニチ</t>
    </rPh>
    <phoneticPr fontId="14"/>
  </si>
  <si>
    <r>
      <rPr>
        <sz val="11"/>
        <rFont val="ＭＳ 明朝"/>
        <family val="1"/>
        <charset val="128"/>
      </rPr>
      <t>　ディープ</t>
    </r>
    <r>
      <rPr>
        <sz val="11"/>
        <rFont val="Century"/>
        <family val="1"/>
      </rPr>
      <t xml:space="preserve"> V</t>
    </r>
    <r>
      <rPr>
        <sz val="11"/>
        <rFont val="ＭＳ 明朝"/>
        <family val="1"/>
        <charset val="128"/>
      </rPr>
      <t>型性</t>
    </r>
    <phoneticPr fontId="14"/>
  </si>
  <si>
    <r>
      <rPr>
        <sz val="11"/>
        <rFont val="ＭＳ 明朝"/>
        <family val="1"/>
        <charset val="128"/>
      </rPr>
      <t>　航海速力　</t>
    </r>
    <r>
      <rPr>
        <sz val="11"/>
        <rFont val="Century"/>
        <family val="1"/>
      </rPr>
      <t xml:space="preserve">   35</t>
    </r>
    <r>
      <rPr>
        <sz val="11"/>
        <rFont val="ＭＳ 明朝"/>
        <family val="1"/>
        <charset val="128"/>
      </rPr>
      <t>ノット</t>
    </r>
    <phoneticPr fontId="14"/>
  </si>
  <si>
    <r>
      <rPr>
        <sz val="11"/>
        <rFont val="ＭＳ 明朝"/>
        <family val="1"/>
        <charset val="128"/>
      </rPr>
      <t>　</t>
    </r>
    <r>
      <rPr>
        <sz val="11"/>
        <rFont val="Century"/>
        <family val="1"/>
      </rPr>
      <t>C</t>
    </r>
    <r>
      <rPr>
        <sz val="11"/>
        <rFont val="ＭＳ 明朝"/>
        <family val="1"/>
        <charset val="128"/>
      </rPr>
      <t>．</t>
    </r>
    <r>
      <rPr>
        <sz val="11"/>
        <rFont val="Century"/>
        <family val="1"/>
      </rPr>
      <t>STD</t>
    </r>
    <phoneticPr fontId="14"/>
  </si>
  <si>
    <r>
      <rPr>
        <sz val="11"/>
        <rFont val="ＭＳ 明朝"/>
        <family val="1"/>
        <charset val="128"/>
      </rPr>
      <t>　航続距離　</t>
    </r>
    <r>
      <rPr>
        <sz val="11"/>
        <rFont val="Century"/>
        <family val="1"/>
      </rPr>
      <t xml:space="preserve"> 350</t>
    </r>
    <r>
      <rPr>
        <sz val="11"/>
        <rFont val="ＭＳ 明朝"/>
        <family val="1"/>
        <charset val="128"/>
      </rPr>
      <t>浬</t>
    </r>
    <phoneticPr fontId="14"/>
  </si>
  <si>
    <r>
      <rPr>
        <sz val="11"/>
        <rFont val="ＭＳ 明朝"/>
        <family val="1"/>
        <charset val="128"/>
      </rPr>
      <t>　潮流観測装置</t>
    </r>
    <phoneticPr fontId="14"/>
  </si>
  <si>
    <r>
      <rPr>
        <sz val="11"/>
        <rFont val="ＭＳ 明朝"/>
        <family val="1"/>
        <charset val="128"/>
      </rPr>
      <t>　長さ</t>
    </r>
    <r>
      <rPr>
        <sz val="11"/>
        <rFont val="Century"/>
        <family val="1"/>
      </rPr>
      <t>(</t>
    </r>
    <r>
      <rPr>
        <sz val="11"/>
        <rFont val="ＭＳ 明朝"/>
        <family val="1"/>
        <charset val="128"/>
      </rPr>
      <t>全長</t>
    </r>
    <r>
      <rPr>
        <sz val="11"/>
        <rFont val="Century"/>
        <family val="1"/>
      </rPr>
      <t>) 25.90</t>
    </r>
    <r>
      <rPr>
        <sz val="11"/>
        <rFont val="ＭＳ 明朝"/>
        <family val="1"/>
        <charset val="128"/>
      </rPr>
      <t>メートル</t>
    </r>
  </si>
  <si>
    <r>
      <rPr>
        <sz val="11"/>
        <rFont val="ＭＳ 明朝"/>
        <family val="1"/>
        <charset val="128"/>
      </rPr>
      <t>　</t>
    </r>
    <r>
      <rPr>
        <sz val="11"/>
        <rFont val="Century"/>
        <family val="1"/>
      </rPr>
      <t>GPS</t>
    </r>
    <r>
      <rPr>
        <sz val="11"/>
        <rFont val="ＭＳ 明朝"/>
        <family val="1"/>
        <charset val="128"/>
      </rPr>
      <t>航法装置</t>
    </r>
    <phoneticPr fontId="14"/>
  </si>
  <si>
    <r>
      <rPr>
        <sz val="11"/>
        <rFont val="ＭＳ 明朝"/>
        <family val="1"/>
        <charset val="128"/>
      </rPr>
      <t>　無線電話</t>
    </r>
    <r>
      <rPr>
        <sz val="11"/>
        <rFont val="Century"/>
        <family val="1"/>
      </rPr>
      <t xml:space="preserve"> (SSB 10W</t>
    </r>
    <r>
      <rPr>
        <sz val="11"/>
        <rFont val="ＭＳ 明朝"/>
        <family val="1"/>
        <charset val="128"/>
      </rPr>
      <t>、</t>
    </r>
    <r>
      <rPr>
        <sz val="11"/>
        <rFont val="Century"/>
        <family val="1"/>
      </rPr>
      <t>DSB 1W</t>
    </r>
    <r>
      <rPr>
        <sz val="11"/>
        <rFont val="ＭＳ 明朝"/>
        <family val="1"/>
        <charset val="128"/>
      </rPr>
      <t>、</t>
    </r>
  </si>
  <si>
    <r>
      <t xml:space="preserve"> </t>
    </r>
    <r>
      <rPr>
        <sz val="11"/>
        <rFont val="ＭＳ 明朝"/>
        <family val="1"/>
        <charset val="128"/>
      </rPr>
      <t>　〃</t>
    </r>
    <r>
      <rPr>
        <sz val="11"/>
        <rFont val="Century"/>
        <family val="1"/>
      </rPr>
      <t xml:space="preserve"> (</t>
    </r>
    <r>
      <rPr>
        <sz val="11"/>
        <rFont val="ＭＳ 明朝"/>
        <family val="1"/>
        <charset val="128"/>
      </rPr>
      <t>登録</t>
    </r>
    <r>
      <rPr>
        <sz val="11"/>
        <rFont val="Century"/>
        <family val="1"/>
      </rPr>
      <t>)   25.45</t>
    </r>
    <r>
      <rPr>
        <sz val="11"/>
        <rFont val="ＭＳ 明朝"/>
        <family val="1"/>
        <charset val="128"/>
      </rPr>
      <t>メートル</t>
    </r>
  </si>
  <si>
    <r>
      <rPr>
        <sz val="11"/>
        <rFont val="ＭＳ 明朝"/>
        <family val="1"/>
        <charset val="128"/>
      </rPr>
      <t>　航海用電子海図表示装置</t>
    </r>
    <phoneticPr fontId="14"/>
  </si>
  <si>
    <t xml:space="preserve">    </t>
  </si>
  <si>
    <r>
      <t xml:space="preserve"> </t>
    </r>
    <r>
      <rPr>
        <sz val="11"/>
        <rFont val="ＭＳ 明朝"/>
        <family val="1"/>
        <charset val="128"/>
      </rPr>
      <t>ｱﾏﾁｭｱ無線受信機</t>
    </r>
    <r>
      <rPr>
        <sz val="11"/>
        <rFont val="Century"/>
        <family val="1"/>
      </rPr>
      <t>)</t>
    </r>
  </si>
  <si>
    <r>
      <rPr>
        <sz val="11"/>
        <rFont val="ＭＳ 明朝"/>
        <family val="1"/>
        <charset val="128"/>
      </rPr>
      <t>　レーダー</t>
    </r>
    <r>
      <rPr>
        <sz val="11"/>
        <rFont val="Century"/>
        <family val="1"/>
      </rPr>
      <t>(ARPA</t>
    </r>
    <r>
      <rPr>
        <sz val="11"/>
        <rFont val="ＭＳ 明朝"/>
        <family val="1"/>
        <charset val="128"/>
      </rPr>
      <t>付</t>
    </r>
    <r>
      <rPr>
        <sz val="11"/>
        <rFont val="Century"/>
        <family val="1"/>
      </rPr>
      <t>)</t>
    </r>
  </si>
  <si>
    <r>
      <rPr>
        <sz val="11"/>
        <rFont val="ＭＳ 明朝"/>
        <family val="1"/>
        <charset val="128"/>
      </rPr>
      <t>定　</t>
    </r>
    <r>
      <rPr>
        <sz val="11"/>
        <rFont val="Century"/>
        <family val="1"/>
      </rPr>
      <t xml:space="preserve">  </t>
    </r>
    <r>
      <rPr>
        <sz val="11"/>
        <rFont val="ＭＳ 明朝"/>
        <family val="1"/>
        <charset val="128"/>
      </rPr>
      <t>員</t>
    </r>
    <phoneticPr fontId="14"/>
  </si>
  <si>
    <r>
      <rPr>
        <sz val="11"/>
        <rFont val="ＭＳ 明朝"/>
        <family val="1"/>
        <charset val="128"/>
      </rPr>
      <t>　乗組員</t>
    </r>
    <r>
      <rPr>
        <sz val="11"/>
        <rFont val="Century"/>
        <family val="1"/>
      </rPr>
      <t xml:space="preserve"> 5</t>
    </r>
    <r>
      <rPr>
        <sz val="11"/>
        <rFont val="ＭＳ 明朝"/>
        <family val="1"/>
        <charset val="128"/>
      </rPr>
      <t>名</t>
    </r>
    <phoneticPr fontId="14"/>
  </si>
  <si>
    <r>
      <rPr>
        <sz val="11"/>
        <rFont val="ＭＳ 明朝"/>
        <family val="1"/>
        <charset val="128"/>
      </rPr>
      <t>　減揺装置</t>
    </r>
    <phoneticPr fontId="14"/>
  </si>
  <si>
    <r>
      <rPr>
        <sz val="11"/>
        <rFont val="ＭＳ 明朝"/>
        <family val="1"/>
        <charset val="128"/>
      </rPr>
      <t>　その他</t>
    </r>
    <r>
      <rPr>
        <sz val="11"/>
        <rFont val="Century"/>
        <family val="1"/>
      </rPr>
      <t xml:space="preserve"> 6</t>
    </r>
    <r>
      <rPr>
        <sz val="11"/>
        <rFont val="ＭＳ 明朝"/>
        <family val="1"/>
        <charset val="128"/>
      </rPr>
      <t>名</t>
    </r>
    <phoneticPr fontId="14"/>
  </si>
  <si>
    <r>
      <rPr>
        <sz val="11"/>
        <rFont val="ＭＳ 明朝"/>
        <family val="1"/>
        <charset val="128"/>
      </rPr>
      <t>　カラー魚群探知機</t>
    </r>
    <phoneticPr fontId="14"/>
  </si>
  <si>
    <r>
      <rPr>
        <sz val="11"/>
        <rFont val="ＭＳ 明朝"/>
        <family val="1"/>
        <charset val="128"/>
      </rPr>
      <t>推進年月日</t>
    </r>
    <rPh sb="0" eb="5">
      <t>スイシンネンガッピ</t>
    </rPh>
    <phoneticPr fontId="14"/>
  </si>
  <si>
    <r>
      <rPr>
        <sz val="11"/>
        <rFont val="ＭＳ 明朝"/>
        <family val="1"/>
        <charset val="128"/>
      </rPr>
      <t>　平成</t>
    </r>
    <r>
      <rPr>
        <sz val="11"/>
        <rFont val="Century"/>
        <family val="1"/>
      </rPr>
      <t>14</t>
    </r>
    <r>
      <rPr>
        <sz val="11"/>
        <rFont val="ＭＳ 明朝"/>
        <family val="1"/>
        <charset val="128"/>
      </rPr>
      <t>年</t>
    </r>
    <r>
      <rPr>
        <sz val="11"/>
        <rFont val="Century"/>
        <family val="1"/>
      </rPr>
      <t>9</t>
    </r>
    <r>
      <rPr>
        <sz val="11"/>
        <rFont val="ＭＳ 明朝"/>
        <family val="1"/>
        <charset val="128"/>
      </rPr>
      <t>月</t>
    </r>
    <r>
      <rPr>
        <sz val="11"/>
        <rFont val="Century"/>
        <family val="1"/>
      </rPr>
      <t>24</t>
    </r>
    <r>
      <rPr>
        <sz val="11"/>
        <rFont val="ＭＳ 明朝"/>
        <family val="1"/>
        <charset val="128"/>
      </rPr>
      <t>日</t>
    </r>
    <phoneticPr fontId="14"/>
  </si>
  <si>
    <r>
      <rPr>
        <sz val="11"/>
        <rFont val="ＭＳ 明朝"/>
        <family val="1"/>
        <charset val="128"/>
      </rPr>
      <t>　記録式魚群探知機</t>
    </r>
    <phoneticPr fontId="14"/>
  </si>
  <si>
    <r>
      <rPr>
        <sz val="11"/>
        <rFont val="ＭＳ 明朝"/>
        <family val="1"/>
        <charset val="128"/>
      </rPr>
      <t>　</t>
    </r>
    <r>
      <rPr>
        <sz val="11"/>
        <rFont val="Century"/>
        <family val="1"/>
      </rPr>
      <t>D</t>
    </r>
    <r>
      <rPr>
        <sz val="11"/>
        <rFont val="ＭＳ 明朝"/>
        <family val="1"/>
        <charset val="128"/>
      </rPr>
      <t>　　</t>
    </r>
    <r>
      <rPr>
        <sz val="11"/>
        <rFont val="Century"/>
        <family val="1"/>
      </rPr>
      <t xml:space="preserve"> 55kW×1</t>
    </r>
    <phoneticPr fontId="14"/>
  </si>
  <si>
    <r>
      <rPr>
        <sz val="11"/>
        <rFont val="ＭＳ 明朝"/>
        <family val="1"/>
        <charset val="128"/>
      </rPr>
      <t>　電動測深機</t>
    </r>
    <phoneticPr fontId="14"/>
  </si>
  <si>
    <t xml:space="preserve"> (1)　金融制度別貸出残高</t>
  </si>
  <si>
    <t>(県漁協、漁業信用基金協会)</t>
  </si>
  <si>
    <t xml:space="preserve"> (1,754.6) 
    536.9</t>
  </si>
  <si>
    <t xml:space="preserve">   (254.8) 
    34.8  </t>
  </si>
  <si>
    <r>
      <rPr>
        <sz val="11"/>
        <rFont val="ＭＳ 明朝"/>
        <family val="1"/>
        <charset val="128"/>
      </rPr>
      <t>　</t>
    </r>
    <r>
      <rPr>
        <sz val="11"/>
        <rFont val="Century"/>
        <family val="1"/>
      </rPr>
      <t>(</t>
    </r>
    <r>
      <rPr>
        <sz val="11"/>
        <rFont val="ＭＳ 明朝"/>
        <family val="1"/>
        <charset val="128"/>
      </rPr>
      <t>注</t>
    </r>
    <r>
      <rPr>
        <sz val="11"/>
        <rFont val="Century"/>
        <family val="1"/>
      </rPr>
      <t>)</t>
    </r>
    <r>
      <rPr>
        <sz val="11"/>
        <rFont val="ＭＳ 明朝"/>
        <family val="1"/>
        <charset val="128"/>
      </rPr>
      <t>酒田港は漁港区を記載　　　</t>
    </r>
    <r>
      <rPr>
        <sz val="11"/>
        <rFont val="Century"/>
        <family val="1"/>
      </rPr>
      <t>(</t>
    </r>
    <r>
      <rPr>
        <sz val="11"/>
        <rFont val="ＭＳ 明朝"/>
        <family val="1"/>
        <charset val="128"/>
      </rPr>
      <t>　</t>
    </r>
    <r>
      <rPr>
        <sz val="11"/>
        <rFont val="Century"/>
        <family val="1"/>
      </rPr>
      <t>)</t>
    </r>
    <r>
      <rPr>
        <sz val="11"/>
        <rFont val="ＭＳ 明朝"/>
        <family val="1"/>
        <charset val="128"/>
      </rPr>
      <t>内、海岸施設長含む。</t>
    </r>
  </si>
  <si>
    <r>
      <t>(</t>
    </r>
    <r>
      <rPr>
        <sz val="11"/>
        <rFont val="ＭＳ 明朝"/>
        <family val="1"/>
        <charset val="128"/>
      </rPr>
      <t>港湾事務所、鶴岡市、遊佐町、水産課</t>
    </r>
    <r>
      <rPr>
        <sz val="11"/>
        <rFont val="Century"/>
        <family val="1"/>
      </rPr>
      <t>)</t>
    </r>
  </si>
  <si>
    <r>
      <t>(1)</t>
    </r>
    <r>
      <rPr>
        <sz val="12"/>
        <rFont val="Yu Gothic"/>
        <family val="1"/>
        <charset val="128"/>
      </rPr>
      <t>　</t>
    </r>
    <r>
      <rPr>
        <sz val="12"/>
        <rFont val="ＭＳ 明朝"/>
        <family val="1"/>
        <charset val="128"/>
      </rPr>
      <t>漁港、港湾施設一覧表</t>
    </r>
    <phoneticPr fontId="4"/>
  </si>
  <si>
    <t>他の5港は週に1回以上漁港監視員あるいは嘱託職員による巡視を行なっている。(平成23年度実績)</t>
  </si>
  <si>
    <t>(飛島漁港を除く)</t>
  </si>
  <si>
    <t>　県管理漁港(6港)における漁港施設の管理、漁船以外の船舶が利用する場合の届出の受理、漁港施設、</t>
  </si>
  <si>
    <t>漁港区域内公共空地等の占用、工作物の設置等に係る許可(協議)を行なう。</t>
  </si>
  <si>
    <t>　由良漁港(白山島)及び堅苔沢漁港に係る漁船以外の船舶保管施設(以下「指定施設」)については、</t>
  </si>
  <si>
    <t>飛島漁港(勝浦・中村・法木)</t>
  </si>
  <si>
    <t>　漁港施設に破損がないか、漁港区域に危険な漂着物がないか等を監視するため、飛島漁港はほぼ毎日(土日祝日を除く)、</t>
  </si>
  <si>
    <t>自動車運転技師(兼)漁港監視員</t>
    <rPh sb="0" eb="3">
      <t>ジドウシャ</t>
    </rPh>
    <rPh sb="3" eb="7">
      <t>ウンテンギシ</t>
    </rPh>
    <rPh sb="8" eb="9">
      <t>ケン</t>
    </rPh>
    <rPh sb="10" eb="15">
      <t>ギョコウカンシイン</t>
    </rPh>
    <phoneticPr fontId="4"/>
  </si>
  <si>
    <r>
      <t>(2)</t>
    </r>
    <r>
      <rPr>
        <sz val="11"/>
        <color theme="1"/>
        <rFont val="Yu Gothic"/>
        <family val="1"/>
        <charset val="128"/>
      </rPr>
      <t>　</t>
    </r>
    <r>
      <rPr>
        <sz val="11"/>
        <color theme="1"/>
        <rFont val="ＭＳ 明朝"/>
        <family val="1"/>
        <charset val="128"/>
      </rPr>
      <t>漁港管理</t>
    </r>
    <phoneticPr fontId="4"/>
  </si>
  <si>
    <t>岸壁(物揚場、船揚場)利用届の提出を受けている。</t>
  </si>
  <si>
    <t>エ．占用等許可(協議)</t>
  </si>
  <si>
    <t>漁港区域内にある海岸保全区域の公共空地を占用等する場合には海岸法による許可(協議)を行っている。</t>
  </si>
  <si>
    <t xml:space="preserve"> 由良漁港 (白山島)</t>
  </si>
  <si>
    <r>
      <rPr>
        <sz val="11"/>
        <rFont val="ＭＳ 明朝"/>
        <family val="1"/>
        <charset val="128"/>
      </rPr>
      <t>　海面では、漁業監視調査船「月峯」</t>
    </r>
    <r>
      <rPr>
        <sz val="11"/>
        <rFont val="Century"/>
        <family val="1"/>
      </rPr>
      <t>(52</t>
    </r>
    <r>
      <rPr>
        <sz val="11"/>
        <rFont val="ＭＳ 明朝"/>
        <family val="1"/>
        <charset val="128"/>
      </rPr>
      <t>ﾄﾝ、</t>
    </r>
    <r>
      <rPr>
        <sz val="11"/>
        <rFont val="Century"/>
        <family val="1"/>
      </rPr>
      <t>D</t>
    </r>
    <r>
      <rPr>
        <sz val="11"/>
        <rFont val="ＭＳ 明朝"/>
        <family val="1"/>
        <charset val="128"/>
      </rPr>
      <t>・</t>
    </r>
    <r>
      <rPr>
        <sz val="11"/>
        <rFont val="Century"/>
        <family val="1"/>
      </rPr>
      <t>1,854kW</t>
    </r>
    <r>
      <rPr>
        <sz val="11"/>
        <rFont val="游ゴシック"/>
        <family val="1"/>
        <charset val="128"/>
      </rPr>
      <t>×</t>
    </r>
    <r>
      <rPr>
        <sz val="11"/>
        <rFont val="Century"/>
        <family val="1"/>
      </rPr>
      <t>2)</t>
    </r>
    <r>
      <rPr>
        <sz val="11"/>
        <rFont val="ＭＳ 明朝"/>
        <family val="1"/>
        <charset val="128"/>
      </rPr>
      <t>等による海上取締違反が</t>
    </r>
    <r>
      <rPr>
        <sz val="11"/>
        <rFont val="Century"/>
        <family val="1"/>
      </rPr>
      <t>11</t>
    </r>
    <r>
      <rPr>
        <sz val="11"/>
        <rFont val="ＭＳ 明朝"/>
        <family val="1"/>
        <charset val="128"/>
      </rPr>
      <t>件</t>
    </r>
    <r>
      <rPr>
        <sz val="11"/>
        <rFont val="Century"/>
        <family val="1"/>
      </rPr>
      <t>(</t>
    </r>
    <r>
      <rPr>
        <sz val="11"/>
        <rFont val="ＭＳ 明朝"/>
        <family val="1"/>
        <charset val="128"/>
      </rPr>
      <t>県外漁船</t>
    </r>
    <r>
      <rPr>
        <sz val="11"/>
        <rFont val="Century"/>
        <family val="1"/>
      </rPr>
      <t>1</t>
    </r>
    <r>
      <rPr>
        <sz val="11"/>
        <rFont val="ＭＳ 明朝"/>
        <family val="1"/>
        <charset val="128"/>
      </rPr>
      <t>件、遊漁</t>
    </r>
    <r>
      <rPr>
        <sz val="11"/>
        <rFont val="Century"/>
        <family val="1"/>
      </rPr>
      <t>10</t>
    </r>
    <r>
      <rPr>
        <sz val="11"/>
        <rFont val="ＭＳ 明朝"/>
        <family val="1"/>
        <charset val="128"/>
      </rPr>
      <t>件</t>
    </r>
    <r>
      <rPr>
        <sz val="11"/>
        <rFont val="Century"/>
        <family val="1"/>
      </rPr>
      <t>)</t>
    </r>
    <r>
      <rPr>
        <sz val="11"/>
        <rFont val="ＭＳ 明朝"/>
        <family val="1"/>
        <charset val="128"/>
      </rPr>
      <t>であり、</t>
    </r>
    <rPh sb="1" eb="3">
      <t>カイメン</t>
    </rPh>
    <rPh sb="6" eb="8">
      <t>ギョギョウ</t>
    </rPh>
    <rPh sb="8" eb="10">
      <t>カンシ</t>
    </rPh>
    <rPh sb="10" eb="13">
      <t>チョウサセン</t>
    </rPh>
    <rPh sb="14" eb="15">
      <t>ツキ</t>
    </rPh>
    <rPh sb="15" eb="16">
      <t>ミネ</t>
    </rPh>
    <rPh sb="35" eb="36">
      <t>トウ</t>
    </rPh>
    <rPh sb="39" eb="40">
      <t>ウミ</t>
    </rPh>
    <rPh sb="40" eb="41">
      <t>ウエ</t>
    </rPh>
    <rPh sb="41" eb="42">
      <t>ト</t>
    </rPh>
    <rPh sb="42" eb="43">
      <t>シ</t>
    </rPh>
    <rPh sb="43" eb="45">
      <t>イハン</t>
    </rPh>
    <rPh sb="48" eb="49">
      <t>ケン</t>
    </rPh>
    <rPh sb="50" eb="54">
      <t>ケンガイギョセン</t>
    </rPh>
    <rPh sb="55" eb="56">
      <t>ケン</t>
    </rPh>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</si>
</sst>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176" formatCode="#,##0\ "/>
    <numFmt numFmtId="177" formatCode="#,##0.00\ "/>
    <numFmt numFmtId="178" formatCode="#,##0\ ;[Red]\(#,##0\)"/>
    <numFmt numFmtId="179" formatCode="0_);[Red]\(0\)"/>
    <numFmt numFmtId="180" formatCode="0.0\ "/>
    <numFmt numFmtId="181" formatCode="0.0_);[Red]\(0.0\)"/>
    <numFmt numFmtId="182" formatCode="#,##0.0\ "/>
    <numFmt numFmtId="183" formatCode="0\ "/>
    <numFmt numFmtId="184" formatCode="#,##0_);[Red]\(#,##0\)"/>
    <numFmt numFmtId="185" formatCode="#,##0.0\ ;[Red]\(#,##0.0\)"/>
    <numFmt numFmtId="186" formatCode="0_ "/>
    <numFmt numFmtId="187" formatCode="#,##0_);\(#,##0\)"/>
    <numFmt numFmtId="188" formatCode="#,##0_ "/>
    <numFmt numFmtId="189" formatCode="#,##0_ ;[Red]\-#,##0\ "/>
    <numFmt numFmtId="190" formatCode="#,##0.00_ ;[Red]\-#,##0.00\ "/>
    <numFmt numFmtId="191" formatCode="0.0_ "/>
    <numFmt numFmtId="192" formatCode="0_);\(0\)"/>
  </numFmts>
  <fonts count="64">
    <font>
      <sz val="11"/>
      <color theme="1"/>
      <name val="ＭＳ Ｐゴシック"/>
      <family val="2"/>
      <scheme val="minor"/>
    </font>
    <font>
      <sz val="11"/>
      <color theme="1"/>
      <name val="ＭＳ Ｐゴシック"/>
      <family val="2"/>
      <charset val="128"/>
      <scheme val="minor"/>
    </font>
    <font>
      <sz val="11"/>
      <color theme="1"/>
      <name val="ＭＳ Ｐゴシック"/>
      <family val="2"/>
      <charset val="128"/>
      <scheme val="minor"/>
    </font>
    <font>
      <sz val="28"/>
      <color theme="1"/>
      <name val="ＭＳ 明朝"/>
      <family val="1"/>
      <charset val="128"/>
    </font>
    <font>
      <sz val="6"/>
      <name val="ＭＳ Ｐゴシック"/>
      <family val="3"/>
      <charset val="128"/>
      <scheme val="minor"/>
    </font>
    <font>
      <b/>
      <sz val="48"/>
      <color theme="1"/>
      <name val="ＭＳ 明朝"/>
      <family val="1"/>
      <charset val="128"/>
    </font>
    <font>
      <sz val="14"/>
      <color theme="1"/>
      <name val="Century"/>
      <family val="1"/>
    </font>
    <font>
      <sz val="14"/>
      <color theme="1"/>
      <name val="ＭＳ 明朝"/>
      <family val="1"/>
      <charset val="128"/>
    </font>
    <font>
      <sz val="10"/>
      <color theme="1"/>
      <name val="Century"/>
      <family val="1"/>
    </font>
    <font>
      <sz val="10"/>
      <color theme="1"/>
      <name val="ＭＳ 明朝"/>
      <family val="1"/>
      <charset val="128"/>
    </font>
    <font>
      <sz val="12"/>
      <color theme="1"/>
      <name val="ＭＳ Ｐゴシック"/>
      <family val="2"/>
      <charset val="128"/>
    </font>
    <font>
      <sz val="11"/>
      <name val="ＭＳ Ｐゴシック"/>
      <family val="3"/>
      <charset val="128"/>
    </font>
    <font>
      <sz val="11"/>
      <name val="Century"/>
      <family val="1"/>
    </font>
    <font>
      <sz val="10"/>
      <name val="Century"/>
      <family val="1"/>
    </font>
    <font>
      <sz val="6"/>
      <name val="ＭＳ Ｐゴシック"/>
      <family val="3"/>
      <charset val="128"/>
    </font>
    <font>
      <sz val="10"/>
      <name val="ＭＳ 明朝"/>
      <family val="1"/>
      <charset val="128"/>
    </font>
    <font>
      <sz val="11"/>
      <name val="ＭＳ 明朝"/>
      <family val="1"/>
      <charset val="128"/>
    </font>
    <font>
      <sz val="6"/>
      <name val="Century"/>
      <family val="1"/>
    </font>
    <font>
      <sz val="6"/>
      <name val="ＭＳ 明朝"/>
      <family val="1"/>
      <charset val="128"/>
    </font>
    <font>
      <sz val="12"/>
      <name val="Century"/>
      <family val="1"/>
    </font>
    <font>
      <sz val="12"/>
      <name val="ＭＳ 明朝"/>
      <family val="1"/>
      <charset val="128"/>
    </font>
    <font>
      <sz val="12"/>
      <color theme="1"/>
      <name val="ＭＳ 明朝"/>
      <family val="1"/>
      <charset val="128"/>
    </font>
    <font>
      <sz val="11"/>
      <color theme="1"/>
      <name val="Century"/>
      <family val="1"/>
    </font>
    <font>
      <sz val="12"/>
      <color theme="1"/>
      <name val="Century"/>
      <family val="1"/>
    </font>
    <font>
      <sz val="12"/>
      <color theme="1"/>
      <name val="ＭＳ Ｐ明朝"/>
      <family val="1"/>
      <charset val="128"/>
    </font>
    <font>
      <sz val="11"/>
      <color theme="1"/>
      <name val="ＭＳ 明朝"/>
      <family val="1"/>
      <charset val="128"/>
    </font>
    <font>
      <sz val="12"/>
      <color indexed="8"/>
      <name val="ＭＳ 明朝"/>
      <family val="1"/>
      <charset val="128"/>
    </font>
    <font>
      <sz val="11"/>
      <color indexed="8"/>
      <name val="ＭＳ 明朝"/>
      <family val="1"/>
      <charset val="128"/>
    </font>
    <font>
      <sz val="11"/>
      <color indexed="8"/>
      <name val="Century"/>
      <family val="1"/>
    </font>
    <font>
      <sz val="12"/>
      <color indexed="8"/>
      <name val="Century"/>
      <family val="1"/>
    </font>
    <font>
      <sz val="11"/>
      <color indexed="10"/>
      <name val="Century"/>
      <family val="1"/>
    </font>
    <font>
      <sz val="12"/>
      <color rgb="FF000000"/>
      <name val="Century"/>
      <family val="1"/>
    </font>
    <font>
      <sz val="12"/>
      <color rgb="FF000000"/>
      <name val="ＭＳ 明朝"/>
      <family val="1"/>
      <charset val="128"/>
    </font>
    <font>
      <sz val="11"/>
      <color rgb="FF000000"/>
      <name val="Century"/>
      <family val="1"/>
    </font>
    <font>
      <sz val="11"/>
      <color rgb="FF000000"/>
      <name val="ＭＳ 明朝"/>
      <family val="1"/>
      <charset val="128"/>
    </font>
    <font>
      <sz val="10.5"/>
      <color rgb="FF000000"/>
      <name val="Century"/>
      <family val="1"/>
    </font>
    <font>
      <b/>
      <u/>
      <sz val="14"/>
      <name val="Century"/>
      <family val="1"/>
    </font>
    <font>
      <b/>
      <u/>
      <sz val="14"/>
      <name val="ＭＳ 明朝"/>
      <family val="1"/>
      <charset val="128"/>
    </font>
    <font>
      <sz val="14"/>
      <color rgb="FF000000"/>
      <name val="Century"/>
      <family val="1"/>
    </font>
    <font>
      <sz val="14"/>
      <color rgb="FF000000"/>
      <name val="ＭＳ 明朝"/>
      <family val="1"/>
      <charset val="128"/>
    </font>
    <font>
      <sz val="10.5"/>
      <color rgb="FF000000"/>
      <name val="ＭＳ 明朝"/>
      <family val="1"/>
      <charset val="128"/>
    </font>
    <font>
      <sz val="10.5"/>
      <color theme="1"/>
      <name val="Century"/>
      <family val="1"/>
    </font>
    <font>
      <sz val="9"/>
      <name val="Century"/>
      <family val="1"/>
    </font>
    <font>
      <sz val="9"/>
      <name val="ＭＳ 明朝"/>
      <family val="1"/>
      <charset val="128"/>
    </font>
    <font>
      <sz val="10"/>
      <color indexed="8"/>
      <name val="ＭＳ 明朝"/>
      <family val="1"/>
      <charset val="128"/>
    </font>
    <font>
      <sz val="10"/>
      <color indexed="8"/>
      <name val="Century"/>
      <family val="1"/>
    </font>
    <font>
      <sz val="10"/>
      <color rgb="FF000000"/>
      <name val="ＭＳ 明朝"/>
      <family val="1"/>
      <charset val="128"/>
    </font>
    <font>
      <sz val="11"/>
      <color theme="1"/>
      <name val="ＭＳ Ｐゴシック"/>
      <family val="2"/>
      <scheme val="minor"/>
    </font>
    <font>
      <sz val="10"/>
      <color rgb="FF000000"/>
      <name val="Century"/>
      <family val="1"/>
    </font>
    <font>
      <sz val="14"/>
      <name val="Century"/>
      <family val="1"/>
    </font>
    <font>
      <sz val="14"/>
      <name val="ＭＳ 明朝"/>
      <family val="1"/>
      <charset val="128"/>
    </font>
    <font>
      <sz val="28"/>
      <color theme="1"/>
      <name val="Century"/>
      <family val="1"/>
    </font>
    <font>
      <b/>
      <sz val="48"/>
      <color theme="1"/>
      <name val="Century"/>
      <family val="1"/>
    </font>
    <font>
      <sz val="11"/>
      <name val="Century"/>
      <family val="1"/>
      <charset val="128"/>
    </font>
    <font>
      <sz val="11"/>
      <name val="ＭＳ Ｐ明朝"/>
      <family val="1"/>
      <charset val="128"/>
    </font>
    <font>
      <sz val="12"/>
      <color theme="1"/>
      <name val="Century"/>
      <family val="1"/>
      <charset val="128"/>
    </font>
    <font>
      <sz val="11"/>
      <name val="Yu Gothic"/>
      <family val="1"/>
      <charset val="128"/>
    </font>
    <font>
      <sz val="9"/>
      <name val="Century"/>
      <family val="1"/>
      <charset val="128"/>
    </font>
    <font>
      <sz val="11"/>
      <color theme="1"/>
      <name val="Century"/>
      <family val="1"/>
      <charset val="128"/>
    </font>
    <font>
      <sz val="11"/>
      <color theme="1"/>
      <name val="Yu Gothic"/>
      <family val="1"/>
      <charset val="128"/>
    </font>
    <font>
      <sz val="6"/>
      <name val="ＭＳ Ｐゴシック"/>
      <family val="2"/>
      <charset val="128"/>
      <scheme val="minor"/>
    </font>
    <font>
      <b/>
      <sz val="16"/>
      <name val="Century"/>
      <family val="1"/>
    </font>
    <font>
      <sz val="12"/>
      <name val="Yu Gothic"/>
      <family val="1"/>
      <charset val="128"/>
    </font>
    <font>
      <sz val="11"/>
      <name val="游ゴシック"/>
      <family val="1"/>
      <charset val="128"/>
    </font>
  </fonts>
  <fills count="2">
    <fill>
      <patternFill patternType="none"/>
    </fill>
    <fill>
      <patternFill patternType="gray125"/>
    </fill>
  </fills>
  <borders count="259">
    <border>
      <left/>
      <right/>
      <top/>
      <bottom/>
      <diagonal/>
    </border>
    <border>
      <left style="hair">
        <color indexed="8"/>
      </left>
      <right style="hair">
        <color indexed="8"/>
      </right>
      <top/>
      <bottom style="hair">
        <color indexed="8"/>
      </bottom>
      <diagonal/>
    </border>
    <border>
      <left style="hair">
        <color indexed="8"/>
      </left>
      <right style="hair">
        <color indexed="8"/>
      </right>
      <top/>
      <bottom/>
      <diagonal/>
    </border>
    <border>
      <left style="hair">
        <color indexed="8"/>
      </left>
      <right style="hair">
        <color indexed="8"/>
      </right>
      <top style="hair">
        <color indexed="8"/>
      </top>
      <bottom/>
      <diagonal/>
    </border>
    <border>
      <left/>
      <right/>
      <top/>
      <bottom style="medium">
        <color indexed="8"/>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top style="thin">
        <color indexed="64"/>
      </top>
      <bottom/>
      <diagonal/>
    </border>
    <border>
      <left style="thin">
        <color indexed="8"/>
      </left>
      <right style="hair">
        <color indexed="8"/>
      </right>
      <top style="thin">
        <color indexed="8"/>
      </top>
      <bottom style="hair">
        <color indexed="8"/>
      </bottom>
      <diagonal/>
    </border>
    <border>
      <left style="hair">
        <color indexed="8"/>
      </left>
      <right style="hair">
        <color indexed="8"/>
      </right>
      <top style="thin">
        <color indexed="8"/>
      </top>
      <bottom style="hair">
        <color indexed="8"/>
      </bottom>
      <diagonal/>
    </border>
    <border>
      <left style="hair">
        <color indexed="8"/>
      </left>
      <right style="thin">
        <color indexed="8"/>
      </right>
      <top style="thin">
        <color indexed="8"/>
      </top>
      <bottom style="hair">
        <color indexed="8"/>
      </bottom>
      <diagonal/>
    </border>
    <border>
      <left style="thin">
        <color indexed="8"/>
      </left>
      <right style="hair">
        <color indexed="8"/>
      </right>
      <top style="hair">
        <color indexed="8"/>
      </top>
      <bottom style="hair">
        <color indexed="8"/>
      </bottom>
      <diagonal/>
    </border>
    <border>
      <left style="hair">
        <color indexed="8"/>
      </left>
      <right style="hair">
        <color indexed="8"/>
      </right>
      <top style="hair">
        <color indexed="8"/>
      </top>
      <bottom style="hair">
        <color indexed="8"/>
      </bottom>
      <diagonal/>
    </border>
    <border>
      <left style="hair">
        <color indexed="8"/>
      </left>
      <right style="thin">
        <color indexed="8"/>
      </right>
      <top style="hair">
        <color indexed="8"/>
      </top>
      <bottom style="hair">
        <color indexed="8"/>
      </bottom>
      <diagonal/>
    </border>
    <border>
      <left style="thin">
        <color indexed="8"/>
      </left>
      <right style="hair">
        <color indexed="8"/>
      </right>
      <top style="hair">
        <color indexed="8"/>
      </top>
      <bottom style="thin">
        <color indexed="8"/>
      </bottom>
      <diagonal/>
    </border>
    <border>
      <left style="hair">
        <color indexed="8"/>
      </left>
      <right style="hair">
        <color indexed="8"/>
      </right>
      <top style="hair">
        <color indexed="8"/>
      </top>
      <bottom style="thin">
        <color indexed="8"/>
      </bottom>
      <diagonal/>
    </border>
    <border>
      <left style="hair">
        <color indexed="8"/>
      </left>
      <right style="thin">
        <color indexed="8"/>
      </right>
      <top style="hair">
        <color indexed="8"/>
      </top>
      <bottom style="thin">
        <color indexed="8"/>
      </bottom>
      <diagonal/>
    </border>
    <border>
      <left style="thin">
        <color indexed="8"/>
      </left>
      <right style="hair">
        <color indexed="8"/>
      </right>
      <top style="hair">
        <color indexed="8"/>
      </top>
      <bottom style="thin">
        <color indexed="64"/>
      </bottom>
      <diagonal/>
    </border>
    <border>
      <left style="hair">
        <color indexed="8"/>
      </left>
      <right style="hair">
        <color indexed="8"/>
      </right>
      <top style="hair">
        <color indexed="8"/>
      </top>
      <bottom style="thin">
        <color indexed="64"/>
      </bottom>
      <diagonal/>
    </border>
    <border>
      <left style="hair">
        <color indexed="8"/>
      </left>
      <right style="thin">
        <color indexed="8"/>
      </right>
      <top style="hair">
        <color indexed="8"/>
      </top>
      <bottom style="thin">
        <color indexed="64"/>
      </bottom>
      <diagonal/>
    </border>
    <border>
      <left style="thin">
        <color indexed="8"/>
      </left>
      <right/>
      <top/>
      <bottom/>
      <diagonal/>
    </border>
    <border diagonalDown="1">
      <left style="thin">
        <color indexed="8"/>
      </left>
      <right/>
      <top style="thin">
        <color indexed="8"/>
      </top>
      <bottom style="thin">
        <color indexed="64"/>
      </bottom>
      <diagonal style="hair">
        <color indexed="8"/>
      </diagonal>
    </border>
    <border diagonalDown="1">
      <left/>
      <right style="hair">
        <color indexed="8"/>
      </right>
      <top style="thin">
        <color indexed="8"/>
      </top>
      <bottom style="thin">
        <color indexed="64"/>
      </bottom>
      <diagonal style="hair">
        <color indexed="8"/>
      </diagonal>
    </border>
    <border>
      <left style="hair">
        <color indexed="8"/>
      </left>
      <right style="hair">
        <color indexed="8"/>
      </right>
      <top style="thin">
        <color indexed="8"/>
      </top>
      <bottom style="thin">
        <color indexed="64"/>
      </bottom>
      <diagonal/>
    </border>
    <border>
      <left style="thin">
        <color indexed="8"/>
      </left>
      <right style="hair">
        <color indexed="8"/>
      </right>
      <top style="thin">
        <color indexed="8"/>
      </top>
      <bottom style="thin">
        <color indexed="64"/>
      </bottom>
      <diagonal/>
    </border>
    <border>
      <left style="hair">
        <color indexed="8"/>
      </left>
      <right style="thin">
        <color indexed="8"/>
      </right>
      <top style="thin">
        <color indexed="8"/>
      </top>
      <bottom style="thin">
        <color indexed="64"/>
      </bottom>
      <diagonal/>
    </border>
    <border>
      <left style="thin">
        <color indexed="8"/>
      </left>
      <right style="hair">
        <color indexed="8"/>
      </right>
      <top/>
      <bottom style="hair">
        <color indexed="8"/>
      </bottom>
      <diagonal/>
    </border>
    <border>
      <left style="hair">
        <color indexed="8"/>
      </left>
      <right style="thin">
        <color indexed="8"/>
      </right>
      <top/>
      <bottom style="hair">
        <color indexed="8"/>
      </bottom>
      <diagonal/>
    </border>
    <border>
      <left style="thin">
        <color indexed="8"/>
      </left>
      <right style="hair">
        <color indexed="8"/>
      </right>
      <top style="hair">
        <color indexed="8"/>
      </top>
      <bottom/>
      <diagonal/>
    </border>
    <border>
      <left style="hair">
        <color indexed="8"/>
      </left>
      <right style="thin">
        <color indexed="8"/>
      </right>
      <top style="hair">
        <color indexed="8"/>
      </top>
      <bottom/>
      <diagonal/>
    </border>
    <border>
      <left style="thin">
        <color indexed="8"/>
      </left>
      <right style="hair">
        <color indexed="8"/>
      </right>
      <top style="thin">
        <color indexed="8"/>
      </top>
      <bottom style="thin">
        <color indexed="8"/>
      </bottom>
      <diagonal/>
    </border>
    <border>
      <left style="hair">
        <color indexed="8"/>
      </left>
      <right style="hair">
        <color indexed="8"/>
      </right>
      <top style="thin">
        <color indexed="8"/>
      </top>
      <bottom style="thin">
        <color indexed="8"/>
      </bottom>
      <diagonal/>
    </border>
    <border>
      <left style="hair">
        <color indexed="8"/>
      </left>
      <right style="thin">
        <color indexed="8"/>
      </right>
      <top style="thin">
        <color indexed="8"/>
      </top>
      <bottom style="thin">
        <color indexed="8"/>
      </bottom>
      <diagonal/>
    </border>
    <border>
      <left/>
      <right/>
      <top style="thin">
        <color indexed="8"/>
      </top>
      <bottom/>
      <diagonal/>
    </border>
    <border>
      <left style="thin">
        <color indexed="8"/>
      </left>
      <right/>
      <top style="hair">
        <color indexed="8"/>
      </top>
      <bottom style="thin">
        <color indexed="8"/>
      </bottom>
      <diagonal/>
    </border>
    <border>
      <left/>
      <right/>
      <top style="hair">
        <color indexed="8"/>
      </top>
      <bottom style="thin">
        <color indexed="8"/>
      </bottom>
      <diagonal/>
    </border>
    <border>
      <left style="thin">
        <color indexed="8"/>
      </left>
      <right/>
      <top style="hair">
        <color indexed="8"/>
      </top>
      <bottom style="hair">
        <color indexed="8"/>
      </bottom>
      <diagonal/>
    </border>
    <border>
      <left/>
      <right/>
      <top style="hair">
        <color indexed="8"/>
      </top>
      <bottom style="hair">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thin">
        <color indexed="8"/>
      </left>
      <right/>
      <top style="hair">
        <color indexed="8"/>
      </top>
      <bottom/>
      <diagonal/>
    </border>
    <border>
      <left/>
      <right/>
      <top style="hair">
        <color indexed="8"/>
      </top>
      <bottom/>
      <diagonal/>
    </border>
    <border>
      <left style="thin">
        <color indexed="8"/>
      </left>
      <right/>
      <top/>
      <bottom style="hair">
        <color indexed="8"/>
      </bottom>
      <diagonal/>
    </border>
    <border>
      <left/>
      <right/>
      <top/>
      <bottom style="hair">
        <color indexed="8"/>
      </bottom>
      <diagonal/>
    </border>
    <border>
      <left style="thin">
        <color indexed="8"/>
      </left>
      <right/>
      <top style="thin">
        <color indexed="8"/>
      </top>
      <bottom style="thin">
        <color indexed="64"/>
      </bottom>
      <diagonal/>
    </border>
    <border diagonalDown="1">
      <left style="thin">
        <color indexed="8"/>
      </left>
      <right style="hair">
        <color indexed="8"/>
      </right>
      <top style="thin">
        <color indexed="8"/>
      </top>
      <bottom style="thin">
        <color indexed="64"/>
      </bottom>
      <diagonal style="hair">
        <color indexed="8"/>
      </diagonal>
    </border>
    <border>
      <left style="hair">
        <color indexed="8"/>
      </left>
      <right/>
      <top style="thin">
        <color indexed="8"/>
      </top>
      <bottom style="thin">
        <color indexed="64"/>
      </bottom>
      <diagonal/>
    </border>
    <border>
      <left style="thin">
        <color indexed="64"/>
      </left>
      <right style="hair">
        <color indexed="8"/>
      </right>
      <top style="thin">
        <color indexed="8"/>
      </top>
      <bottom style="thin">
        <color indexed="64"/>
      </bottom>
      <diagonal/>
    </border>
    <border>
      <left style="hair">
        <color indexed="8"/>
      </left>
      <right/>
      <top/>
      <bottom style="hair">
        <color indexed="8"/>
      </bottom>
      <diagonal/>
    </border>
    <border>
      <left style="thin">
        <color indexed="64"/>
      </left>
      <right style="hair">
        <color indexed="8"/>
      </right>
      <top/>
      <bottom style="hair">
        <color indexed="8"/>
      </bottom>
      <diagonal/>
    </border>
    <border>
      <left style="hair">
        <color indexed="8"/>
      </left>
      <right/>
      <top style="hair">
        <color indexed="8"/>
      </top>
      <bottom style="hair">
        <color indexed="8"/>
      </bottom>
      <diagonal/>
    </border>
    <border>
      <left style="thin">
        <color indexed="64"/>
      </left>
      <right style="hair">
        <color indexed="8"/>
      </right>
      <top style="hair">
        <color indexed="8"/>
      </top>
      <bottom style="hair">
        <color indexed="8"/>
      </bottom>
      <diagonal/>
    </border>
    <border>
      <left style="hair">
        <color indexed="8"/>
      </left>
      <right/>
      <top style="hair">
        <color indexed="8"/>
      </top>
      <bottom/>
      <diagonal/>
    </border>
    <border>
      <left style="thin">
        <color indexed="64"/>
      </left>
      <right style="hair">
        <color indexed="8"/>
      </right>
      <top style="hair">
        <color indexed="8"/>
      </top>
      <bottom/>
      <diagonal/>
    </border>
    <border>
      <left style="thin">
        <color indexed="8"/>
      </left>
      <right style="hair">
        <color indexed="8"/>
      </right>
      <top style="thin">
        <color indexed="64"/>
      </top>
      <bottom style="hair">
        <color indexed="8"/>
      </bottom>
      <diagonal/>
    </border>
    <border>
      <left style="hair">
        <color indexed="8"/>
      </left>
      <right style="hair">
        <color indexed="8"/>
      </right>
      <top style="thin">
        <color indexed="64"/>
      </top>
      <bottom style="hair">
        <color indexed="8"/>
      </bottom>
      <diagonal/>
    </border>
    <border>
      <left style="hair">
        <color indexed="8"/>
      </left>
      <right/>
      <top style="thin">
        <color indexed="64"/>
      </top>
      <bottom style="hair">
        <color indexed="8"/>
      </bottom>
      <diagonal/>
    </border>
    <border>
      <left style="thin">
        <color indexed="64"/>
      </left>
      <right style="hair">
        <color indexed="8"/>
      </right>
      <top style="thin">
        <color indexed="64"/>
      </top>
      <bottom style="hair">
        <color indexed="8"/>
      </bottom>
      <diagonal/>
    </border>
    <border>
      <left style="hair">
        <color indexed="8"/>
      </left>
      <right/>
      <top style="hair">
        <color indexed="8"/>
      </top>
      <bottom style="thin">
        <color indexed="8"/>
      </bottom>
      <diagonal/>
    </border>
    <border diagonalDown="1">
      <left style="hair">
        <color indexed="8"/>
      </left>
      <right style="hair">
        <color indexed="8"/>
      </right>
      <top style="thin">
        <color indexed="8"/>
      </top>
      <bottom style="hair">
        <color indexed="8"/>
      </bottom>
      <diagonal style="hair">
        <color indexed="8"/>
      </diagonal>
    </border>
    <border>
      <left/>
      <right/>
      <top style="thin">
        <color indexed="64"/>
      </top>
      <bottom style="thin">
        <color indexed="64"/>
      </bottom>
      <diagonal/>
    </border>
    <border diagonalDown="1">
      <left/>
      <right style="thin">
        <color indexed="64"/>
      </right>
      <top/>
      <bottom style="thin">
        <color indexed="64"/>
      </bottom>
      <diagonal style="thin">
        <color auto="1"/>
      </diagonal>
    </border>
    <border diagonalDown="1">
      <left style="thin">
        <color indexed="64"/>
      </left>
      <right/>
      <top style="thin">
        <color indexed="64"/>
      </top>
      <bottom/>
      <diagonal style="thin">
        <color auto="1"/>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right/>
      <top/>
      <bottom style="hair">
        <color indexed="64"/>
      </bottom>
      <diagonal/>
    </border>
    <border>
      <left style="hair">
        <color indexed="64"/>
      </left>
      <right/>
      <top/>
      <bottom style="hair">
        <color indexed="64"/>
      </bottom>
      <diagonal/>
    </border>
    <border>
      <left/>
      <right style="thin">
        <color indexed="64"/>
      </right>
      <top/>
      <bottom style="hair">
        <color indexed="64"/>
      </bottom>
      <diagonal/>
    </border>
    <border>
      <left style="hair">
        <color indexed="8"/>
      </left>
      <right/>
      <top style="thin">
        <color indexed="64"/>
      </top>
      <bottom/>
      <diagonal/>
    </border>
    <border>
      <left/>
      <right style="hair">
        <color indexed="8"/>
      </right>
      <top style="thin">
        <color indexed="64"/>
      </top>
      <bottom/>
      <diagonal/>
    </border>
    <border>
      <left style="hair">
        <color indexed="8"/>
      </left>
      <right style="thin">
        <color indexed="64"/>
      </right>
      <top style="thin">
        <color indexed="64"/>
      </top>
      <bottom style="hair">
        <color indexed="8"/>
      </bottom>
      <diagonal/>
    </border>
    <border>
      <left style="thin">
        <color indexed="64"/>
      </left>
      <right style="hair">
        <color indexed="8"/>
      </right>
      <top style="thin">
        <color indexed="8"/>
      </top>
      <bottom style="hair">
        <color indexed="8"/>
      </bottom>
      <diagonal/>
    </border>
    <border>
      <left/>
      <right style="hair">
        <color indexed="8"/>
      </right>
      <top/>
      <bottom style="hair">
        <color indexed="8"/>
      </bottom>
      <diagonal/>
    </border>
    <border>
      <left style="hair">
        <color indexed="8"/>
      </left>
      <right style="thin">
        <color indexed="64"/>
      </right>
      <top style="thin">
        <color indexed="8"/>
      </top>
      <bottom style="hair">
        <color indexed="8"/>
      </bottom>
      <diagonal/>
    </border>
    <border>
      <left style="thin">
        <color indexed="64"/>
      </left>
      <right/>
      <top style="hair">
        <color indexed="8"/>
      </top>
      <bottom/>
      <diagonal/>
    </border>
    <border>
      <left/>
      <right style="hair">
        <color indexed="8"/>
      </right>
      <top style="hair">
        <color indexed="8"/>
      </top>
      <bottom/>
      <diagonal/>
    </border>
    <border>
      <left/>
      <right style="hair">
        <color indexed="8"/>
      </right>
      <top/>
      <bottom/>
      <diagonal/>
    </border>
    <border>
      <left style="hair">
        <color indexed="8"/>
      </left>
      <right/>
      <top/>
      <bottom/>
      <diagonal/>
    </border>
    <border>
      <left style="thin">
        <color indexed="64"/>
      </left>
      <right/>
      <top/>
      <bottom style="hair">
        <color indexed="8"/>
      </bottom>
      <diagonal/>
    </border>
    <border>
      <left style="hair">
        <color indexed="64"/>
      </left>
      <right style="hair">
        <color indexed="8"/>
      </right>
      <top style="hair">
        <color indexed="64"/>
      </top>
      <bottom style="hair">
        <color indexed="64"/>
      </bottom>
      <diagonal/>
    </border>
    <border>
      <left style="hair">
        <color indexed="8"/>
      </left>
      <right style="hair">
        <color indexed="8"/>
      </right>
      <top style="hair">
        <color indexed="64"/>
      </top>
      <bottom style="hair">
        <color indexed="64"/>
      </bottom>
      <diagonal/>
    </border>
    <border>
      <left style="hair">
        <color indexed="8"/>
      </left>
      <right style="hair">
        <color indexed="64"/>
      </right>
      <top style="hair">
        <color indexed="64"/>
      </top>
      <bottom style="hair">
        <color indexed="64"/>
      </bottom>
      <diagonal/>
    </border>
    <border>
      <left/>
      <right style="hair">
        <color indexed="8"/>
      </right>
      <top style="hair">
        <color indexed="8"/>
      </top>
      <bottom style="hair">
        <color indexed="8"/>
      </bottom>
      <diagonal/>
    </border>
    <border>
      <left style="hair">
        <color indexed="64"/>
      </left>
      <right style="hair">
        <color indexed="64"/>
      </right>
      <top style="hair">
        <color indexed="64"/>
      </top>
      <bottom style="hair">
        <color indexed="64"/>
      </bottom>
      <diagonal/>
    </border>
    <border>
      <left/>
      <right style="thin">
        <color indexed="8"/>
      </right>
      <top style="hair">
        <color indexed="8"/>
      </top>
      <bottom style="hair">
        <color indexed="8"/>
      </bottom>
      <diagonal/>
    </border>
    <border>
      <left style="hair">
        <color indexed="64"/>
      </left>
      <right style="hair">
        <color indexed="8"/>
      </right>
      <top style="hair">
        <color indexed="64"/>
      </top>
      <bottom style="hair">
        <color indexed="8"/>
      </bottom>
      <diagonal/>
    </border>
    <border>
      <left style="hair">
        <color indexed="8"/>
      </left>
      <right style="hair">
        <color indexed="8"/>
      </right>
      <top style="hair">
        <color indexed="64"/>
      </top>
      <bottom style="hair">
        <color indexed="8"/>
      </bottom>
      <diagonal/>
    </border>
    <border>
      <left style="hair">
        <color indexed="8"/>
      </left>
      <right style="hair">
        <color indexed="64"/>
      </right>
      <top style="hair">
        <color indexed="64"/>
      </top>
      <bottom style="hair">
        <color indexed="8"/>
      </bottom>
      <diagonal/>
    </border>
    <border>
      <left style="hair">
        <color indexed="64"/>
      </left>
      <right style="hair">
        <color indexed="8"/>
      </right>
      <top style="hair">
        <color indexed="8"/>
      </top>
      <bottom style="hair">
        <color indexed="64"/>
      </bottom>
      <diagonal/>
    </border>
    <border>
      <left style="hair">
        <color indexed="8"/>
      </left>
      <right style="hair">
        <color indexed="8"/>
      </right>
      <top style="hair">
        <color indexed="8"/>
      </top>
      <bottom style="hair">
        <color indexed="64"/>
      </bottom>
      <diagonal/>
    </border>
    <border>
      <left style="hair">
        <color indexed="8"/>
      </left>
      <right style="hair">
        <color indexed="64"/>
      </right>
      <top style="hair">
        <color indexed="8"/>
      </top>
      <bottom style="hair">
        <color indexed="64"/>
      </bottom>
      <diagonal/>
    </border>
    <border>
      <left style="hair">
        <color indexed="8"/>
      </left>
      <right style="hair">
        <color indexed="8"/>
      </right>
      <top/>
      <bottom style="thin">
        <color indexed="8"/>
      </bottom>
      <diagonal/>
    </border>
    <border diagonalDown="1">
      <left style="thin">
        <color indexed="8"/>
      </left>
      <right/>
      <top style="thin">
        <color indexed="8"/>
      </top>
      <bottom/>
      <diagonal style="hair">
        <color indexed="8"/>
      </diagonal>
    </border>
    <border>
      <left/>
      <right style="hair">
        <color indexed="8"/>
      </right>
      <top style="thin">
        <color indexed="8"/>
      </top>
      <bottom/>
      <diagonal/>
    </border>
    <border>
      <left/>
      <right style="thin">
        <color indexed="8"/>
      </right>
      <top style="hair">
        <color indexed="8"/>
      </top>
      <bottom style="thin">
        <color indexed="8"/>
      </bottom>
      <diagonal/>
    </border>
    <border>
      <left/>
      <right style="hair">
        <color indexed="8"/>
      </right>
      <top style="hair">
        <color indexed="8"/>
      </top>
      <bottom style="thin">
        <color indexed="8"/>
      </bottom>
      <diagonal/>
    </border>
    <border>
      <left style="thin">
        <color indexed="8"/>
      </left>
      <right style="hair">
        <color indexed="8"/>
      </right>
      <top/>
      <bottom style="thin">
        <color indexed="8"/>
      </bottom>
      <diagonal/>
    </border>
    <border>
      <left style="hair">
        <color indexed="8"/>
      </left>
      <right/>
      <top/>
      <bottom style="thin">
        <color indexed="8"/>
      </bottom>
      <diagonal/>
    </border>
    <border>
      <left/>
      <right style="hair">
        <color indexed="8"/>
      </right>
      <top/>
      <bottom style="thin">
        <color indexed="8"/>
      </bottom>
      <diagonal/>
    </border>
    <border>
      <left/>
      <right style="thin">
        <color indexed="8"/>
      </right>
      <top/>
      <bottom style="thin">
        <color indexed="8"/>
      </bottom>
      <diagonal/>
    </border>
    <border>
      <left style="hair">
        <color indexed="8"/>
      </left>
      <right style="thin">
        <color indexed="64"/>
      </right>
      <top style="hair">
        <color indexed="8"/>
      </top>
      <bottom style="hair">
        <color indexed="8"/>
      </bottom>
      <diagonal/>
    </border>
    <border>
      <left/>
      <right/>
      <top style="hair">
        <color indexed="8"/>
      </top>
      <bottom style="thin">
        <color indexed="64"/>
      </bottom>
      <diagonal/>
    </border>
    <border>
      <left/>
      <right style="hair">
        <color indexed="8"/>
      </right>
      <top style="hair">
        <color indexed="8"/>
      </top>
      <bottom style="thin">
        <color indexed="64"/>
      </bottom>
      <diagonal/>
    </border>
    <border>
      <left style="hair">
        <color indexed="8"/>
      </left>
      <right style="thin">
        <color indexed="64"/>
      </right>
      <top style="hair">
        <color indexed="8"/>
      </top>
      <bottom style="thin">
        <color indexed="64"/>
      </bottom>
      <diagonal/>
    </border>
    <border>
      <left style="hair">
        <color indexed="64"/>
      </left>
      <right style="thin">
        <color indexed="64"/>
      </right>
      <top style="hair">
        <color indexed="64"/>
      </top>
      <bottom style="hair">
        <color indexed="64"/>
      </bottom>
      <diagonal/>
    </border>
    <border>
      <left style="hair">
        <color indexed="8"/>
      </left>
      <right style="hair">
        <color indexed="8"/>
      </right>
      <top style="thin">
        <color indexed="8"/>
      </top>
      <bottom/>
      <diagonal/>
    </border>
    <border>
      <left/>
      <right style="thin">
        <color indexed="8"/>
      </right>
      <top style="hair">
        <color indexed="8"/>
      </top>
      <bottom/>
      <diagonal/>
    </border>
    <border>
      <left/>
      <right style="thin">
        <color indexed="8"/>
      </right>
      <top/>
      <bottom/>
      <diagonal/>
    </border>
    <border>
      <left/>
      <right/>
      <top/>
      <bottom style="thin">
        <color indexed="8"/>
      </bottom>
      <diagonal/>
    </border>
    <border>
      <left style="hair">
        <color indexed="8"/>
      </left>
      <right/>
      <top style="hair">
        <color indexed="8"/>
      </top>
      <bottom style="thin">
        <color indexed="64"/>
      </bottom>
      <diagonal/>
    </border>
    <border>
      <left style="thin">
        <color indexed="8"/>
      </left>
      <right/>
      <top style="thin">
        <color indexed="8"/>
      </top>
      <bottom/>
      <diagonal/>
    </border>
    <border>
      <left style="hair">
        <color indexed="8"/>
      </left>
      <right/>
      <top style="thin">
        <color indexed="8"/>
      </top>
      <bottom style="hair">
        <color indexed="8"/>
      </bottom>
      <diagonal/>
    </border>
    <border>
      <left/>
      <right/>
      <top style="thin">
        <color indexed="8"/>
      </top>
      <bottom style="hair">
        <color indexed="8"/>
      </bottom>
      <diagonal/>
    </border>
    <border>
      <left/>
      <right style="hair">
        <color indexed="8"/>
      </right>
      <top style="thin">
        <color indexed="8"/>
      </top>
      <bottom style="hair">
        <color indexed="8"/>
      </bottom>
      <diagonal/>
    </border>
    <border>
      <left style="thin">
        <color indexed="8"/>
      </left>
      <right/>
      <top/>
      <bottom style="thin">
        <color indexed="8"/>
      </bottom>
      <diagonal/>
    </border>
    <border>
      <left style="thin">
        <color indexed="8"/>
      </left>
      <right/>
      <top style="hair">
        <color indexed="8"/>
      </top>
      <bottom style="thin">
        <color indexed="64"/>
      </bottom>
      <diagonal/>
    </border>
    <border>
      <left/>
      <right style="thin">
        <color indexed="8"/>
      </right>
      <top style="thin">
        <color indexed="8"/>
      </top>
      <bottom style="hair">
        <color indexed="8"/>
      </bottom>
      <diagonal/>
    </border>
    <border>
      <left style="thin">
        <color indexed="8"/>
      </left>
      <right/>
      <top style="thin">
        <color indexed="8"/>
      </top>
      <bottom style="hair">
        <color indexed="8"/>
      </bottom>
      <diagonal/>
    </border>
    <border>
      <left style="hair">
        <color indexed="8"/>
      </left>
      <right style="hair">
        <color indexed="8"/>
      </right>
      <top style="hair">
        <color indexed="8"/>
      </top>
      <bottom style="double">
        <color indexed="8"/>
      </bottom>
      <diagonal/>
    </border>
    <border>
      <left style="thin">
        <color indexed="8"/>
      </left>
      <right/>
      <top style="medium">
        <color indexed="8"/>
      </top>
      <bottom/>
      <diagonal/>
    </border>
    <border>
      <left/>
      <right style="hair">
        <color indexed="8"/>
      </right>
      <top style="medium">
        <color indexed="8"/>
      </top>
      <bottom/>
      <diagonal/>
    </border>
    <border>
      <left style="thin">
        <color indexed="8"/>
      </left>
      <right style="hair">
        <color indexed="8"/>
      </right>
      <top style="thin">
        <color indexed="8"/>
      </top>
      <bottom/>
      <diagonal/>
    </border>
    <border>
      <left style="thin">
        <color indexed="8"/>
      </left>
      <right style="hair">
        <color indexed="8"/>
      </right>
      <top/>
      <bottom/>
      <diagonal/>
    </border>
    <border>
      <left style="hair">
        <color indexed="8"/>
      </left>
      <right style="thin">
        <color indexed="64"/>
      </right>
      <top style="hair">
        <color indexed="8"/>
      </top>
      <bottom style="thin">
        <color indexed="8"/>
      </bottom>
      <diagonal/>
    </border>
    <border>
      <left style="hair">
        <color indexed="8"/>
      </left>
      <right style="thin">
        <color indexed="8"/>
      </right>
      <top/>
      <bottom/>
      <diagonal/>
    </border>
    <border>
      <left/>
      <right style="hair">
        <color indexed="8"/>
      </right>
      <top/>
      <bottom style="thin">
        <color indexed="64"/>
      </bottom>
      <diagonal/>
    </border>
    <border>
      <left style="hair">
        <color indexed="8"/>
      </left>
      <right/>
      <top/>
      <bottom style="thin">
        <color indexed="64"/>
      </bottom>
      <diagonal/>
    </border>
    <border>
      <left/>
      <right style="thin">
        <color indexed="64"/>
      </right>
      <top style="hair">
        <color indexed="8"/>
      </top>
      <bottom style="hair">
        <color indexed="8"/>
      </bottom>
      <diagonal/>
    </border>
    <border>
      <left style="hair">
        <color indexed="8"/>
      </left>
      <right style="thin">
        <color indexed="64"/>
      </right>
      <top style="hair">
        <color indexed="8"/>
      </top>
      <bottom/>
      <diagonal/>
    </border>
    <border>
      <left style="hair">
        <color indexed="8"/>
      </left>
      <right style="thin">
        <color indexed="64"/>
      </right>
      <top/>
      <bottom style="hair">
        <color indexed="8"/>
      </bottom>
      <diagonal/>
    </border>
    <border>
      <left style="thin">
        <color indexed="64"/>
      </left>
      <right style="hair">
        <color indexed="8"/>
      </right>
      <top style="hair">
        <color indexed="8"/>
      </top>
      <bottom style="thin">
        <color indexed="64"/>
      </bottom>
      <diagonal/>
    </border>
    <border>
      <left style="hair">
        <color indexed="8"/>
      </left>
      <right style="hair">
        <color indexed="8"/>
      </right>
      <top/>
      <bottom style="thin">
        <color indexed="64"/>
      </bottom>
      <diagonal/>
    </border>
    <border diagonalDown="1">
      <left/>
      <right/>
      <top/>
      <bottom style="thin">
        <color indexed="64"/>
      </bottom>
      <diagonal style="hair">
        <color indexed="8"/>
      </diagonal>
    </border>
    <border diagonalDown="1">
      <left/>
      <right/>
      <top/>
      <bottom/>
      <diagonal style="hair">
        <color indexed="8"/>
      </diagonal>
    </border>
    <border>
      <left style="hair">
        <color indexed="8"/>
      </left>
      <right style="thin">
        <color indexed="8"/>
      </right>
      <top/>
      <bottom style="thin">
        <color indexed="8"/>
      </bottom>
      <diagonal/>
    </border>
    <border>
      <left style="hair">
        <color indexed="8"/>
      </left>
      <right/>
      <top style="double">
        <color indexed="8"/>
      </top>
      <bottom style="hair">
        <color indexed="8"/>
      </bottom>
      <diagonal/>
    </border>
    <border>
      <left/>
      <right/>
      <top style="double">
        <color indexed="8"/>
      </top>
      <bottom style="hair">
        <color indexed="8"/>
      </bottom>
      <diagonal/>
    </border>
    <border>
      <left/>
      <right style="thin">
        <color indexed="8"/>
      </right>
      <top style="double">
        <color indexed="8"/>
      </top>
      <bottom style="hair">
        <color indexed="8"/>
      </bottom>
      <diagonal/>
    </border>
    <border>
      <left/>
      <right style="hair">
        <color indexed="8"/>
      </right>
      <top style="double">
        <color indexed="8"/>
      </top>
      <bottom style="hair">
        <color indexed="8"/>
      </bottom>
      <diagonal/>
    </border>
    <border>
      <left style="hair">
        <color indexed="8"/>
      </left>
      <right/>
      <top style="hair">
        <color indexed="8"/>
      </top>
      <bottom style="double">
        <color indexed="8"/>
      </bottom>
      <diagonal/>
    </border>
    <border>
      <left/>
      <right style="thin">
        <color indexed="8"/>
      </right>
      <top style="hair">
        <color indexed="8"/>
      </top>
      <bottom style="double">
        <color indexed="8"/>
      </bottom>
      <diagonal/>
    </border>
    <border>
      <left/>
      <right style="hair">
        <color indexed="8"/>
      </right>
      <top style="hair">
        <color indexed="8"/>
      </top>
      <bottom style="double">
        <color indexed="8"/>
      </bottom>
      <diagonal/>
    </border>
    <border>
      <left/>
      <right/>
      <top/>
      <bottom style="medium">
        <color indexed="64"/>
      </bottom>
      <diagonal/>
    </border>
    <border>
      <left/>
      <right style="thin">
        <color indexed="64"/>
      </right>
      <top style="hair">
        <color indexed="64"/>
      </top>
      <bottom/>
      <diagonal/>
    </border>
    <border>
      <left style="hair">
        <color indexed="8"/>
      </left>
      <right/>
      <top style="thin">
        <color indexed="64"/>
      </top>
      <bottom style="thin">
        <color indexed="8"/>
      </bottom>
      <diagonal/>
    </border>
    <border>
      <left/>
      <right/>
      <top style="thin">
        <color indexed="64"/>
      </top>
      <bottom style="thin">
        <color indexed="8"/>
      </bottom>
      <diagonal/>
    </border>
    <border>
      <left/>
      <right style="hair">
        <color indexed="8"/>
      </right>
      <top style="thin">
        <color indexed="64"/>
      </top>
      <bottom style="thin">
        <color indexed="8"/>
      </bottom>
      <diagonal/>
    </border>
    <border>
      <left style="thin">
        <color indexed="64"/>
      </left>
      <right/>
      <top style="thin">
        <color indexed="64"/>
      </top>
      <bottom style="hair">
        <color indexed="8"/>
      </bottom>
      <diagonal/>
    </border>
    <border>
      <left/>
      <right/>
      <top style="thin">
        <color indexed="64"/>
      </top>
      <bottom style="hair">
        <color indexed="8"/>
      </bottom>
      <diagonal/>
    </border>
    <border>
      <left/>
      <right style="thin">
        <color indexed="64"/>
      </right>
      <top style="thin">
        <color indexed="64"/>
      </top>
      <bottom style="hair">
        <color indexed="8"/>
      </bottom>
      <diagonal/>
    </border>
    <border>
      <left style="thin">
        <color indexed="64"/>
      </left>
      <right/>
      <top style="hair">
        <color indexed="8"/>
      </top>
      <bottom style="hair">
        <color indexed="8"/>
      </bottom>
      <diagonal/>
    </border>
    <border>
      <left/>
      <right style="hair">
        <color indexed="8"/>
      </right>
      <top style="thin">
        <color indexed="64"/>
      </top>
      <bottom style="thin">
        <color indexed="64"/>
      </bottom>
      <diagonal/>
    </border>
    <border>
      <left style="hair">
        <color indexed="8"/>
      </left>
      <right/>
      <top style="thin">
        <color indexed="64"/>
      </top>
      <bottom style="thin">
        <color indexed="64"/>
      </bottom>
      <diagonal/>
    </border>
    <border>
      <left style="hair">
        <color indexed="8"/>
      </left>
      <right style="hair">
        <color indexed="8"/>
      </right>
      <top style="thin">
        <color indexed="64"/>
      </top>
      <bottom style="thin">
        <color indexed="64"/>
      </bottom>
      <diagonal/>
    </border>
    <border>
      <left style="hair">
        <color indexed="8"/>
      </left>
      <right style="thin">
        <color indexed="8"/>
      </right>
      <top style="thin">
        <color indexed="64"/>
      </top>
      <bottom style="thin">
        <color indexed="64"/>
      </bottom>
      <diagonal/>
    </border>
    <border>
      <left style="hair">
        <color indexed="8"/>
      </left>
      <right style="thin">
        <color indexed="64"/>
      </right>
      <top style="thin">
        <color indexed="64"/>
      </top>
      <bottom style="thin">
        <color indexed="64"/>
      </bottom>
      <diagonal/>
    </border>
    <border>
      <left style="hair">
        <color indexed="8"/>
      </left>
      <right style="hair">
        <color indexed="8"/>
      </right>
      <top style="thin">
        <color indexed="64"/>
      </top>
      <bottom/>
      <diagonal/>
    </border>
    <border>
      <left style="hair">
        <color indexed="64"/>
      </left>
      <right/>
      <top style="thin">
        <color indexed="64"/>
      </top>
      <bottom/>
      <diagonal/>
    </border>
    <border>
      <left/>
      <right style="hair">
        <color indexed="8"/>
      </right>
      <top/>
      <bottom style="hair">
        <color indexed="64"/>
      </bottom>
      <diagonal/>
    </border>
    <border>
      <left style="hair">
        <color indexed="8"/>
      </left>
      <right/>
      <top/>
      <bottom style="hair">
        <color indexed="64"/>
      </bottom>
      <diagonal/>
    </border>
    <border>
      <left style="thin">
        <color indexed="64"/>
      </left>
      <right style="hair">
        <color indexed="64"/>
      </right>
      <top style="hair">
        <color indexed="8"/>
      </top>
      <bottom style="hair">
        <color indexed="64"/>
      </bottom>
      <diagonal/>
    </border>
    <border>
      <left style="hair">
        <color indexed="64"/>
      </left>
      <right style="hair">
        <color indexed="64"/>
      </right>
      <top style="hair">
        <color indexed="8"/>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style="hair">
        <color indexed="8"/>
      </left>
      <right style="hair">
        <color indexed="8"/>
      </right>
      <top/>
      <bottom style="hair">
        <color indexed="64"/>
      </bottom>
      <diagonal/>
    </border>
    <border>
      <left/>
      <right/>
      <top/>
      <bottom style="hair">
        <color indexed="8"/>
      </bottom>
      <diagonal/>
    </border>
    <border>
      <left style="thin">
        <color indexed="64"/>
      </left>
      <right/>
      <top/>
      <bottom style="hair">
        <color indexed="8"/>
      </bottom>
      <diagonal/>
    </border>
    <border>
      <left style="hair">
        <color indexed="8"/>
      </left>
      <right style="hair">
        <color indexed="8"/>
      </right>
      <top/>
      <bottom/>
      <diagonal/>
    </border>
    <border>
      <left style="hair">
        <color indexed="8"/>
      </left>
      <right style="hair">
        <color indexed="8"/>
      </right>
      <top/>
      <bottom style="hair">
        <color indexed="8"/>
      </bottom>
      <diagonal/>
    </border>
    <border>
      <left style="hair">
        <color indexed="8"/>
      </left>
      <right/>
      <top/>
      <bottom style="hair">
        <color indexed="8"/>
      </bottom>
      <diagonal/>
    </border>
    <border>
      <left/>
      <right style="hair">
        <color indexed="8"/>
      </right>
      <top/>
      <bottom style="hair">
        <color indexed="8"/>
      </bottom>
      <diagonal/>
    </border>
    <border>
      <left style="hair">
        <color auto="1"/>
      </left>
      <right style="hair">
        <color auto="1"/>
      </right>
      <top/>
      <bottom/>
      <diagonal/>
    </border>
    <border>
      <left/>
      <right style="hair">
        <color auto="1"/>
      </right>
      <top/>
      <bottom/>
      <diagonal/>
    </border>
    <border>
      <left style="hair">
        <color auto="1"/>
      </left>
      <right style="hair">
        <color auto="1"/>
      </right>
      <top/>
      <bottom style="hair">
        <color auto="1"/>
      </bottom>
      <diagonal/>
    </border>
    <border>
      <left style="hair">
        <color indexed="8"/>
      </left>
      <right/>
      <top style="hair">
        <color indexed="8"/>
      </top>
      <bottom style="hair">
        <color indexed="8"/>
      </bottom>
      <diagonal/>
    </border>
    <border>
      <left/>
      <right/>
      <top style="hair">
        <color indexed="8"/>
      </top>
      <bottom style="hair">
        <color indexed="8"/>
      </bottom>
      <diagonal/>
    </border>
    <border>
      <left/>
      <right style="thin">
        <color indexed="64"/>
      </right>
      <top style="hair">
        <color indexed="8"/>
      </top>
      <bottom style="hair">
        <color indexed="8"/>
      </bottom>
      <diagonal/>
    </border>
    <border>
      <left/>
      <right/>
      <top style="hair">
        <color indexed="8"/>
      </top>
      <bottom/>
      <diagonal/>
    </border>
    <border>
      <left style="thin">
        <color indexed="64"/>
      </left>
      <right/>
      <top style="hair">
        <color indexed="8"/>
      </top>
      <bottom/>
      <diagonal/>
    </border>
    <border>
      <left/>
      <right style="hair">
        <color indexed="8"/>
      </right>
      <top style="hair">
        <color indexed="8"/>
      </top>
      <bottom/>
      <diagonal/>
    </border>
    <border>
      <left style="hair">
        <color indexed="8"/>
      </left>
      <right/>
      <top style="hair">
        <color indexed="8"/>
      </top>
      <bottom/>
      <diagonal/>
    </border>
    <border>
      <left/>
      <right style="thin">
        <color indexed="64"/>
      </right>
      <top style="hair">
        <color indexed="8"/>
      </top>
      <bottom/>
      <diagonal/>
    </border>
    <border>
      <left style="hair">
        <color indexed="8"/>
      </left>
      <right style="hair">
        <color indexed="8"/>
      </right>
      <top style="hair">
        <color indexed="8"/>
      </top>
      <bottom style="hair">
        <color indexed="8"/>
      </bottom>
      <diagonal/>
    </border>
    <border>
      <left style="hair">
        <color indexed="8"/>
      </left>
      <right/>
      <top style="hair">
        <color indexed="8"/>
      </top>
      <bottom style="thin">
        <color indexed="64"/>
      </bottom>
      <diagonal/>
    </border>
    <border>
      <left/>
      <right style="thin">
        <color indexed="64"/>
      </right>
      <top/>
      <bottom style="hair">
        <color indexed="8"/>
      </bottom>
      <diagonal/>
    </border>
    <border>
      <left/>
      <right/>
      <top style="hair">
        <color indexed="8"/>
      </top>
      <bottom style="thin">
        <color indexed="64"/>
      </bottom>
      <diagonal/>
    </border>
    <border>
      <left/>
      <right style="thin">
        <color indexed="64"/>
      </right>
      <top style="hair">
        <color indexed="8"/>
      </top>
      <bottom style="thin">
        <color indexed="64"/>
      </bottom>
      <diagonal/>
    </border>
    <border>
      <left/>
      <right style="hair">
        <color indexed="8"/>
      </right>
      <top style="hair">
        <color indexed="8"/>
      </top>
      <bottom style="hair">
        <color indexed="8"/>
      </bottom>
      <diagonal/>
    </border>
    <border>
      <left/>
      <right/>
      <top style="hair">
        <color indexed="8"/>
      </top>
      <bottom style="thin">
        <color indexed="8"/>
      </bottom>
      <diagonal/>
    </border>
    <border>
      <left style="thin">
        <color indexed="8"/>
      </left>
      <right/>
      <top style="hair">
        <color indexed="8"/>
      </top>
      <bottom style="hair">
        <color indexed="8"/>
      </bottom>
      <diagonal/>
    </border>
    <border>
      <left style="thin">
        <color indexed="8"/>
      </left>
      <right/>
      <top style="hair">
        <color indexed="8"/>
      </top>
      <bottom style="thin">
        <color indexed="8"/>
      </bottom>
      <diagonal/>
    </border>
    <border>
      <left style="hair">
        <color indexed="8"/>
      </left>
      <right style="hair">
        <color indexed="8"/>
      </right>
      <top style="hair">
        <color indexed="8"/>
      </top>
      <bottom style="thin">
        <color indexed="8"/>
      </bottom>
      <diagonal/>
    </border>
    <border>
      <left style="hair">
        <color indexed="8"/>
      </left>
      <right style="thin">
        <color indexed="8"/>
      </right>
      <top style="hair">
        <color indexed="8"/>
      </top>
      <bottom style="thin">
        <color indexed="8"/>
      </bottom>
      <diagonal/>
    </border>
    <border>
      <left style="hair">
        <color indexed="8"/>
      </left>
      <right style="thin">
        <color indexed="8"/>
      </right>
      <top style="hair">
        <color indexed="8"/>
      </top>
      <bottom style="hair">
        <color indexed="8"/>
      </bottom>
      <diagonal/>
    </border>
    <border>
      <left style="hair">
        <color indexed="8"/>
      </left>
      <right/>
      <top style="thin">
        <color indexed="8"/>
      </top>
      <bottom/>
      <diagonal/>
    </border>
    <border>
      <left style="hair">
        <color auto="1"/>
      </left>
      <right style="hair">
        <color auto="1"/>
      </right>
      <top style="hair">
        <color auto="1"/>
      </top>
      <bottom/>
      <diagonal/>
    </border>
    <border>
      <left/>
      <right style="thin">
        <color indexed="8"/>
      </right>
      <top style="thin">
        <color indexed="8"/>
      </top>
      <bottom/>
      <diagonal/>
    </border>
    <border>
      <left/>
      <right style="thin">
        <color indexed="8"/>
      </right>
      <top style="thin">
        <color indexed="64"/>
      </top>
      <bottom/>
      <diagonal/>
    </border>
    <border>
      <left style="thin">
        <color indexed="64"/>
      </left>
      <right/>
      <top/>
      <bottom style="thin">
        <color indexed="8"/>
      </bottom>
      <diagonal/>
    </border>
    <border>
      <left style="thin">
        <color indexed="64"/>
      </left>
      <right style="hair">
        <color indexed="8"/>
      </right>
      <top style="thin">
        <color indexed="8"/>
      </top>
      <bottom style="hair">
        <color indexed="64"/>
      </bottom>
      <diagonal/>
    </border>
    <border>
      <left style="hair">
        <color indexed="64"/>
      </left>
      <right/>
      <top/>
      <bottom/>
      <diagonal/>
    </border>
    <border>
      <left/>
      <right/>
      <top/>
      <bottom style="hair">
        <color indexed="64"/>
      </bottom>
      <diagonal/>
    </border>
    <border>
      <left/>
      <right style="thin">
        <color indexed="64"/>
      </right>
      <top/>
      <bottom style="hair">
        <color indexed="64"/>
      </bottom>
      <diagonal/>
    </border>
    <border>
      <left style="thin">
        <color indexed="64"/>
      </left>
      <right/>
      <top/>
      <bottom style="hair">
        <color indexed="64"/>
      </bottom>
      <diagonal/>
    </border>
    <border>
      <left style="hair">
        <color indexed="8"/>
      </left>
      <right/>
      <top/>
      <bottom/>
      <diagonal/>
    </border>
    <border>
      <left style="thin">
        <color indexed="64"/>
      </left>
      <right/>
      <top style="hair">
        <color indexed="64"/>
      </top>
      <bottom/>
      <diagonal/>
    </border>
    <border>
      <left/>
      <right/>
      <top style="hair">
        <color indexed="8"/>
      </top>
      <bottom style="hair">
        <color indexed="8"/>
      </bottom>
      <diagonal/>
    </border>
    <border>
      <left/>
      <right/>
      <top style="hair">
        <color indexed="8"/>
      </top>
      <bottom style="thin">
        <color indexed="64"/>
      </bottom>
      <diagonal/>
    </border>
    <border>
      <left style="hair">
        <color indexed="64"/>
      </left>
      <right style="hair">
        <color indexed="64"/>
      </right>
      <top style="hair">
        <color indexed="8"/>
      </top>
      <bottom style="hair">
        <color indexed="64"/>
      </bottom>
      <diagonal/>
    </border>
    <border>
      <left/>
      <right style="hair">
        <color indexed="8"/>
      </right>
      <top style="hair">
        <color indexed="8"/>
      </top>
      <bottom style="hair">
        <color indexed="8"/>
      </bottom>
      <diagonal/>
    </border>
    <border>
      <left style="thin">
        <color indexed="8"/>
      </left>
      <right style="hair">
        <color indexed="8"/>
      </right>
      <top style="hair">
        <color indexed="8"/>
      </top>
      <bottom style="hair">
        <color indexed="8"/>
      </bottom>
      <diagonal/>
    </border>
    <border>
      <left style="hair">
        <color indexed="8"/>
      </left>
      <right style="hair">
        <color indexed="8"/>
      </right>
      <top style="hair">
        <color indexed="8"/>
      </top>
      <bottom style="hair">
        <color indexed="8"/>
      </bottom>
      <diagonal/>
    </border>
    <border>
      <left style="hair">
        <color indexed="8"/>
      </left>
      <right/>
      <top style="hair">
        <color indexed="8"/>
      </top>
      <bottom style="hair">
        <color indexed="8"/>
      </bottom>
      <diagonal/>
    </border>
    <border>
      <left style="thin">
        <color indexed="64"/>
      </left>
      <right style="hair">
        <color indexed="8"/>
      </right>
      <top style="hair">
        <color indexed="8"/>
      </top>
      <bottom style="hair">
        <color indexed="8"/>
      </bottom>
      <diagonal/>
    </border>
    <border>
      <left style="hair">
        <color indexed="8"/>
      </left>
      <right style="thin">
        <color indexed="8"/>
      </right>
      <top style="hair">
        <color indexed="8"/>
      </top>
      <bottom style="hair">
        <color indexed="8"/>
      </bottom>
      <diagonal/>
    </border>
    <border>
      <left style="thin">
        <color indexed="8"/>
      </left>
      <right style="hair">
        <color indexed="8"/>
      </right>
      <top style="hair">
        <color indexed="8"/>
      </top>
      <bottom style="thin">
        <color indexed="8"/>
      </bottom>
      <diagonal/>
    </border>
    <border>
      <left style="hair">
        <color indexed="8"/>
      </left>
      <right style="hair">
        <color indexed="8"/>
      </right>
      <top style="hair">
        <color indexed="8"/>
      </top>
      <bottom style="thin">
        <color indexed="8"/>
      </bottom>
      <diagonal/>
    </border>
    <border>
      <left style="hair">
        <color indexed="8"/>
      </left>
      <right/>
      <top style="hair">
        <color indexed="8"/>
      </top>
      <bottom style="thin">
        <color indexed="8"/>
      </bottom>
      <diagonal/>
    </border>
    <border>
      <left style="thin">
        <color indexed="64"/>
      </left>
      <right style="hair">
        <color indexed="8"/>
      </right>
      <top style="hair">
        <color indexed="8"/>
      </top>
      <bottom style="thin">
        <color indexed="8"/>
      </bottom>
      <diagonal/>
    </border>
    <border>
      <left style="hair">
        <color indexed="8"/>
      </left>
      <right style="thin">
        <color indexed="8"/>
      </right>
      <top style="hair">
        <color indexed="8"/>
      </top>
      <bottom style="thin">
        <color indexed="8"/>
      </bottom>
      <diagonal/>
    </border>
    <border>
      <left style="thin">
        <color indexed="8"/>
      </left>
      <right style="hair">
        <color indexed="8"/>
      </right>
      <top style="hair">
        <color indexed="8"/>
      </top>
      <bottom/>
      <diagonal/>
    </border>
    <border>
      <left style="hair">
        <color indexed="8"/>
      </left>
      <right style="hair">
        <color indexed="8"/>
      </right>
      <top style="hair">
        <color indexed="8"/>
      </top>
      <bottom/>
      <diagonal/>
    </border>
    <border>
      <left style="hair">
        <color indexed="8"/>
      </left>
      <right style="thin">
        <color indexed="8"/>
      </right>
      <top style="hair">
        <color indexed="8"/>
      </top>
      <bottom/>
      <diagonal/>
    </border>
    <border>
      <left style="thin">
        <color indexed="8"/>
      </left>
      <right/>
      <top style="hair">
        <color indexed="8"/>
      </top>
      <bottom style="hair">
        <color indexed="8"/>
      </bottom>
      <diagonal/>
    </border>
    <border>
      <left/>
      <right/>
      <top style="hair">
        <color indexed="8"/>
      </top>
      <bottom/>
      <diagonal/>
    </border>
    <border>
      <left style="thin">
        <color indexed="8"/>
      </left>
      <right/>
      <top style="hair">
        <color indexed="8"/>
      </top>
      <bottom/>
      <diagonal/>
    </border>
    <border>
      <left/>
      <right/>
      <top style="hair">
        <color indexed="8"/>
      </top>
      <bottom style="thin">
        <color indexed="8"/>
      </bottom>
      <diagonal/>
    </border>
    <border>
      <left style="thin">
        <color indexed="8"/>
      </left>
      <right/>
      <top style="hair">
        <color indexed="8"/>
      </top>
      <bottom style="thin">
        <color indexed="8"/>
      </bottom>
      <diagonal/>
    </border>
    <border>
      <left/>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right/>
      <top/>
      <bottom style="hair">
        <color indexed="64"/>
      </bottom>
      <diagonal/>
    </border>
    <border>
      <left/>
      <right style="hair">
        <color auto="1"/>
      </right>
      <top/>
      <bottom style="hair">
        <color indexed="64"/>
      </bottom>
      <diagonal/>
    </border>
    <border>
      <left style="hair">
        <color indexed="64"/>
      </left>
      <right/>
      <top/>
      <bottom style="hair">
        <color indexed="64"/>
      </bottom>
      <diagonal/>
    </border>
    <border>
      <left/>
      <right style="thin">
        <color indexed="64"/>
      </right>
      <top/>
      <bottom style="hair">
        <color indexed="64"/>
      </bottom>
      <diagonal/>
    </border>
    <border>
      <left/>
      <right/>
      <top style="hair">
        <color indexed="64"/>
      </top>
      <bottom style="thin">
        <color indexed="64"/>
      </bottom>
      <diagonal/>
    </border>
    <border>
      <left/>
      <right style="thin">
        <color indexed="64"/>
      </right>
      <top style="hair">
        <color indexed="64"/>
      </top>
      <bottom/>
      <diagonal/>
    </border>
    <border>
      <left style="thin">
        <color indexed="64"/>
      </left>
      <right style="hair">
        <color indexed="64"/>
      </right>
      <top/>
      <bottom style="hair">
        <color indexed="64"/>
      </bottom>
      <diagonal/>
    </border>
  </borders>
  <cellStyleXfs count="6">
    <xf numFmtId="0" fontId="0" fillId="0" borderId="0"/>
    <xf numFmtId="0" fontId="10" fillId="0" borderId="0">
      <alignment vertical="center"/>
    </xf>
    <xf numFmtId="0" fontId="11" fillId="0" borderId="0">
      <alignment vertical="center"/>
    </xf>
    <xf numFmtId="38" fontId="11" fillId="0" borderId="0" applyFill="0" applyBorder="0" applyProtection="0">
      <alignment vertical="center"/>
    </xf>
    <xf numFmtId="0" fontId="2" fillId="0" borderId="0">
      <alignment vertical="center"/>
    </xf>
    <xf numFmtId="38" fontId="47" fillId="0" borderId="0" applyFont="0" applyFill="0" applyBorder="0" applyAlignment="0" applyProtection="0">
      <alignment vertical="center"/>
    </xf>
  </cellStyleXfs>
  <cellXfs count="1345">
    <xf numFmtId="0" fontId="0" fillId="0" borderId="0" xfId="0"/>
    <xf numFmtId="0" fontId="12" fillId="0" borderId="0" xfId="2" applyFont="1">
      <alignment vertical="center"/>
    </xf>
    <xf numFmtId="0" fontId="13" fillId="0" borderId="0" xfId="2" applyFont="1">
      <alignment vertical="center"/>
    </xf>
    <xf numFmtId="0" fontId="13" fillId="0" borderId="4" xfId="2" applyFont="1" applyBorder="1">
      <alignment vertical="center"/>
    </xf>
    <xf numFmtId="0" fontId="13" fillId="0" borderId="0" xfId="2" applyFont="1" applyAlignment="1">
      <alignment horizontal="center" vertical="center"/>
    </xf>
    <xf numFmtId="0" fontId="13" fillId="0" borderId="0" xfId="2" applyFont="1" applyAlignment="1">
      <alignment horizontal="justify" vertical="center"/>
    </xf>
    <xf numFmtId="0" fontId="19" fillId="0" borderId="0" xfId="2" applyFont="1">
      <alignment vertical="center"/>
    </xf>
    <xf numFmtId="0" fontId="22" fillId="0" borderId="0" xfId="0" applyFont="1" applyAlignment="1">
      <alignment vertical="center"/>
    </xf>
    <xf numFmtId="0" fontId="22" fillId="0" borderId="7" xfId="0" applyFont="1" applyBorder="1" applyAlignment="1">
      <alignment horizontal="center" vertical="center"/>
    </xf>
    <xf numFmtId="0" fontId="22" fillId="0" borderId="10" xfId="0" applyFont="1" applyBorder="1" applyAlignment="1">
      <alignment vertical="center"/>
    </xf>
    <xf numFmtId="0" fontId="22" fillId="0" borderId="13" xfId="0" applyFont="1" applyBorder="1" applyAlignment="1">
      <alignment vertical="center"/>
    </xf>
    <xf numFmtId="0" fontId="23" fillId="0" borderId="0" xfId="0" applyFont="1" applyAlignment="1">
      <alignment vertical="center"/>
    </xf>
    <xf numFmtId="0" fontId="28" fillId="0" borderId="0" xfId="2" applyFont="1">
      <alignment vertical="center"/>
    </xf>
    <xf numFmtId="0" fontId="28" fillId="0" borderId="27" xfId="2" applyFont="1" applyBorder="1">
      <alignment vertical="center"/>
    </xf>
    <xf numFmtId="0" fontId="28" fillId="0" borderId="26" xfId="2" applyFont="1" applyBorder="1">
      <alignment vertical="center"/>
    </xf>
    <xf numFmtId="0" fontId="28" fillId="0" borderId="23" xfId="2" applyFont="1" applyBorder="1" applyAlignment="1">
      <alignment horizontal="center" vertical="center" shrinkToFit="1"/>
    </xf>
    <xf numFmtId="0" fontId="28" fillId="0" borderId="27" xfId="2" applyFont="1" applyBorder="1" applyAlignment="1">
      <alignment horizontal="right" vertical="center"/>
    </xf>
    <xf numFmtId="0" fontId="28" fillId="0" borderId="26" xfId="2" applyFont="1" applyBorder="1" applyAlignment="1">
      <alignment horizontal="right" vertical="center"/>
    </xf>
    <xf numFmtId="0" fontId="28" fillId="0" borderId="25" xfId="2" applyFont="1" applyBorder="1" applyAlignment="1">
      <alignment horizontal="justify" vertical="center" indent="1"/>
    </xf>
    <xf numFmtId="0" fontId="28" fillId="0" borderId="24" xfId="2" applyFont="1" applyBorder="1" applyAlignment="1">
      <alignment horizontal="right" vertical="center"/>
    </xf>
    <xf numFmtId="0" fontId="28" fillId="0" borderId="23" xfId="2" applyFont="1" applyBorder="1" applyAlignment="1">
      <alignment horizontal="right" vertical="center"/>
    </xf>
    <xf numFmtId="0" fontId="28" fillId="0" borderId="22" xfId="2" applyFont="1" applyBorder="1" applyAlignment="1">
      <alignment horizontal="justify" vertical="center" indent="1"/>
    </xf>
    <xf numFmtId="0" fontId="28" fillId="0" borderId="23" xfId="2" applyFont="1" applyBorder="1" applyAlignment="1">
      <alignment horizontal="center" vertical="center"/>
    </xf>
    <xf numFmtId="0" fontId="12" fillId="0" borderId="0" xfId="2" applyFont="1" applyAlignment="1">
      <alignment horizontal="left" vertical="center"/>
    </xf>
    <xf numFmtId="0" fontId="12" fillId="0" borderId="31" xfId="2" applyFont="1" applyBorder="1">
      <alignment vertical="center"/>
    </xf>
    <xf numFmtId="0" fontId="12" fillId="0" borderId="23" xfId="2" applyFont="1" applyBorder="1" applyAlignment="1">
      <alignment horizontal="center" vertical="center"/>
    </xf>
    <xf numFmtId="0" fontId="12" fillId="0" borderId="23" xfId="2" applyFont="1" applyBorder="1" applyAlignment="1">
      <alignment horizontal="center" vertical="center" wrapText="1"/>
    </xf>
    <xf numFmtId="0" fontId="12" fillId="0" borderId="24" xfId="2" applyFont="1" applyBorder="1" applyAlignment="1">
      <alignment horizontal="center" vertical="center"/>
    </xf>
    <xf numFmtId="176" fontId="12" fillId="0" borderId="23" xfId="2" applyNumberFormat="1" applyFont="1" applyBorder="1">
      <alignment vertical="center"/>
    </xf>
    <xf numFmtId="176" fontId="12" fillId="0" borderId="24" xfId="2" applyNumberFormat="1" applyFont="1" applyBorder="1">
      <alignment vertical="center"/>
    </xf>
    <xf numFmtId="177" fontId="12" fillId="0" borderId="23" xfId="2" applyNumberFormat="1" applyFont="1" applyBorder="1">
      <alignment vertical="center"/>
    </xf>
    <xf numFmtId="177" fontId="12" fillId="0" borderId="24" xfId="2" applyNumberFormat="1" applyFont="1" applyBorder="1">
      <alignment vertical="center"/>
    </xf>
    <xf numFmtId="0" fontId="12" fillId="0" borderId="26" xfId="2" applyFont="1" applyBorder="1" applyAlignment="1">
      <alignment horizontal="center" vertical="center"/>
    </xf>
    <xf numFmtId="176" fontId="12" fillId="0" borderId="26" xfId="2" applyNumberFormat="1" applyFont="1" applyBorder="1">
      <alignment vertical="center"/>
    </xf>
    <xf numFmtId="176" fontId="12" fillId="0" borderId="27" xfId="2" applyNumberFormat="1" applyFont="1" applyBorder="1">
      <alignment vertical="center"/>
    </xf>
    <xf numFmtId="0" fontId="30" fillId="0" borderId="0" xfId="2" applyFont="1">
      <alignment vertical="center"/>
    </xf>
    <xf numFmtId="0" fontId="29" fillId="0" borderId="0" xfId="2" applyFont="1">
      <alignment vertical="center"/>
    </xf>
    <xf numFmtId="49" fontId="28" fillId="0" borderId="0" xfId="2" applyNumberFormat="1" applyFont="1">
      <alignment vertical="center"/>
    </xf>
    <xf numFmtId="0" fontId="28" fillId="0" borderId="20" xfId="2" applyFont="1" applyBorder="1" applyAlignment="1">
      <alignment horizontal="center" vertical="center"/>
    </xf>
    <xf numFmtId="0" fontId="28" fillId="0" borderId="21" xfId="2" applyFont="1" applyBorder="1" applyAlignment="1">
      <alignment horizontal="center" vertical="center"/>
    </xf>
    <xf numFmtId="0" fontId="28" fillId="0" borderId="0" xfId="2" applyFont="1" applyAlignment="1">
      <alignment horizontal="center" vertical="center"/>
    </xf>
    <xf numFmtId="0" fontId="28" fillId="0" borderId="23" xfId="2" applyFont="1" applyBorder="1" applyAlignment="1">
      <alignment horizontal="justify" vertical="center"/>
    </xf>
    <xf numFmtId="0" fontId="28" fillId="0" borderId="26" xfId="2" applyFont="1" applyBorder="1" applyAlignment="1">
      <alignment horizontal="justify" vertical="center"/>
    </xf>
    <xf numFmtId="0" fontId="28" fillId="0" borderId="34" xfId="2" applyFont="1" applyBorder="1" applyAlignment="1">
      <alignment horizontal="center" vertical="center"/>
    </xf>
    <xf numFmtId="0" fontId="12" fillId="0" borderId="35" xfId="2" applyFont="1" applyBorder="1" applyAlignment="1">
      <alignment horizontal="center" vertical="center"/>
    </xf>
    <xf numFmtId="0" fontId="28" fillId="0" borderId="36" xfId="2" applyFont="1" applyBorder="1" applyAlignment="1">
      <alignment horizontal="center" vertical="center"/>
    </xf>
    <xf numFmtId="49" fontId="28" fillId="0" borderId="37" xfId="2" applyNumberFormat="1" applyFont="1" applyBorder="1" applyAlignment="1">
      <alignment horizontal="center" vertical="center"/>
    </xf>
    <xf numFmtId="178" fontId="12" fillId="0" borderId="37" xfId="2" applyNumberFormat="1" applyFont="1" applyBorder="1">
      <alignment vertical="center"/>
    </xf>
    <xf numFmtId="178" fontId="12" fillId="0" borderId="42" xfId="2" applyNumberFormat="1" applyFont="1" applyBorder="1">
      <alignment vertical="center"/>
    </xf>
    <xf numFmtId="178" fontId="12" fillId="0" borderId="42" xfId="2" applyNumberFormat="1" applyFont="1" applyBorder="1" applyAlignment="1">
      <alignment horizontal="right" vertical="center"/>
    </xf>
    <xf numFmtId="178" fontId="12" fillId="0" borderId="42" xfId="2" applyNumberFormat="1" applyFont="1" applyBorder="1" applyAlignment="1">
      <alignment vertical="center" shrinkToFit="1"/>
    </xf>
    <xf numFmtId="178" fontId="12" fillId="0" borderId="41" xfId="2" applyNumberFormat="1" applyFont="1" applyBorder="1">
      <alignment vertical="center"/>
    </xf>
    <xf numFmtId="176" fontId="12" fillId="0" borderId="22" xfId="2" applyNumberFormat="1" applyFont="1" applyBorder="1">
      <alignment vertical="center"/>
    </xf>
    <xf numFmtId="9" fontId="12" fillId="0" borderId="26" xfId="2" applyNumberFormat="1" applyFont="1" applyBorder="1">
      <alignment vertical="center"/>
    </xf>
    <xf numFmtId="9" fontId="12" fillId="0" borderId="24" xfId="2" applyNumberFormat="1" applyFont="1" applyBorder="1">
      <alignment vertical="center"/>
    </xf>
    <xf numFmtId="9" fontId="12" fillId="0" borderId="43" xfId="2" applyNumberFormat="1" applyFont="1" applyBorder="1">
      <alignment vertical="center"/>
    </xf>
    <xf numFmtId="3" fontId="12" fillId="0" borderId="49" xfId="2" applyNumberFormat="1" applyFont="1" applyBorder="1">
      <alignment vertical="center"/>
    </xf>
    <xf numFmtId="3" fontId="12" fillId="0" borderId="50" xfId="2" applyNumberFormat="1" applyFont="1" applyBorder="1">
      <alignment vertical="center"/>
    </xf>
    <xf numFmtId="3" fontId="12" fillId="0" borderId="42" xfId="2" applyNumberFormat="1" applyFont="1" applyBorder="1">
      <alignment vertical="center"/>
    </xf>
    <xf numFmtId="9" fontId="12" fillId="0" borderId="40" xfId="2" applyNumberFormat="1" applyFont="1" applyBorder="1">
      <alignment vertical="center"/>
    </xf>
    <xf numFmtId="9" fontId="12" fillId="0" borderId="38" xfId="2" applyNumberFormat="1" applyFont="1" applyBorder="1">
      <alignment vertical="center"/>
    </xf>
    <xf numFmtId="3" fontId="12" fillId="0" borderId="53" xfId="2" applyNumberFormat="1" applyFont="1" applyBorder="1">
      <alignment vertical="center"/>
    </xf>
    <xf numFmtId="0" fontId="28" fillId="0" borderId="37" xfId="2" applyFont="1" applyBorder="1" applyAlignment="1">
      <alignment horizontal="center" vertical="center"/>
    </xf>
    <xf numFmtId="0" fontId="12" fillId="0" borderId="55" xfId="2" applyFont="1" applyBorder="1" applyAlignment="1">
      <alignment horizontal="center" vertical="center"/>
    </xf>
    <xf numFmtId="0" fontId="12" fillId="0" borderId="34" xfId="2" applyFont="1" applyBorder="1" applyAlignment="1">
      <alignment horizontal="center" vertical="center"/>
    </xf>
    <xf numFmtId="0" fontId="12" fillId="0" borderId="36" xfId="2" applyFont="1" applyBorder="1" applyAlignment="1">
      <alignment horizontal="center" vertical="center"/>
    </xf>
    <xf numFmtId="0" fontId="12" fillId="0" borderId="37" xfId="2" applyFont="1" applyBorder="1" applyAlignment="1">
      <alignment horizontal="center" vertical="center"/>
    </xf>
    <xf numFmtId="0" fontId="12" fillId="0" borderId="1" xfId="2" applyFont="1" applyBorder="1" applyAlignment="1">
      <alignment horizontal="justify" vertical="center"/>
    </xf>
    <xf numFmtId="176" fontId="12" fillId="0" borderId="1" xfId="2" applyNumberFormat="1" applyFont="1" applyBorder="1">
      <alignment vertical="center"/>
    </xf>
    <xf numFmtId="176" fontId="12" fillId="0" borderId="37" xfId="2" applyNumberFormat="1" applyFont="1" applyBorder="1">
      <alignment vertical="center"/>
    </xf>
    <xf numFmtId="0" fontId="12" fillId="0" borderId="22" xfId="2" applyFont="1" applyBorder="1" applyAlignment="1">
      <alignment horizontal="center" vertical="center"/>
    </xf>
    <xf numFmtId="0" fontId="12" fillId="0" borderId="23" xfId="2" applyFont="1" applyBorder="1" applyAlignment="1">
      <alignment horizontal="justify" vertical="center"/>
    </xf>
    <xf numFmtId="0" fontId="12" fillId="0" borderId="39" xfId="2" applyFont="1" applyBorder="1" applyAlignment="1">
      <alignment horizontal="center" vertical="center"/>
    </xf>
    <xf numFmtId="0" fontId="12" fillId="0" borderId="3" xfId="2" applyFont="1" applyBorder="1" applyAlignment="1">
      <alignment horizontal="justify" vertical="center"/>
    </xf>
    <xf numFmtId="176" fontId="12" fillId="0" borderId="3" xfId="2" applyNumberFormat="1" applyFont="1" applyBorder="1">
      <alignment vertical="center"/>
    </xf>
    <xf numFmtId="176" fontId="12" fillId="0" borderId="39" xfId="2" applyNumberFormat="1" applyFont="1" applyBorder="1">
      <alignment vertical="center"/>
    </xf>
    <xf numFmtId="176" fontId="12" fillId="0" borderId="42" xfId="2" applyNumberFormat="1" applyFont="1" applyBorder="1">
      <alignment vertical="center"/>
    </xf>
    <xf numFmtId="176" fontId="12" fillId="0" borderId="41" xfId="2" applyNumberFormat="1" applyFont="1" applyBorder="1">
      <alignment vertical="center"/>
    </xf>
    <xf numFmtId="0" fontId="12" fillId="0" borderId="57" xfId="2" applyFont="1" applyBorder="1" applyAlignment="1">
      <alignment horizontal="center" vertical="center"/>
    </xf>
    <xf numFmtId="176" fontId="12" fillId="0" borderId="59" xfId="2" applyNumberFormat="1" applyFont="1" applyBorder="1">
      <alignment vertical="center"/>
    </xf>
    <xf numFmtId="176" fontId="12" fillId="0" borderId="60" xfId="2" applyNumberFormat="1" applyFont="1" applyBorder="1">
      <alignment vertical="center"/>
    </xf>
    <xf numFmtId="176" fontId="12" fillId="0" borderId="61" xfId="2" applyNumberFormat="1" applyFont="1" applyBorder="1">
      <alignment vertical="center"/>
    </xf>
    <xf numFmtId="176" fontId="12" fillId="0" borderId="62" xfId="2" applyNumberFormat="1" applyFont="1" applyBorder="1">
      <alignment vertical="center"/>
    </xf>
    <xf numFmtId="176" fontId="12" fillId="0" borderId="63" xfId="2" applyNumberFormat="1" applyFont="1" applyBorder="1">
      <alignment vertical="center"/>
    </xf>
    <xf numFmtId="176" fontId="12" fillId="0" borderId="64" xfId="2" applyNumberFormat="1" applyFont="1" applyBorder="1">
      <alignment vertical="center"/>
    </xf>
    <xf numFmtId="176" fontId="12" fillId="0" borderId="34" xfId="2" applyNumberFormat="1" applyFont="1" applyBorder="1">
      <alignment vertical="center"/>
    </xf>
    <xf numFmtId="176" fontId="12" fillId="0" borderId="57" xfId="2" applyNumberFormat="1" applyFont="1" applyBorder="1">
      <alignment vertical="center"/>
    </xf>
    <xf numFmtId="176" fontId="12" fillId="0" borderId="58" xfId="2" applyNumberFormat="1" applyFont="1" applyBorder="1">
      <alignment vertical="center"/>
    </xf>
    <xf numFmtId="176" fontId="12" fillId="0" borderId="66" xfId="2" applyNumberFormat="1" applyFont="1" applyBorder="1">
      <alignment vertical="center"/>
    </xf>
    <xf numFmtId="176" fontId="12" fillId="0" borderId="67" xfId="2" applyNumberFormat="1" applyFont="1" applyBorder="1">
      <alignment vertical="center"/>
    </xf>
    <xf numFmtId="3" fontId="12" fillId="0" borderId="0" xfId="2" applyNumberFormat="1" applyFont="1">
      <alignment vertical="center"/>
    </xf>
    <xf numFmtId="3" fontId="12" fillId="0" borderId="19" xfId="2" applyNumberFormat="1" applyFont="1" applyBorder="1" applyAlignment="1">
      <alignment horizontal="center" vertical="center"/>
    </xf>
    <xf numFmtId="3" fontId="12" fillId="0" borderId="20" xfId="2" applyNumberFormat="1" applyFont="1" applyBorder="1" applyAlignment="1">
      <alignment horizontal="center" vertical="center" shrinkToFit="1"/>
    </xf>
    <xf numFmtId="3" fontId="12" fillId="0" borderId="20" xfId="2" applyNumberFormat="1" applyFont="1" applyBorder="1" applyAlignment="1">
      <alignment horizontal="center" vertical="center"/>
    </xf>
    <xf numFmtId="3" fontId="12" fillId="0" borderId="20" xfId="2" applyNumberFormat="1" applyFont="1" applyBorder="1" applyAlignment="1">
      <alignment horizontal="center" vertical="center" wrapText="1"/>
    </xf>
    <xf numFmtId="3" fontId="12" fillId="0" borderId="21" xfId="2" applyNumberFormat="1" applyFont="1" applyBorder="1" applyAlignment="1">
      <alignment horizontal="center" vertical="center"/>
    </xf>
    <xf numFmtId="3" fontId="12" fillId="0" borderId="0" xfId="2" applyNumberFormat="1" applyFont="1" applyAlignment="1">
      <alignment horizontal="center" vertical="center"/>
    </xf>
    <xf numFmtId="3" fontId="12" fillId="0" borderId="23" xfId="2" applyNumberFormat="1" applyFont="1" applyBorder="1" applyAlignment="1">
      <alignment horizontal="center" vertical="center"/>
    </xf>
    <xf numFmtId="3" fontId="12" fillId="0" borderId="22" xfId="2" applyNumberFormat="1" applyFont="1" applyBorder="1" applyAlignment="1">
      <alignment horizontal="center" vertical="center"/>
    </xf>
    <xf numFmtId="0" fontId="8" fillId="0" borderId="0" xfId="0" applyFont="1" applyAlignment="1">
      <alignment vertical="center"/>
    </xf>
    <xf numFmtId="49" fontId="31" fillId="0" borderId="0" xfId="0" applyNumberFormat="1" applyFont="1" applyAlignment="1">
      <alignment horizontal="left" vertical="center"/>
    </xf>
    <xf numFmtId="49" fontId="23" fillId="0" borderId="0" xfId="0" applyNumberFormat="1" applyFont="1"/>
    <xf numFmtId="49" fontId="22" fillId="0" borderId="0" xfId="0" applyNumberFormat="1" applyFont="1"/>
    <xf numFmtId="49" fontId="33" fillId="0" borderId="0" xfId="0" applyNumberFormat="1" applyFont="1" applyAlignment="1">
      <alignment horizontal="left" vertical="center"/>
    </xf>
    <xf numFmtId="49" fontId="33" fillId="0" borderId="0" xfId="0" applyNumberFormat="1" applyFont="1" applyAlignment="1">
      <alignment vertical="center"/>
    </xf>
    <xf numFmtId="0" fontId="22" fillId="0" borderId="72" xfId="0" applyFont="1" applyBorder="1" applyAlignment="1">
      <alignment vertical="center"/>
    </xf>
    <xf numFmtId="0" fontId="22" fillId="0" borderId="11" xfId="0" applyFont="1" applyBorder="1" applyAlignment="1">
      <alignment vertical="center"/>
    </xf>
    <xf numFmtId="0" fontId="22" fillId="0" borderId="9" xfId="0" applyFont="1" applyBorder="1" applyAlignment="1">
      <alignment horizontal="right" vertical="center"/>
    </xf>
    <xf numFmtId="0" fontId="22" fillId="0" borderId="73" xfId="0" applyFont="1" applyBorder="1" applyAlignment="1">
      <alignment vertical="center"/>
    </xf>
    <xf numFmtId="0" fontId="22" fillId="0" borderId="7" xfId="0" applyFont="1" applyBorder="1" applyAlignment="1">
      <alignment horizontal="distributed" vertical="center"/>
    </xf>
    <xf numFmtId="0" fontId="22" fillId="0" borderId="0" xfId="2" applyFont="1">
      <alignment vertical="center"/>
    </xf>
    <xf numFmtId="0" fontId="12" fillId="0" borderId="8" xfId="2" applyFont="1" applyBorder="1">
      <alignment vertical="center"/>
    </xf>
    <xf numFmtId="0" fontId="12" fillId="0" borderId="18" xfId="2" applyFont="1" applyBorder="1">
      <alignment vertical="center"/>
    </xf>
    <xf numFmtId="0" fontId="12" fillId="0" borderId="18" xfId="2" applyFont="1" applyBorder="1" applyAlignment="1">
      <alignment horizontal="right" vertical="center"/>
    </xf>
    <xf numFmtId="0" fontId="12" fillId="0" borderId="74" xfId="2" applyFont="1" applyBorder="1">
      <alignment vertical="center"/>
    </xf>
    <xf numFmtId="0" fontId="12" fillId="0" borderId="75" xfId="2" applyFont="1" applyBorder="1">
      <alignment vertical="center"/>
    </xf>
    <xf numFmtId="0" fontId="12" fillId="0" borderId="76" xfId="2" applyFont="1" applyBorder="1">
      <alignment vertical="center"/>
    </xf>
    <xf numFmtId="0" fontId="12" fillId="0" borderId="77" xfId="2" applyFont="1" applyBorder="1" applyAlignment="1">
      <alignment horizontal="center" vertical="center"/>
    </xf>
    <xf numFmtId="0" fontId="12" fillId="0" borderId="0" xfId="2" applyFont="1" applyAlignment="1">
      <alignment horizontal="center" vertical="center"/>
    </xf>
    <xf numFmtId="0" fontId="12" fillId="0" borderId="16" xfId="2" applyFont="1" applyBorder="1">
      <alignment vertical="center"/>
    </xf>
    <xf numFmtId="0" fontId="12" fillId="0" borderId="78" xfId="2" applyFont="1" applyBorder="1">
      <alignment vertical="center"/>
    </xf>
    <xf numFmtId="0" fontId="12" fillId="0" borderId="74" xfId="2" applyFont="1" applyBorder="1" applyAlignment="1">
      <alignment horizontal="right" vertical="center"/>
    </xf>
    <xf numFmtId="0" fontId="12" fillId="0" borderId="11" xfId="2" applyFont="1" applyBorder="1">
      <alignment vertical="center"/>
    </xf>
    <xf numFmtId="0" fontId="12" fillId="0" borderId="14" xfId="2" applyFont="1" applyBorder="1">
      <alignment vertical="center"/>
    </xf>
    <xf numFmtId="0" fontId="12" fillId="0" borderId="14" xfId="2" applyFont="1" applyBorder="1" applyAlignment="1">
      <alignment horizontal="right" vertical="center"/>
    </xf>
    <xf numFmtId="0" fontId="36" fillId="0" borderId="0" xfId="2" applyFont="1">
      <alignment vertical="center"/>
    </xf>
    <xf numFmtId="0" fontId="12" fillId="0" borderId="0" xfId="2" applyFont="1" applyAlignment="1">
      <alignment horizontal="distributed" vertical="center"/>
    </xf>
    <xf numFmtId="0" fontId="33" fillId="0" borderId="0" xfId="2" applyFont="1">
      <alignment vertical="center"/>
    </xf>
    <xf numFmtId="49" fontId="23" fillId="0" borderId="0" xfId="0" applyNumberFormat="1" applyFont="1" applyAlignment="1">
      <alignment horizontal="left" vertical="center"/>
    </xf>
    <xf numFmtId="49" fontId="38" fillId="0" borderId="0" xfId="0" applyNumberFormat="1" applyFont="1" applyAlignment="1">
      <alignment horizontal="left" vertical="center"/>
    </xf>
    <xf numFmtId="49" fontId="23" fillId="0" borderId="0" xfId="0" applyNumberFormat="1" applyFont="1" applyAlignment="1">
      <alignment horizontal="left" vertical="center" wrapText="1"/>
    </xf>
    <xf numFmtId="0" fontId="35" fillId="0" borderId="0" xfId="0" applyFont="1" applyAlignment="1">
      <alignment vertical="center"/>
    </xf>
    <xf numFmtId="0" fontId="22" fillId="0" borderId="71" xfId="0" applyFont="1" applyBorder="1" applyAlignment="1">
      <alignment horizontal="distributed" vertical="center" wrapText="1"/>
    </xf>
    <xf numFmtId="0" fontId="22" fillId="0" borderId="6" xfId="0" applyFont="1" applyBorder="1" applyAlignment="1">
      <alignment horizontal="center" vertical="center" wrapText="1"/>
    </xf>
    <xf numFmtId="58" fontId="22" fillId="0" borderId="7" xfId="0" applyNumberFormat="1" applyFont="1" applyBorder="1" applyAlignment="1">
      <alignment horizontal="center" vertical="center" wrapText="1"/>
    </xf>
    <xf numFmtId="0" fontId="22" fillId="0" borderId="7" xfId="0" applyFont="1" applyBorder="1" applyAlignment="1">
      <alignment horizontal="center" vertical="center" wrapText="1"/>
    </xf>
    <xf numFmtId="0" fontId="41" fillId="0" borderId="7" xfId="0" applyFont="1" applyBorder="1" applyAlignment="1">
      <alignment horizontal="center" vertical="center" wrapText="1"/>
    </xf>
    <xf numFmtId="0" fontId="22" fillId="0" borderId="9" xfId="0" applyFont="1" applyBorder="1" applyAlignment="1">
      <alignment vertical="center" wrapText="1"/>
    </xf>
    <xf numFmtId="0" fontId="22" fillId="0" borderId="0" xfId="0" applyFont="1" applyAlignment="1">
      <alignment horizontal="center" vertical="center"/>
    </xf>
    <xf numFmtId="0" fontId="22" fillId="0" borderId="0" xfId="0" applyFont="1" applyAlignment="1">
      <alignment horizontal="right" vertical="center"/>
    </xf>
    <xf numFmtId="0" fontId="33" fillId="0" borderId="0" xfId="0" applyFont="1" applyAlignment="1">
      <alignment horizontal="center" vertical="center"/>
    </xf>
    <xf numFmtId="0" fontId="33" fillId="0" borderId="0" xfId="0" applyFont="1" applyAlignment="1">
      <alignment horizontal="justify" vertical="center"/>
    </xf>
    <xf numFmtId="176" fontId="12" fillId="0" borderId="95" xfId="2" applyNumberFormat="1" applyFont="1" applyBorder="1">
      <alignment vertical="center"/>
    </xf>
    <xf numFmtId="176" fontId="12" fillId="0" borderId="96" xfId="2" applyNumberFormat="1" applyFont="1" applyBorder="1">
      <alignment vertical="center"/>
    </xf>
    <xf numFmtId="176" fontId="12" fillId="0" borderId="97" xfId="2" applyNumberFormat="1" applyFont="1" applyBorder="1">
      <alignment vertical="center"/>
    </xf>
    <xf numFmtId="176" fontId="12" fillId="0" borderId="98" xfId="2" applyNumberFormat="1" applyFont="1" applyBorder="1">
      <alignment vertical="center"/>
    </xf>
    <xf numFmtId="176" fontId="12" fillId="0" borderId="99" xfId="2" applyNumberFormat="1" applyFont="1" applyBorder="1">
      <alignment vertical="center"/>
    </xf>
    <xf numFmtId="176" fontId="12" fillId="0" borderId="79" xfId="2" applyNumberFormat="1" applyFont="1" applyBorder="1">
      <alignment vertical="center"/>
    </xf>
    <xf numFmtId="176" fontId="12" fillId="0" borderId="99" xfId="2" applyNumberFormat="1" applyFont="1" applyBorder="1" applyAlignment="1">
      <alignment horizontal="right" vertical="center"/>
    </xf>
    <xf numFmtId="179" fontId="12" fillId="0" borderId="98" xfId="2" applyNumberFormat="1" applyFont="1" applyBorder="1">
      <alignment vertical="center"/>
    </xf>
    <xf numFmtId="176" fontId="12" fillId="0" borderId="48" xfId="2" applyNumberFormat="1" applyFont="1" applyBorder="1">
      <alignment vertical="center"/>
    </xf>
    <xf numFmtId="176" fontId="12" fillId="0" borderId="101" xfId="2" applyNumberFormat="1" applyFont="1" applyBorder="1">
      <alignment vertical="center"/>
    </xf>
    <xf numFmtId="176" fontId="12" fillId="0" borderId="102" xfId="2" applyNumberFormat="1" applyFont="1" applyBorder="1">
      <alignment vertical="center"/>
    </xf>
    <xf numFmtId="176" fontId="12" fillId="0" borderId="103" xfId="2" applyNumberFormat="1" applyFont="1" applyBorder="1">
      <alignment vertical="center"/>
    </xf>
    <xf numFmtId="176" fontId="12" fillId="0" borderId="104" xfId="2" applyNumberFormat="1" applyFont="1" applyBorder="1">
      <alignment vertical="center"/>
    </xf>
    <xf numFmtId="176" fontId="12" fillId="0" borderId="105" xfId="2" applyNumberFormat="1" applyFont="1" applyBorder="1">
      <alignment vertical="center"/>
    </xf>
    <xf numFmtId="176" fontId="12" fillId="0" borderId="106" xfId="2" applyNumberFormat="1" applyFont="1" applyBorder="1">
      <alignment vertical="center"/>
    </xf>
    <xf numFmtId="49" fontId="19" fillId="0" borderId="0" xfId="2" applyNumberFormat="1" applyFont="1" applyAlignment="1">
      <alignment horizontal="left" vertical="center"/>
    </xf>
    <xf numFmtId="0" fontId="12" fillId="0" borderId="108" xfId="2" applyFont="1" applyBorder="1">
      <alignment vertical="center"/>
    </xf>
    <xf numFmtId="180" fontId="12" fillId="0" borderId="0" xfId="2" applyNumberFormat="1" applyFont="1">
      <alignment vertical="center"/>
    </xf>
    <xf numFmtId="180" fontId="12" fillId="0" borderId="0" xfId="2" applyNumberFormat="1" applyFont="1" applyAlignment="1">
      <alignment horizontal="right" vertical="center"/>
    </xf>
    <xf numFmtId="49" fontId="13" fillId="0" borderId="73" xfId="2" applyNumberFormat="1" applyFont="1" applyBorder="1">
      <alignment vertical="center"/>
    </xf>
    <xf numFmtId="181" fontId="12" fillId="0" borderId="0" xfId="2" applyNumberFormat="1" applyFont="1" applyAlignment="1">
      <alignment horizontal="center" vertical="center"/>
    </xf>
    <xf numFmtId="182" fontId="12" fillId="0" borderId="0" xfId="2" applyNumberFormat="1" applyFont="1" applyAlignment="1">
      <alignment horizontal="center" vertical="center"/>
    </xf>
    <xf numFmtId="49" fontId="12" fillId="0" borderId="0" xfId="2" applyNumberFormat="1" applyFont="1" applyAlignment="1">
      <alignment horizontal="left" vertical="center"/>
    </xf>
    <xf numFmtId="0" fontId="12" fillId="0" borderId="0" xfId="2" applyFont="1" applyAlignment="1">
      <alignment horizontal="right" vertical="center"/>
    </xf>
    <xf numFmtId="0" fontId="45" fillId="0" borderId="0" xfId="2" applyFont="1">
      <alignment vertical="center"/>
    </xf>
    <xf numFmtId="9" fontId="12" fillId="0" borderId="0" xfId="2" applyNumberFormat="1" applyFont="1">
      <alignment vertical="center"/>
    </xf>
    <xf numFmtId="49" fontId="22" fillId="0" borderId="0" xfId="0" applyNumberFormat="1" applyFont="1" applyAlignment="1">
      <alignment vertical="center"/>
    </xf>
    <xf numFmtId="49" fontId="22" fillId="0" borderId="7" xfId="0" applyNumberFormat="1" applyFont="1" applyBorder="1" applyAlignment="1">
      <alignment horizontal="center" vertical="center"/>
    </xf>
    <xf numFmtId="0" fontId="22" fillId="0" borderId="15" xfId="0" applyFont="1" applyBorder="1" applyAlignment="1">
      <alignment horizontal="center" vertical="center"/>
    </xf>
    <xf numFmtId="0" fontId="29" fillId="0" borderId="0" xfId="2" applyFont="1" applyAlignment="1">
      <alignment horizontal="left" vertical="center"/>
    </xf>
    <xf numFmtId="0" fontId="28" fillId="0" borderId="19" xfId="2" applyFont="1" applyBorder="1" applyAlignment="1">
      <alignment horizontal="center" vertical="center"/>
    </xf>
    <xf numFmtId="0" fontId="12" fillId="0" borderId="41" xfId="2" applyFont="1" applyBorder="1" applyAlignment="1">
      <alignment horizontal="center" vertical="center"/>
    </xf>
    <xf numFmtId="0" fontId="28" fillId="0" borderId="25" xfId="2" applyFont="1" applyBorder="1" applyAlignment="1">
      <alignment horizontal="justify" vertical="center" wrapText="1" indent="1"/>
    </xf>
    <xf numFmtId="0" fontId="29" fillId="0" borderId="0" xfId="2" applyFont="1" applyAlignment="1">
      <alignment horizontal="center" vertical="center"/>
    </xf>
    <xf numFmtId="0" fontId="28" fillId="0" borderId="22" xfId="2" applyFont="1" applyBorder="1" applyAlignment="1">
      <alignment horizontal="justify" vertical="center"/>
    </xf>
    <xf numFmtId="0" fontId="28" fillId="0" borderId="23" xfId="2" applyFont="1" applyBorder="1" applyAlignment="1">
      <alignment horizontal="center" vertical="center" wrapText="1"/>
    </xf>
    <xf numFmtId="0" fontId="28" fillId="0" borderId="22" xfId="2" applyFont="1" applyBorder="1" applyAlignment="1">
      <alignment horizontal="left" vertical="center" shrinkToFit="1"/>
    </xf>
    <xf numFmtId="0" fontId="28" fillId="0" borderId="26" xfId="2" applyFont="1" applyBorder="1" applyAlignment="1">
      <alignment horizontal="center" vertical="center" wrapText="1"/>
    </xf>
    <xf numFmtId="0" fontId="28" fillId="0" borderId="28" xfId="2" applyFont="1" applyBorder="1" applyAlignment="1">
      <alignment horizontal="justify" vertical="center"/>
    </xf>
    <xf numFmtId="0" fontId="28" fillId="0" borderId="29" xfId="2" applyFont="1" applyBorder="1" applyAlignment="1">
      <alignment horizontal="center" vertical="center"/>
    </xf>
    <xf numFmtId="0" fontId="28" fillId="0" borderId="29" xfId="2" applyFont="1" applyBorder="1" applyAlignment="1">
      <alignment horizontal="justify" vertical="center"/>
    </xf>
    <xf numFmtId="179" fontId="12" fillId="0" borderId="23" xfId="2" applyNumberFormat="1" applyFont="1" applyBorder="1">
      <alignment vertical="center"/>
    </xf>
    <xf numFmtId="179" fontId="12" fillId="0" borderId="24" xfId="2" applyNumberFormat="1" applyFont="1" applyBorder="1">
      <alignment vertical="center"/>
    </xf>
    <xf numFmtId="9" fontId="12" fillId="0" borderId="69" xfId="2" applyNumberFormat="1" applyFont="1" applyBorder="1">
      <alignment vertical="center"/>
    </xf>
    <xf numFmtId="9" fontId="12" fillId="0" borderId="36" xfId="2" applyNumberFormat="1" applyFont="1" applyBorder="1">
      <alignment vertical="center"/>
    </xf>
    <xf numFmtId="9" fontId="12" fillId="0" borderId="24" xfId="2" applyNumberFormat="1" applyFont="1" applyBorder="1" applyAlignment="1">
      <alignment horizontal="right" vertical="center"/>
    </xf>
    <xf numFmtId="186" fontId="22" fillId="0" borderId="7" xfId="0" applyNumberFormat="1" applyFont="1" applyBorder="1" applyAlignment="1">
      <alignment vertical="center"/>
    </xf>
    <xf numFmtId="186" fontId="23" fillId="0" borderId="0" xfId="0" applyNumberFormat="1" applyFont="1" applyAlignment="1">
      <alignment horizontal="left" vertical="center"/>
    </xf>
    <xf numFmtId="0" fontId="12" fillId="0" borderId="7" xfId="2" applyFont="1" applyBorder="1" applyAlignment="1">
      <alignment horizontal="center" vertical="center"/>
    </xf>
    <xf numFmtId="0" fontId="12" fillId="0" borderId="29" xfId="2" applyFont="1" applyBorder="1" applyAlignment="1">
      <alignment horizontal="center" vertical="center"/>
    </xf>
    <xf numFmtId="0" fontId="12" fillId="0" borderId="99" xfId="2" applyFont="1" applyBorder="1" applyAlignment="1">
      <alignment horizontal="center" vertical="center"/>
    </xf>
    <xf numFmtId="187" fontId="23" fillId="0" borderId="7" xfId="0" applyNumberFormat="1" applyFont="1" applyBorder="1" applyAlignment="1" applyProtection="1">
      <alignment vertical="center" wrapText="1"/>
      <protection locked="0"/>
    </xf>
    <xf numFmtId="49" fontId="12" fillId="0" borderId="0" xfId="2" applyNumberFormat="1" applyFont="1">
      <alignment vertical="center"/>
    </xf>
    <xf numFmtId="49" fontId="31" fillId="0" borderId="0" xfId="0" applyNumberFormat="1" applyFont="1" applyAlignment="1">
      <alignment vertical="center"/>
    </xf>
    <xf numFmtId="0" fontId="12" fillId="0" borderId="142" xfId="2" applyFont="1" applyBorder="1">
      <alignment vertical="center"/>
    </xf>
    <xf numFmtId="0" fontId="12" fillId="0" borderId="3" xfId="2" applyFont="1" applyBorder="1" applyAlignment="1">
      <alignment horizontal="center" vertical="center"/>
    </xf>
    <xf numFmtId="0" fontId="12" fillId="0" borderId="1" xfId="2" applyFont="1" applyBorder="1" applyAlignment="1">
      <alignment horizontal="center" vertical="center"/>
    </xf>
    <xf numFmtId="0" fontId="12" fillId="0" borderId="62" xfId="2" applyFont="1" applyBorder="1" applyAlignment="1">
      <alignment horizontal="center" vertical="center"/>
    </xf>
    <xf numFmtId="0" fontId="12" fillId="0" borderId="116" xfId="2" applyFont="1" applyBorder="1" applyAlignment="1">
      <alignment vertical="center" wrapText="1"/>
    </xf>
    <xf numFmtId="0" fontId="12" fillId="0" borderId="143" xfId="2" applyFont="1" applyBorder="1" applyAlignment="1">
      <alignment vertical="center" wrapText="1"/>
    </xf>
    <xf numFmtId="0" fontId="12" fillId="0" borderId="144" xfId="2" applyFont="1" applyBorder="1" applyAlignment="1">
      <alignment vertical="center" wrapText="1"/>
    </xf>
    <xf numFmtId="0" fontId="12" fillId="0" borderId="120" xfId="2" applyFont="1" applyBorder="1" applyAlignment="1">
      <alignment vertical="center" wrapText="1"/>
    </xf>
    <xf numFmtId="0" fontId="12" fillId="0" borderId="145" xfId="2" applyFont="1" applyBorder="1" applyAlignment="1">
      <alignment vertical="center" wrapText="1"/>
    </xf>
    <xf numFmtId="0" fontId="12" fillId="0" borderId="116" xfId="2" applyFont="1" applyBorder="1">
      <alignment vertical="center"/>
    </xf>
    <xf numFmtId="176" fontId="12" fillId="0" borderId="147" xfId="2" applyNumberFormat="1" applyFont="1" applyBorder="1">
      <alignment vertical="center"/>
    </xf>
    <xf numFmtId="176" fontId="12" fillId="0" borderId="29" xfId="2" applyNumberFormat="1" applyFont="1" applyBorder="1">
      <alignment vertical="center"/>
    </xf>
    <xf numFmtId="0" fontId="12" fillId="0" borderId="119" xfId="2" applyFont="1" applyBorder="1" applyAlignment="1">
      <alignment horizontal="left" vertical="center"/>
    </xf>
    <xf numFmtId="0" fontId="13" fillId="0" borderId="148" xfId="2" applyFont="1" applyBorder="1" applyAlignment="1">
      <alignment vertical="center" shrinkToFit="1"/>
    </xf>
    <xf numFmtId="0" fontId="13" fillId="0" borderId="44" xfId="2" applyFont="1" applyBorder="1">
      <alignment vertical="center"/>
    </xf>
    <xf numFmtId="0" fontId="12" fillId="0" borderId="149" xfId="2" applyFont="1" applyBorder="1">
      <alignment vertical="center"/>
    </xf>
    <xf numFmtId="49" fontId="13" fillId="0" borderId="18" xfId="2" applyNumberFormat="1" applyFont="1" applyBorder="1">
      <alignment vertical="center"/>
    </xf>
    <xf numFmtId="0" fontId="13" fillId="0" borderId="11" xfId="2" applyFont="1" applyBorder="1" applyAlignment="1">
      <alignment vertical="center" shrinkToFit="1"/>
    </xf>
    <xf numFmtId="0" fontId="13" fillId="0" borderId="0" xfId="2" applyFont="1" applyAlignment="1">
      <alignment horizontal="right" vertical="center"/>
    </xf>
    <xf numFmtId="0" fontId="45" fillId="0" borderId="0" xfId="2" applyFont="1" applyAlignment="1">
      <alignment horizontal="center" vertical="center"/>
    </xf>
    <xf numFmtId="0" fontId="13" fillId="0" borderId="7" xfId="2" applyFont="1" applyBorder="1" applyAlignment="1">
      <alignment horizontal="center" vertical="center"/>
    </xf>
    <xf numFmtId="0" fontId="13" fillId="0" borderId="7" xfId="2" applyFont="1" applyBorder="1" applyAlignment="1">
      <alignment horizontal="center" vertical="center" wrapText="1" shrinkToFit="1"/>
    </xf>
    <xf numFmtId="0" fontId="13" fillId="0" borderId="7" xfId="2" applyFont="1" applyBorder="1" applyAlignment="1">
      <alignment horizontal="center" vertical="center" wrapText="1"/>
    </xf>
    <xf numFmtId="0" fontId="45" fillId="0" borderId="7" xfId="2" applyFont="1" applyBorder="1" applyAlignment="1">
      <alignment horizontal="center" vertical="center"/>
    </xf>
    <xf numFmtId="0" fontId="13" fillId="0" borderId="5" xfId="2" applyFont="1" applyBorder="1" applyAlignment="1">
      <alignment horizontal="center" vertical="center"/>
    </xf>
    <xf numFmtId="0" fontId="13" fillId="0" borderId="71" xfId="2" applyFont="1" applyBorder="1" applyAlignment="1">
      <alignment horizontal="center" vertical="center"/>
    </xf>
    <xf numFmtId="0" fontId="13" fillId="0" borderId="6" xfId="2" applyFont="1" applyBorder="1" applyAlignment="1">
      <alignment horizontal="center" vertical="center"/>
    </xf>
    <xf numFmtId="0" fontId="13" fillId="0" borderId="71" xfId="2" applyFont="1" applyBorder="1">
      <alignment vertical="center"/>
    </xf>
    <xf numFmtId="0" fontId="12" fillId="0" borderId="0" xfId="0" applyFont="1" applyAlignment="1">
      <alignment vertical="center"/>
    </xf>
    <xf numFmtId="0" fontId="12" fillId="0" borderId="0" xfId="0" applyFont="1" applyAlignment="1">
      <alignment horizontal="right" vertical="center"/>
    </xf>
    <xf numFmtId="0" fontId="12" fillId="0" borderId="23" xfId="0" applyFont="1" applyBorder="1" applyAlignment="1">
      <alignment horizontal="center" vertical="center"/>
    </xf>
    <xf numFmtId="0" fontId="12" fillId="0" borderId="24" xfId="0" applyFont="1" applyBorder="1" applyAlignment="1">
      <alignment horizontal="center" vertical="center"/>
    </xf>
    <xf numFmtId="176" fontId="12" fillId="0" borderId="26" xfId="0" applyNumberFormat="1" applyFont="1" applyBorder="1" applyAlignment="1">
      <alignment horizontal="right" vertical="center"/>
    </xf>
    <xf numFmtId="176" fontId="12" fillId="0" borderId="63" xfId="0" applyNumberFormat="1" applyFont="1" applyBorder="1" applyAlignment="1">
      <alignment vertical="center"/>
    </xf>
    <xf numFmtId="176" fontId="12" fillId="0" borderId="52" xfId="0" applyNumberFormat="1" applyFont="1" applyBorder="1" applyAlignment="1">
      <alignment vertical="center"/>
    </xf>
    <xf numFmtId="176" fontId="12" fillId="0" borderId="93" xfId="0" applyNumberFormat="1" applyFont="1" applyBorder="1" applyAlignment="1">
      <alignment vertical="center"/>
    </xf>
    <xf numFmtId="176" fontId="12" fillId="0" borderId="0" xfId="0" applyNumberFormat="1" applyFont="1" applyAlignment="1">
      <alignment vertical="center"/>
    </xf>
    <xf numFmtId="176" fontId="12" fillId="0" borderId="113" xfId="0" applyNumberFormat="1" applyFont="1" applyBorder="1" applyAlignment="1">
      <alignment vertical="center"/>
    </xf>
    <xf numFmtId="176" fontId="12" fillId="0" borderId="124" xfId="0" applyNumberFormat="1" applyFont="1" applyBorder="1" applyAlignment="1">
      <alignment vertical="center"/>
    </xf>
    <xf numFmtId="0" fontId="12" fillId="0" borderId="0" xfId="0" applyFont="1" applyAlignment="1">
      <alignment horizontal="center" vertical="center"/>
    </xf>
    <xf numFmtId="0" fontId="42" fillId="0" borderId="98" xfId="0" applyFont="1" applyBorder="1" applyAlignment="1">
      <alignment horizontal="center" vertical="top"/>
    </xf>
    <xf numFmtId="0" fontId="12" fillId="0" borderId="98" xfId="0" applyFont="1" applyBorder="1" applyAlignment="1">
      <alignment vertical="center"/>
    </xf>
    <xf numFmtId="176" fontId="12" fillId="0" borderId="98" xfId="0" applyNumberFormat="1" applyFont="1" applyBorder="1" applyAlignment="1">
      <alignment vertical="center"/>
    </xf>
    <xf numFmtId="176" fontId="12" fillId="0" borderId="111" xfId="0" applyNumberFormat="1" applyFont="1" applyBorder="1" applyAlignment="1">
      <alignment vertical="center"/>
    </xf>
    <xf numFmtId="0" fontId="12" fillId="0" borderId="111" xfId="0" applyFont="1" applyBorder="1" applyAlignment="1">
      <alignment vertical="center"/>
    </xf>
    <xf numFmtId="0" fontId="12" fillId="0" borderId="23" xfId="0" applyFont="1" applyBorder="1" applyAlignment="1">
      <alignment horizontal="center" vertical="center" shrinkToFit="1"/>
    </xf>
    <xf numFmtId="0" fontId="12" fillId="0" borderId="23" xfId="0" applyFont="1" applyBorder="1" applyAlignment="1">
      <alignment horizontal="center" vertical="center" wrapText="1" shrinkToFit="1"/>
    </xf>
    <xf numFmtId="0" fontId="12" fillId="0" borderId="3" xfId="0" applyFont="1" applyBorder="1" applyAlignment="1">
      <alignment horizontal="center" vertical="center" shrinkToFit="1"/>
    </xf>
    <xf numFmtId="0" fontId="12" fillId="0" borderId="2" xfId="0" applyFont="1" applyBorder="1" applyAlignment="1">
      <alignment horizontal="center" vertical="center" shrinkToFit="1"/>
    </xf>
    <xf numFmtId="0" fontId="12" fillId="0" borderId="1" xfId="0" applyFont="1" applyBorder="1" applyAlignment="1">
      <alignment horizontal="center" vertical="center" shrinkToFit="1"/>
    </xf>
    <xf numFmtId="0" fontId="12" fillId="0" borderId="39" xfId="0" applyFont="1" applyBorder="1" applyAlignment="1">
      <alignment horizontal="center" vertical="center"/>
    </xf>
    <xf numFmtId="0" fontId="12" fillId="0" borderId="37" xfId="0" applyFont="1" applyBorder="1" applyAlignment="1">
      <alignment horizontal="center" vertical="center"/>
    </xf>
    <xf numFmtId="0" fontId="12" fillId="0" borderId="112" xfId="0" applyFont="1" applyBorder="1" applyAlignment="1">
      <alignment horizontal="center" vertical="center"/>
    </xf>
    <xf numFmtId="0" fontId="12" fillId="0" borderId="26" xfId="0" applyFont="1" applyBorder="1" applyAlignment="1">
      <alignment vertical="center"/>
    </xf>
    <xf numFmtId="3" fontId="12" fillId="0" borderId="26" xfId="0" applyNumberFormat="1" applyFont="1" applyBorder="1" applyAlignment="1">
      <alignment horizontal="right" vertical="center"/>
    </xf>
    <xf numFmtId="0" fontId="12" fillId="0" borderId="26" xfId="0" applyFont="1" applyBorder="1" applyAlignment="1">
      <alignment horizontal="justify" vertical="center"/>
    </xf>
    <xf numFmtId="0" fontId="12" fillId="0" borderId="26" xfId="0" applyFont="1" applyBorder="1" applyAlignment="1">
      <alignment horizontal="right" vertical="center"/>
    </xf>
    <xf numFmtId="0" fontId="12" fillId="0" borderId="0" xfId="0" applyFont="1" applyAlignment="1">
      <alignment horizontal="left" vertical="center"/>
    </xf>
    <xf numFmtId="0" fontId="12" fillId="0" borderId="98" xfId="0" applyFont="1" applyBorder="1" applyAlignment="1">
      <alignment vertical="center" shrinkToFit="1"/>
    </xf>
    <xf numFmtId="0" fontId="12" fillId="0" borderId="26" xfId="0" applyFont="1" applyBorder="1" applyAlignment="1">
      <alignment horizontal="center" vertical="center"/>
    </xf>
    <xf numFmtId="0" fontId="19" fillId="0" borderId="0" xfId="0" applyFont="1" applyAlignment="1">
      <alignment vertical="center"/>
    </xf>
    <xf numFmtId="0" fontId="19" fillId="0" borderId="0" xfId="0" applyFont="1" applyAlignment="1">
      <alignment horizontal="right" vertical="center"/>
    </xf>
    <xf numFmtId="0" fontId="19" fillId="0" borderId="124" xfId="0" applyFont="1" applyBorder="1" applyAlignment="1">
      <alignment vertical="center"/>
    </xf>
    <xf numFmtId="0" fontId="12" fillId="0" borderId="25" xfId="0" applyFont="1" applyBorder="1" applyAlignment="1">
      <alignment horizontal="center" vertical="center"/>
    </xf>
    <xf numFmtId="0" fontId="29" fillId="0" borderId="0" xfId="0" applyFont="1" applyAlignment="1">
      <alignment vertical="center"/>
    </xf>
    <xf numFmtId="0" fontId="12" fillId="0" borderId="126" xfId="0" applyFont="1" applyBorder="1" applyAlignment="1">
      <alignment vertical="center"/>
    </xf>
    <xf numFmtId="0" fontId="17" fillId="0" borderId="109" xfId="0" applyFont="1" applyBorder="1" applyAlignment="1">
      <alignment horizontal="right" vertical="center"/>
    </xf>
    <xf numFmtId="0" fontId="28" fillId="0" borderId="0" xfId="0" applyFont="1" applyAlignment="1">
      <alignment vertical="center"/>
    </xf>
    <xf numFmtId="0" fontId="17" fillId="0" borderId="53" xfId="0" applyFont="1" applyBorder="1" applyAlignment="1">
      <alignment vertical="center" wrapText="1"/>
    </xf>
    <xf numFmtId="0" fontId="12" fillId="0" borderId="3" xfId="0" applyFont="1" applyBorder="1" applyAlignment="1">
      <alignment horizontal="center" vertical="center"/>
    </xf>
    <xf numFmtId="0" fontId="12" fillId="0" borderId="23" xfId="0" applyFont="1" applyBorder="1" applyAlignment="1">
      <alignment horizontal="justify" vertical="center"/>
    </xf>
    <xf numFmtId="0" fontId="12" fillId="0" borderId="135" xfId="0" applyFont="1" applyBorder="1" applyAlignment="1">
      <alignment vertical="center"/>
    </xf>
    <xf numFmtId="0" fontId="17" fillId="0" borderId="136" xfId="0" applyFont="1" applyBorder="1" applyAlignment="1">
      <alignment horizontal="right" vertical="center"/>
    </xf>
    <xf numFmtId="0" fontId="12" fillId="0" borderId="0" xfId="0" applyFont="1"/>
    <xf numFmtId="0" fontId="12" fillId="0" borderId="137" xfId="0" applyFont="1" applyBorder="1" applyAlignment="1">
      <alignment horizontal="right" vertical="center"/>
    </xf>
    <xf numFmtId="0" fontId="12" fillId="0" borderId="138" xfId="0" applyFont="1" applyBorder="1" applyAlignment="1">
      <alignment vertical="center"/>
    </xf>
    <xf numFmtId="0" fontId="12" fillId="0" borderId="37" xfId="0" applyFont="1" applyBorder="1" applyAlignment="1">
      <alignment vertical="center"/>
    </xf>
    <xf numFmtId="3" fontId="12" fillId="0" borderId="27" xfId="0" applyNumberFormat="1" applyFont="1" applyBorder="1" applyAlignment="1">
      <alignment vertical="center"/>
    </xf>
    <xf numFmtId="0" fontId="12" fillId="0" borderId="27" xfId="0" applyFont="1" applyBorder="1" applyAlignment="1">
      <alignment horizontal="right" vertical="center"/>
    </xf>
    <xf numFmtId="184" fontId="12" fillId="0" borderId="26" xfId="0" applyNumberFormat="1" applyFont="1" applyBorder="1" applyAlignment="1">
      <alignment horizontal="right" vertical="center"/>
    </xf>
    <xf numFmtId="38" fontId="13" fillId="0" borderId="26" xfId="5" applyFont="1" applyBorder="1" applyAlignment="1">
      <alignment horizontal="right" vertical="center"/>
    </xf>
    <xf numFmtId="3" fontId="12" fillId="0" borderId="139" xfId="0" applyNumberFormat="1" applyFont="1" applyBorder="1" applyAlignment="1">
      <alignment horizontal="right" vertical="center"/>
    </xf>
    <xf numFmtId="0" fontId="12" fillId="0" borderId="29" xfId="0" applyFont="1" applyBorder="1" applyAlignment="1">
      <alignment horizontal="center" vertical="center"/>
    </xf>
    <xf numFmtId="0" fontId="12" fillId="0" borderId="30" xfId="0" applyFont="1" applyBorder="1" applyAlignment="1">
      <alignment horizontal="center" vertical="center"/>
    </xf>
    <xf numFmtId="0" fontId="12" fillId="0" borderId="2" xfId="0" applyFont="1" applyBorder="1" applyAlignment="1">
      <alignment vertical="center"/>
    </xf>
    <xf numFmtId="0" fontId="12" fillId="0" borderId="2" xfId="0" applyFont="1" applyBorder="1" applyAlignment="1">
      <alignment horizontal="right" vertical="center"/>
    </xf>
    <xf numFmtId="0" fontId="12" fillId="0" borderId="140" xfId="0" applyFont="1" applyBorder="1" applyAlignment="1">
      <alignment horizontal="right" vertical="center"/>
    </xf>
    <xf numFmtId="0" fontId="12" fillId="0" borderId="1" xfId="0" applyFont="1" applyBorder="1" applyAlignment="1">
      <alignment horizontal="justify" vertical="center" wrapText="1"/>
    </xf>
    <xf numFmtId="185" fontId="12" fillId="0" borderId="1" xfId="0" applyNumberFormat="1" applyFont="1" applyBorder="1" applyAlignment="1">
      <alignment horizontal="right" vertical="center"/>
    </xf>
    <xf numFmtId="185" fontId="12" fillId="0" borderId="1" xfId="0" applyNumberFormat="1" applyFont="1" applyBorder="1" applyAlignment="1">
      <alignment horizontal="right" vertical="center" wrapText="1"/>
    </xf>
    <xf numFmtId="176" fontId="12" fillId="0" borderId="1" xfId="0" applyNumberFormat="1" applyFont="1" applyBorder="1" applyAlignment="1">
      <alignment horizontal="right" vertical="center"/>
    </xf>
    <xf numFmtId="182" fontId="12" fillId="0" borderId="38" xfId="0" applyNumberFormat="1" applyFont="1" applyBorder="1" applyAlignment="1">
      <alignment horizontal="right" vertical="center"/>
    </xf>
    <xf numFmtId="185" fontId="12" fillId="0" borderId="23" xfId="0" applyNumberFormat="1" applyFont="1" applyBorder="1" applyAlignment="1">
      <alignment horizontal="right" vertical="center"/>
    </xf>
    <xf numFmtId="185" fontId="12" fillId="0" borderId="23" xfId="0" applyNumberFormat="1" applyFont="1" applyBorder="1" applyAlignment="1">
      <alignment horizontal="right" vertical="center" wrapText="1"/>
    </xf>
    <xf numFmtId="176" fontId="12" fillId="0" borderId="23" xfId="0" applyNumberFormat="1" applyFont="1" applyBorder="1" applyAlignment="1">
      <alignment horizontal="right" vertical="center"/>
    </xf>
    <xf numFmtId="182" fontId="12" fillId="0" borderId="24" xfId="0" applyNumberFormat="1" applyFont="1" applyBorder="1" applyAlignment="1">
      <alignment horizontal="right" vertical="center"/>
    </xf>
    <xf numFmtId="0" fontId="12" fillId="0" borderId="23" xfId="0" applyFont="1" applyBorder="1" applyAlignment="1">
      <alignment horizontal="justify" vertical="center" wrapText="1"/>
    </xf>
    <xf numFmtId="185" fontId="12" fillId="0" borderId="26" xfId="0" applyNumberFormat="1" applyFont="1" applyBorder="1" applyAlignment="1">
      <alignment horizontal="right" vertical="center"/>
    </xf>
    <xf numFmtId="185" fontId="12" fillId="0" borderId="26" xfId="0" applyNumberFormat="1" applyFont="1" applyBorder="1" applyAlignment="1">
      <alignment horizontal="right" vertical="center" wrapText="1"/>
    </xf>
    <xf numFmtId="182" fontId="12" fillId="0" borderId="27" xfId="0" applyNumberFormat="1" applyFont="1" applyBorder="1" applyAlignment="1">
      <alignment horizontal="right" vertical="center"/>
    </xf>
    <xf numFmtId="49" fontId="22" fillId="0" borderId="5" xfId="0" applyNumberFormat="1" applyFont="1" applyBorder="1" applyAlignment="1">
      <alignment vertical="center"/>
    </xf>
    <xf numFmtId="49" fontId="22" fillId="0" borderId="6" xfId="0" applyNumberFormat="1" applyFont="1" applyBorder="1" applyAlignment="1">
      <alignment vertical="center"/>
    </xf>
    <xf numFmtId="49" fontId="22" fillId="0" borderId="71" xfId="0" applyNumberFormat="1" applyFont="1" applyBorder="1" applyAlignment="1">
      <alignment vertical="center"/>
    </xf>
    <xf numFmtId="49" fontId="22" fillId="0" borderId="71" xfId="0" applyNumberFormat="1" applyFont="1" applyBorder="1" applyAlignment="1">
      <alignment horizontal="right" vertical="center"/>
    </xf>
    <xf numFmtId="49" fontId="22" fillId="0" borderId="5" xfId="0" applyNumberFormat="1" applyFont="1" applyBorder="1" applyAlignment="1">
      <alignment horizontal="center" vertical="center"/>
    </xf>
    <xf numFmtId="49" fontId="22" fillId="0" borderId="6" xfId="0" applyNumberFormat="1" applyFont="1" applyBorder="1" applyAlignment="1">
      <alignment horizontal="center" vertical="center"/>
    </xf>
    <xf numFmtId="49" fontId="22" fillId="0" borderId="71" xfId="0" applyNumberFormat="1" applyFont="1" applyBorder="1" applyAlignment="1">
      <alignment horizontal="distributed" vertical="center"/>
    </xf>
    <xf numFmtId="179" fontId="22" fillId="0" borderId="7" xfId="0" applyNumberFormat="1" applyFont="1" applyBorder="1" applyAlignment="1">
      <alignment vertical="center"/>
    </xf>
    <xf numFmtId="0" fontId="23" fillId="0" borderId="14" xfId="0" applyFont="1" applyBorder="1" applyAlignment="1">
      <alignment vertical="center"/>
    </xf>
    <xf numFmtId="0" fontId="22" fillId="0" borderId="5" xfId="0" applyFont="1" applyBorder="1" applyAlignment="1">
      <alignment vertical="center"/>
    </xf>
    <xf numFmtId="0" fontId="22" fillId="0" borderId="8" xfId="0" applyFont="1" applyBorder="1" applyAlignment="1">
      <alignment vertical="center"/>
    </xf>
    <xf numFmtId="49" fontId="23" fillId="0" borderId="7" xfId="0" applyNumberFormat="1" applyFont="1" applyBorder="1" applyAlignment="1">
      <alignment horizontal="center" vertical="center" wrapText="1"/>
    </xf>
    <xf numFmtId="0" fontId="22" fillId="0" borderId="8" xfId="0" applyFont="1" applyBorder="1" applyAlignment="1">
      <alignment horizontal="left" vertical="center"/>
    </xf>
    <xf numFmtId="0" fontId="22" fillId="0" borderId="9" xfId="0" applyFont="1" applyBorder="1" applyAlignment="1">
      <alignment horizontal="left" vertical="center"/>
    </xf>
    <xf numFmtId="0" fontId="28" fillId="0" borderId="24" xfId="2" applyFont="1" applyBorder="1" applyAlignment="1">
      <alignment vertical="center" shrinkToFit="1"/>
    </xf>
    <xf numFmtId="0" fontId="28" fillId="0" borderId="30" xfId="2" applyFont="1" applyBorder="1" applyAlignment="1">
      <alignment vertical="center" shrinkToFit="1"/>
    </xf>
    <xf numFmtId="187" fontId="23" fillId="0" borderId="5" xfId="0" applyNumberFormat="1" applyFont="1" applyBorder="1" applyAlignment="1" applyProtection="1">
      <alignment vertical="center" wrapText="1"/>
      <protection locked="0"/>
    </xf>
    <xf numFmtId="49" fontId="23" fillId="0" borderId="71" xfId="0" applyNumberFormat="1" applyFont="1" applyBorder="1" applyAlignment="1">
      <alignment horizontal="right" vertical="center" wrapText="1"/>
    </xf>
    <xf numFmtId="49" fontId="23" fillId="0" borderId="71" xfId="0" applyNumberFormat="1" applyFont="1" applyBorder="1" applyAlignment="1">
      <alignment horizontal="center" vertical="center" wrapText="1"/>
    </xf>
    <xf numFmtId="49" fontId="31" fillId="0" borderId="7" xfId="0" applyNumberFormat="1" applyFont="1" applyBorder="1" applyAlignment="1">
      <alignment horizontal="center" vertical="center" wrapText="1"/>
    </xf>
    <xf numFmtId="49" fontId="23" fillId="0" borderId="6" xfId="0" applyNumberFormat="1" applyFont="1" applyBorder="1" applyAlignment="1">
      <alignment horizontal="left" vertical="center" wrapText="1"/>
    </xf>
    <xf numFmtId="0" fontId="23" fillId="0" borderId="0" xfId="0" applyFont="1" applyAlignment="1">
      <alignment horizontal="left" vertical="center"/>
    </xf>
    <xf numFmtId="0" fontId="22" fillId="0" borderId="71" xfId="0" applyFont="1" applyBorder="1" applyAlignment="1">
      <alignment horizontal="center" vertical="center" wrapText="1"/>
    </xf>
    <xf numFmtId="0" fontId="22" fillId="0" borderId="12" xfId="0" applyFont="1" applyBorder="1" applyAlignment="1">
      <alignment vertical="center" wrapText="1"/>
    </xf>
    <xf numFmtId="188" fontId="22" fillId="0" borderId="71" xfId="0" applyNumberFormat="1" applyFont="1" applyBorder="1" applyAlignment="1">
      <alignment horizontal="right" vertical="center" wrapText="1"/>
    </xf>
    <xf numFmtId="0" fontId="22" fillId="0" borderId="6" xfId="0" applyFont="1" applyBorder="1" applyAlignment="1">
      <alignment horizontal="left" vertical="center" wrapText="1"/>
    </xf>
    <xf numFmtId="186" fontId="12" fillId="0" borderId="7" xfId="2" applyNumberFormat="1" applyFont="1" applyBorder="1">
      <alignment vertical="center"/>
    </xf>
    <xf numFmtId="186" fontId="12" fillId="0" borderId="7" xfId="2" quotePrefix="1" applyNumberFormat="1" applyFont="1" applyBorder="1">
      <alignment vertical="center"/>
    </xf>
    <xf numFmtId="0" fontId="12" fillId="0" borderId="0" xfId="0" applyFont="1" applyAlignment="1">
      <alignment vertical="center" wrapText="1"/>
    </xf>
    <xf numFmtId="0" fontId="12" fillId="0" borderId="14" xfId="0" applyFont="1" applyBorder="1" applyAlignment="1">
      <alignment vertical="center"/>
    </xf>
    <xf numFmtId="0" fontId="12" fillId="0" borderId="0" xfId="0" applyFont="1" applyAlignment="1">
      <alignment vertical="top" wrapText="1"/>
    </xf>
    <xf numFmtId="0" fontId="22" fillId="0" borderId="0" xfId="0" applyFont="1" applyAlignment="1">
      <alignment vertical="top"/>
    </xf>
    <xf numFmtId="0" fontId="12" fillId="0" borderId="0" xfId="0" applyFont="1" applyAlignment="1">
      <alignment vertical="top"/>
    </xf>
    <xf numFmtId="0" fontId="6" fillId="0" borderId="0" xfId="0" applyFont="1" applyAlignment="1">
      <alignment horizontal="center" vertical="center"/>
    </xf>
    <xf numFmtId="0" fontId="8" fillId="0" borderId="0" xfId="0" applyFont="1" applyAlignment="1">
      <alignment horizontal="center" vertical="center"/>
    </xf>
    <xf numFmtId="0" fontId="12" fillId="0" borderId="0" xfId="2" applyFont="1" applyAlignment="1">
      <alignment vertical="center" wrapText="1"/>
    </xf>
    <xf numFmtId="0" fontId="12" fillId="0" borderId="14" xfId="2" applyFont="1" applyBorder="1" applyAlignment="1">
      <alignment vertical="center" wrapText="1"/>
    </xf>
    <xf numFmtId="0" fontId="12" fillId="0" borderId="158" xfId="2" applyFont="1" applyBorder="1">
      <alignment vertical="center"/>
    </xf>
    <xf numFmtId="0" fontId="12" fillId="0" borderId="4" xfId="2" applyFont="1" applyBorder="1">
      <alignment vertical="center"/>
    </xf>
    <xf numFmtId="0" fontId="13" fillId="0" borderId="1" xfId="2" applyFont="1" applyBorder="1">
      <alignment vertical="center"/>
    </xf>
    <xf numFmtId="0" fontId="13" fillId="0" borderId="3" xfId="2" applyFont="1" applyBorder="1">
      <alignment vertical="center"/>
    </xf>
    <xf numFmtId="0" fontId="13" fillId="0" borderId="54" xfId="2" applyFont="1" applyBorder="1">
      <alignment vertical="center"/>
    </xf>
    <xf numFmtId="0" fontId="12" fillId="0" borderId="0" xfId="2" applyFont="1" applyAlignment="1">
      <alignment vertical="center" shrinkToFit="1"/>
    </xf>
    <xf numFmtId="0" fontId="22" fillId="0" borderId="8" xfId="0" applyFont="1" applyBorder="1" applyAlignment="1">
      <alignment horizontal="distributed" vertical="center"/>
    </xf>
    <xf numFmtId="0" fontId="22" fillId="0" borderId="11" xfId="0" applyFont="1" applyBorder="1" applyAlignment="1">
      <alignment horizontal="distributed" vertical="center"/>
    </xf>
    <xf numFmtId="0" fontId="12" fillId="0" borderId="0" xfId="2" applyFont="1" applyAlignment="1">
      <alignment horizontal="right"/>
    </xf>
    <xf numFmtId="0" fontId="22" fillId="0" borderId="12" xfId="0" applyFont="1" applyBorder="1" applyAlignment="1">
      <alignment horizontal="right" vertical="center"/>
    </xf>
    <xf numFmtId="188" fontId="22" fillId="0" borderId="16" xfId="0" applyNumberFormat="1" applyFont="1" applyBorder="1" applyAlignment="1">
      <alignment vertical="center"/>
    </xf>
    <xf numFmtId="188" fontId="22" fillId="0" borderId="5" xfId="0" applyNumberFormat="1" applyFont="1" applyBorder="1" applyAlignment="1">
      <alignment vertical="center"/>
    </xf>
    <xf numFmtId="188" fontId="22" fillId="0" borderId="7" xfId="0" applyNumberFormat="1" applyFont="1" applyBorder="1" applyAlignment="1">
      <alignment vertical="center"/>
    </xf>
    <xf numFmtId="184" fontId="22" fillId="0" borderId="7" xfId="0" applyNumberFormat="1" applyFont="1" applyBorder="1" applyAlignment="1">
      <alignment horizontal="right" vertical="center"/>
    </xf>
    <xf numFmtId="184" fontId="22" fillId="0" borderId="7" xfId="0" applyNumberFormat="1" applyFont="1" applyBorder="1" applyAlignment="1">
      <alignment vertical="center"/>
    </xf>
    <xf numFmtId="0" fontId="23" fillId="0" borderId="0" xfId="0" applyFont="1" applyAlignment="1">
      <alignment horizontal="right"/>
    </xf>
    <xf numFmtId="0" fontId="12" fillId="0" borderId="17" xfId="2" applyFont="1" applyBorder="1" applyAlignment="1">
      <alignment horizontal="right" vertical="center"/>
    </xf>
    <xf numFmtId="0" fontId="12" fillId="0" borderId="75" xfId="2" applyFont="1" applyBorder="1" applyAlignment="1">
      <alignment horizontal="right" vertical="center"/>
    </xf>
    <xf numFmtId="0" fontId="12" fillId="0" borderId="12" xfId="2" applyFont="1" applyBorder="1" applyAlignment="1">
      <alignment horizontal="right" vertical="center"/>
    </xf>
    <xf numFmtId="0" fontId="12" fillId="0" borderId="0" xfId="2" applyFont="1" applyAlignment="1"/>
    <xf numFmtId="0" fontId="12" fillId="0" borderId="3" xfId="2" applyFont="1" applyBorder="1" applyAlignment="1">
      <alignment horizontal="center" wrapText="1"/>
    </xf>
    <xf numFmtId="0" fontId="12" fillId="0" borderId="1" xfId="2" applyFont="1" applyBorder="1" applyAlignment="1">
      <alignment horizontal="center" vertical="top" wrapText="1"/>
    </xf>
    <xf numFmtId="0" fontId="8" fillId="0" borderId="7" xfId="2" applyFont="1" applyBorder="1" applyAlignment="1">
      <alignment vertical="center" wrapText="1"/>
    </xf>
    <xf numFmtId="0" fontId="13" fillId="0" borderId="7" xfId="2" applyFont="1" applyBorder="1" applyAlignment="1">
      <alignment vertical="center" wrapText="1"/>
    </xf>
    <xf numFmtId="0" fontId="48" fillId="0" borderId="7" xfId="2" applyFont="1" applyBorder="1">
      <alignment vertical="center"/>
    </xf>
    <xf numFmtId="0" fontId="48" fillId="0" borderId="7" xfId="2" applyFont="1" applyBorder="1" applyAlignment="1">
      <alignment vertical="center" wrapText="1"/>
    </xf>
    <xf numFmtId="0" fontId="13" fillId="0" borderId="192" xfId="2" applyFont="1" applyBorder="1">
      <alignment vertical="center"/>
    </xf>
    <xf numFmtId="0" fontId="13" fillId="0" borderId="194" xfId="2" applyFont="1" applyBorder="1">
      <alignment vertical="center"/>
    </xf>
    <xf numFmtId="184" fontId="12" fillId="0" borderId="23" xfId="2" applyNumberFormat="1" applyFont="1" applyBorder="1">
      <alignment vertical="center"/>
    </xf>
    <xf numFmtId="0" fontId="28" fillId="0" borderId="58" xfId="2" applyFont="1" applyBorder="1" applyAlignment="1">
      <alignment horizontal="center" vertical="center"/>
    </xf>
    <xf numFmtId="0" fontId="28" fillId="0" borderId="189" xfId="2" applyFont="1" applyBorder="1" applyAlignment="1">
      <alignment horizontal="justify" vertical="center"/>
    </xf>
    <xf numFmtId="178" fontId="12" fillId="0" borderId="189" xfId="2" applyNumberFormat="1" applyFont="1" applyBorder="1">
      <alignment vertical="center"/>
    </xf>
    <xf numFmtId="178" fontId="12" fillId="0" borderId="189" xfId="2" applyNumberFormat="1" applyFont="1" applyBorder="1" applyAlignment="1">
      <alignment horizontal="right" vertical="center"/>
    </xf>
    <xf numFmtId="0" fontId="28" fillId="0" borderId="57" xfId="2" applyFont="1" applyBorder="1" applyAlignment="1">
      <alignment horizontal="center" vertical="center"/>
    </xf>
    <xf numFmtId="178" fontId="12" fillId="0" borderId="190" xfId="2" applyNumberFormat="1" applyFont="1" applyBorder="1">
      <alignment vertical="center"/>
    </xf>
    <xf numFmtId="178" fontId="12" fillId="0" borderId="60" xfId="2" applyNumberFormat="1" applyFont="1" applyBorder="1">
      <alignment vertical="center"/>
    </xf>
    <xf numFmtId="0" fontId="13" fillId="0" borderId="0" xfId="0" applyFont="1" applyAlignment="1">
      <alignment vertical="center"/>
    </xf>
    <xf numFmtId="0" fontId="49" fillId="0" borderId="0" xfId="0" applyFont="1" applyAlignment="1">
      <alignment vertical="center"/>
    </xf>
    <xf numFmtId="0" fontId="13" fillId="0" borderId="0" xfId="0" applyFont="1" applyAlignment="1">
      <alignment horizontal="left" vertical="center"/>
    </xf>
    <xf numFmtId="0" fontId="13" fillId="0" borderId="0" xfId="0" applyFont="1" applyAlignment="1">
      <alignment horizontal="right" vertical="center"/>
    </xf>
    <xf numFmtId="0" fontId="13" fillId="0" borderId="71" xfId="0" applyFont="1" applyBorder="1" applyAlignment="1">
      <alignment horizontal="center" vertical="center"/>
    </xf>
    <xf numFmtId="0" fontId="13" fillId="0" borderId="6" xfId="0" applyFont="1" applyBorder="1" applyAlignment="1">
      <alignment horizontal="center" vertical="center"/>
    </xf>
    <xf numFmtId="0" fontId="13" fillId="0" borderId="7" xfId="0" applyFont="1" applyBorder="1" applyAlignment="1">
      <alignment horizontal="center" vertical="center"/>
    </xf>
    <xf numFmtId="0" fontId="13" fillId="0" borderId="7" xfId="0" applyFont="1" applyBorder="1" applyAlignment="1">
      <alignment horizontal="distributed" vertical="center"/>
    </xf>
    <xf numFmtId="0" fontId="13" fillId="0" borderId="5" xfId="0" applyFont="1" applyBorder="1" applyAlignment="1">
      <alignment vertical="center"/>
    </xf>
    <xf numFmtId="0" fontId="13" fillId="0" borderId="71" xfId="0" applyFont="1" applyBorder="1" applyAlignment="1">
      <alignment horizontal="distributed" vertical="center"/>
    </xf>
    <xf numFmtId="0" fontId="13" fillId="0" borderId="6" xfId="0" applyFont="1" applyBorder="1" applyAlignment="1">
      <alignment vertical="center"/>
    </xf>
    <xf numFmtId="0" fontId="13" fillId="0" borderId="6" xfId="0" applyFont="1" applyBorder="1" applyAlignment="1">
      <alignment horizontal="distributed" vertical="center"/>
    </xf>
    <xf numFmtId="49" fontId="13" fillId="0" borderId="5" xfId="0" applyNumberFormat="1" applyFont="1" applyBorder="1" applyAlignment="1">
      <alignment horizontal="right" vertical="center"/>
    </xf>
    <xf numFmtId="49" fontId="13" fillId="0" borderId="71" xfId="0" applyNumberFormat="1" applyFont="1" applyBorder="1" applyAlignment="1">
      <alignment horizontal="center" vertical="center"/>
    </xf>
    <xf numFmtId="49" fontId="13" fillId="0" borderId="6" xfId="0" applyNumberFormat="1" applyFont="1" applyBorder="1" applyAlignment="1">
      <alignment horizontal="right" vertical="center" wrapText="1"/>
    </xf>
    <xf numFmtId="49" fontId="13" fillId="0" borderId="71" xfId="0" applyNumberFormat="1" applyFont="1" applyBorder="1" applyAlignment="1">
      <alignment horizontal="right" vertical="center"/>
    </xf>
    <xf numFmtId="49" fontId="13" fillId="0" borderId="6" xfId="0" applyNumberFormat="1" applyFont="1" applyBorder="1" applyAlignment="1">
      <alignment horizontal="right" vertical="center"/>
    </xf>
    <xf numFmtId="49" fontId="13" fillId="0" borderId="5" xfId="0" applyNumberFormat="1" applyFont="1" applyBorder="1" applyAlignment="1">
      <alignment horizontal="left" vertical="center"/>
    </xf>
    <xf numFmtId="49" fontId="13" fillId="0" borderId="71" xfId="0" applyNumberFormat="1" applyFont="1" applyBorder="1" applyAlignment="1">
      <alignment horizontal="left" vertical="center"/>
    </xf>
    <xf numFmtId="49" fontId="13" fillId="0" borderId="6" xfId="0" applyNumberFormat="1" applyFont="1" applyBorder="1" applyAlignment="1">
      <alignment horizontal="left" vertical="center"/>
    </xf>
    <xf numFmtId="0" fontId="13" fillId="0" borderId="0" xfId="0" applyFont="1" applyAlignment="1">
      <alignment vertical="center" wrapText="1"/>
    </xf>
    <xf numFmtId="186" fontId="13" fillId="0" borderId="7" xfId="0" applyNumberFormat="1" applyFont="1" applyBorder="1" applyAlignment="1">
      <alignment horizontal="right" vertical="center"/>
    </xf>
    <xf numFmtId="0" fontId="22" fillId="0" borderId="0" xfId="0" applyFont="1"/>
    <xf numFmtId="49" fontId="22" fillId="0" borderId="5" xfId="0" applyNumberFormat="1" applyFont="1" applyBorder="1"/>
    <xf numFmtId="49" fontId="22" fillId="0" borderId="6" xfId="0" applyNumberFormat="1" applyFont="1" applyBorder="1"/>
    <xf numFmtId="49" fontId="22" fillId="0" borderId="16" xfId="0" applyNumberFormat="1" applyFont="1" applyBorder="1"/>
    <xf numFmtId="49" fontId="22" fillId="0" borderId="17" xfId="0" applyNumberFormat="1" applyFont="1" applyBorder="1"/>
    <xf numFmtId="49" fontId="22" fillId="0" borderId="11" xfId="0" applyNumberFormat="1" applyFont="1" applyBorder="1"/>
    <xf numFmtId="49" fontId="22" fillId="0" borderId="12" xfId="0" applyNumberFormat="1" applyFont="1" applyBorder="1"/>
    <xf numFmtId="49" fontId="31" fillId="0" borderId="14" xfId="0" applyNumberFormat="1" applyFont="1" applyBorder="1" applyAlignment="1">
      <alignment vertical="center"/>
    </xf>
    <xf numFmtId="0" fontId="12" fillId="0" borderId="71" xfId="0" applyFont="1" applyBorder="1" applyAlignment="1">
      <alignment vertical="center"/>
    </xf>
    <xf numFmtId="0" fontId="12" fillId="0" borderId="6" xfId="0" applyFont="1" applyBorder="1" applyAlignment="1">
      <alignment vertical="center"/>
    </xf>
    <xf numFmtId="0" fontId="12" fillId="0" borderId="6" xfId="0" applyFont="1" applyBorder="1" applyAlignment="1">
      <alignment horizontal="right" vertical="center"/>
    </xf>
    <xf numFmtId="186" fontId="12" fillId="0" borderId="23" xfId="0" applyNumberFormat="1" applyFont="1" applyBorder="1" applyAlignment="1">
      <alignment horizontal="right" vertical="center"/>
    </xf>
    <xf numFmtId="186" fontId="12" fillId="0" borderId="134" xfId="0" applyNumberFormat="1" applyFont="1" applyBorder="1" applyAlignment="1">
      <alignment horizontal="right" vertical="center"/>
    </xf>
    <xf numFmtId="186" fontId="12" fillId="0" borderId="3" xfId="0" applyNumberFormat="1" applyFont="1" applyBorder="1" applyAlignment="1">
      <alignment horizontal="right" vertical="center"/>
    </xf>
    <xf numFmtId="186" fontId="12" fillId="0" borderId="92" xfId="0" applyNumberFormat="1" applyFont="1" applyBorder="1" applyAlignment="1">
      <alignment horizontal="right" vertical="center"/>
    </xf>
    <xf numFmtId="186" fontId="12" fillId="0" borderId="107" xfId="0" applyNumberFormat="1" applyFont="1" applyBorder="1" applyAlignment="1">
      <alignment horizontal="right" vertical="center"/>
    </xf>
    <xf numFmtId="186" fontId="12" fillId="0" borderId="26" xfId="0" applyNumberFormat="1" applyFont="1" applyBorder="1" applyAlignment="1">
      <alignment horizontal="right" vertical="center"/>
    </xf>
    <xf numFmtId="186" fontId="12" fillId="0" borderId="124" xfId="0" applyNumberFormat="1" applyFont="1" applyBorder="1" applyAlignment="1">
      <alignment horizontal="right" vertical="center"/>
    </xf>
    <xf numFmtId="186" fontId="12" fillId="0" borderId="111" xfId="0" applyNumberFormat="1" applyFont="1" applyBorder="1" applyAlignment="1">
      <alignment horizontal="right" vertical="center"/>
    </xf>
    <xf numFmtId="0" fontId="13" fillId="0" borderId="188" xfId="2" applyFont="1" applyBorder="1">
      <alignment vertical="center"/>
    </xf>
    <xf numFmtId="0" fontId="13" fillId="0" borderId="188" xfId="2" applyFont="1" applyBorder="1" applyAlignment="1">
      <alignment vertical="top"/>
    </xf>
    <xf numFmtId="0" fontId="13" fillId="0" borderId="189" xfId="2" applyFont="1" applyBorder="1">
      <alignment vertical="center"/>
    </xf>
    <xf numFmtId="0" fontId="49" fillId="0" borderId="0" xfId="2" applyFont="1">
      <alignment vertical="center"/>
    </xf>
    <xf numFmtId="0" fontId="23" fillId="0" borderId="0" xfId="0" applyFont="1"/>
    <xf numFmtId="0" fontId="12" fillId="0" borderId="193" xfId="2" applyFont="1" applyBorder="1" applyAlignment="1">
      <alignment horizontal="right" vertical="center"/>
    </xf>
    <xf numFmtId="0" fontId="12" fillId="0" borderId="201" xfId="2" applyFont="1" applyBorder="1">
      <alignment vertical="center"/>
    </xf>
    <xf numFmtId="0" fontId="12" fillId="0" borderId="201" xfId="2" applyFont="1" applyBorder="1" applyAlignment="1">
      <alignment horizontal="left" vertical="center"/>
    </xf>
    <xf numFmtId="0" fontId="13" fillId="0" borderId="71" xfId="2" applyFont="1" applyBorder="1" applyAlignment="1">
      <alignment horizontal="center" vertical="center" wrapText="1"/>
    </xf>
    <xf numFmtId="0" fontId="13" fillId="0" borderId="71" xfId="2" applyFont="1" applyBorder="1" applyAlignment="1">
      <alignment vertical="center" wrapText="1"/>
    </xf>
    <xf numFmtId="0" fontId="13" fillId="0" borderId="6" xfId="2" applyFont="1" applyBorder="1" applyAlignment="1">
      <alignment horizontal="center" vertical="center" wrapText="1"/>
    </xf>
    <xf numFmtId="0" fontId="45" fillId="0" borderId="7" xfId="2" applyFont="1" applyBorder="1" applyAlignment="1">
      <alignment horizontal="center" vertical="center" wrapText="1"/>
    </xf>
    <xf numFmtId="0" fontId="45" fillId="0" borderId="0" xfId="2" applyFont="1" applyAlignment="1">
      <alignment vertical="center" wrapText="1"/>
    </xf>
    <xf numFmtId="0" fontId="12" fillId="0" borderId="0" xfId="2" applyFont="1" applyAlignment="1">
      <alignment vertical="top" wrapText="1"/>
    </xf>
    <xf numFmtId="0" fontId="51" fillId="0" borderId="0" xfId="0" applyFont="1" applyAlignment="1">
      <alignment vertical="center"/>
    </xf>
    <xf numFmtId="0" fontId="17" fillId="0" borderId="88" xfId="0" applyFont="1" applyBorder="1"/>
    <xf numFmtId="0" fontId="23" fillId="0" borderId="0" xfId="1" applyFont="1">
      <alignment vertical="center"/>
    </xf>
    <xf numFmtId="0" fontId="23" fillId="0" borderId="0" xfId="0" applyFont="1" applyAlignment="1">
      <alignment horizontal="right" vertical="center"/>
    </xf>
    <xf numFmtId="0" fontId="12" fillId="0" borderId="56" xfId="2" applyFont="1" applyBorder="1" applyAlignment="1">
      <alignment horizontal="center" vertical="center"/>
    </xf>
    <xf numFmtId="0" fontId="28" fillId="0" borderId="27" xfId="2" applyFont="1" applyBorder="1" applyAlignment="1">
      <alignment vertical="center" shrinkToFit="1"/>
    </xf>
    <xf numFmtId="0" fontId="52" fillId="0" borderId="0" xfId="0" applyFont="1" applyAlignment="1">
      <alignment vertical="center"/>
    </xf>
    <xf numFmtId="0" fontId="22" fillId="0" borderId="6" xfId="0" applyFont="1" applyBorder="1" applyAlignment="1">
      <alignment horizontal="center" vertical="center"/>
    </xf>
    <xf numFmtId="0" fontId="16" fillId="0" borderId="0" xfId="2" applyFont="1">
      <alignment vertical="center"/>
    </xf>
    <xf numFmtId="0" fontId="54" fillId="0" borderId="0" xfId="2" applyFont="1" applyAlignment="1">
      <alignment vertical="top" wrapText="1"/>
    </xf>
    <xf numFmtId="184" fontId="12" fillId="0" borderId="23" xfId="3" applyNumberFormat="1" applyFont="1" applyBorder="1">
      <alignment vertical="center"/>
    </xf>
    <xf numFmtId="176" fontId="12" fillId="0" borderId="126" xfId="2" applyNumberFormat="1" applyFont="1" applyBorder="1">
      <alignment vertical="center"/>
    </xf>
    <xf numFmtId="176" fontId="12" fillId="0" borderId="217" xfId="2" applyNumberFormat="1" applyFont="1" applyBorder="1">
      <alignment vertical="center"/>
    </xf>
    <xf numFmtId="176" fontId="12" fillId="0" borderId="130" xfId="2" applyNumberFormat="1" applyFont="1" applyBorder="1">
      <alignment vertical="center"/>
    </xf>
    <xf numFmtId="176" fontId="12" fillId="0" borderId="115" xfId="2" applyNumberFormat="1" applyFont="1" applyBorder="1">
      <alignment vertical="center"/>
    </xf>
    <xf numFmtId="0" fontId="53" fillId="0" borderId="0" xfId="2" applyFont="1" applyAlignment="1">
      <alignment horizontal="right"/>
    </xf>
    <xf numFmtId="176" fontId="12" fillId="0" borderId="8" xfId="2" applyNumberFormat="1" applyFont="1" applyBorder="1">
      <alignment vertical="center"/>
    </xf>
    <xf numFmtId="176" fontId="12" fillId="0" borderId="218" xfId="2" applyNumberFormat="1" applyFont="1" applyBorder="1">
      <alignment vertical="center"/>
    </xf>
    <xf numFmtId="176" fontId="12" fillId="0" borderId="219" xfId="2" applyNumberFormat="1" applyFont="1" applyBorder="1">
      <alignment vertical="center"/>
    </xf>
    <xf numFmtId="0" fontId="12" fillId="0" borderId="112" xfId="2" applyFont="1" applyBorder="1" applyAlignment="1">
      <alignment horizontal="center" vertical="center"/>
    </xf>
    <xf numFmtId="0" fontId="28" fillId="0" borderId="220" xfId="2" applyFont="1" applyBorder="1" applyAlignment="1">
      <alignment horizontal="center" vertical="center"/>
    </xf>
    <xf numFmtId="3" fontId="53" fillId="0" borderId="70" xfId="2" applyNumberFormat="1" applyFont="1" applyBorder="1" applyAlignment="1">
      <alignment vertical="center" wrapText="1"/>
    </xf>
    <xf numFmtId="189" fontId="19" fillId="0" borderId="23" xfId="2" applyNumberFormat="1" applyFont="1" applyBorder="1">
      <alignment vertical="center"/>
    </xf>
    <xf numFmtId="189" fontId="19" fillId="0" borderId="24" xfId="2" applyNumberFormat="1" applyFont="1" applyBorder="1">
      <alignment vertical="center"/>
    </xf>
    <xf numFmtId="189" fontId="19" fillId="0" borderId="26" xfId="2" applyNumberFormat="1" applyFont="1" applyBorder="1">
      <alignment vertical="center"/>
    </xf>
    <xf numFmtId="189" fontId="19" fillId="0" borderId="27" xfId="2" applyNumberFormat="1" applyFont="1" applyBorder="1">
      <alignment vertical="center"/>
    </xf>
    <xf numFmtId="3" fontId="53" fillId="0" borderId="0" xfId="2" applyNumberFormat="1" applyFont="1" applyAlignment="1">
      <alignment horizontal="right" vertical="center"/>
    </xf>
    <xf numFmtId="179" fontId="12" fillId="0" borderId="5" xfId="0" applyNumberFormat="1" applyFont="1" applyBorder="1" applyAlignment="1">
      <alignment vertical="center" wrapText="1"/>
    </xf>
    <xf numFmtId="179" fontId="12" fillId="0" borderId="71" xfId="0" applyNumberFormat="1" applyFont="1" applyBorder="1" applyAlignment="1">
      <alignment vertical="center" wrapText="1"/>
    </xf>
    <xf numFmtId="179" fontId="12" fillId="0" borderId="6" xfId="0" applyNumberFormat="1" applyFont="1" applyBorder="1" applyAlignment="1">
      <alignment vertical="center" wrapText="1"/>
    </xf>
    <xf numFmtId="192" fontId="12" fillId="0" borderId="71" xfId="0" applyNumberFormat="1" applyFont="1" applyBorder="1" applyAlignment="1">
      <alignment vertical="center" wrapText="1"/>
    </xf>
    <xf numFmtId="192" fontId="12" fillId="0" borderId="5" xfId="0" applyNumberFormat="1" applyFont="1" applyBorder="1" applyAlignment="1">
      <alignment vertical="center" wrapText="1"/>
    </xf>
    <xf numFmtId="192" fontId="12" fillId="0" borderId="6" xfId="0" applyNumberFormat="1" applyFont="1" applyBorder="1" applyAlignment="1">
      <alignment vertical="center" wrapText="1"/>
    </xf>
    <xf numFmtId="0" fontId="55" fillId="0" borderId="0" xfId="0" applyFont="1" applyAlignment="1">
      <alignment horizontal="right" vertical="center"/>
    </xf>
    <xf numFmtId="0" fontId="12" fillId="0" borderId="221" xfId="2" applyFont="1" applyBorder="1">
      <alignment vertical="center"/>
    </xf>
    <xf numFmtId="0" fontId="12" fillId="0" borderId="193" xfId="2" applyFont="1" applyBorder="1">
      <alignment vertical="center"/>
    </xf>
    <xf numFmtId="49" fontId="55" fillId="0" borderId="0" xfId="0" applyNumberFormat="1" applyFont="1" applyAlignment="1">
      <alignment horizontal="left" vertical="center"/>
    </xf>
    <xf numFmtId="0" fontId="12" fillId="0" borderId="225" xfId="2" applyFont="1" applyBorder="1">
      <alignment vertical="center"/>
    </xf>
    <xf numFmtId="0" fontId="12" fillId="0" borderId="225" xfId="2" applyFont="1" applyBorder="1" applyAlignment="1">
      <alignment horizontal="left" vertical="center"/>
    </xf>
    <xf numFmtId="0" fontId="12" fillId="0" borderId="198" xfId="2" applyFont="1" applyBorder="1" applyAlignment="1">
      <alignment horizontal="left" vertical="center"/>
    </xf>
    <xf numFmtId="0" fontId="12" fillId="0" borderId="200" xfId="2" applyFont="1" applyBorder="1" applyAlignment="1">
      <alignment horizontal="left" vertical="center"/>
    </xf>
    <xf numFmtId="0" fontId="12" fillId="0" borderId="92" xfId="2" applyFont="1" applyBorder="1" applyAlignment="1">
      <alignment horizontal="left" vertical="center"/>
    </xf>
    <xf numFmtId="184" fontId="12" fillId="0" borderId="98" xfId="2" applyNumberFormat="1" applyFont="1" applyBorder="1">
      <alignment vertical="center"/>
    </xf>
    <xf numFmtId="184" fontId="12" fillId="0" borderId="61" xfId="2" applyNumberFormat="1" applyFont="1" applyBorder="1">
      <alignment vertical="center"/>
    </xf>
    <xf numFmtId="184" fontId="12" fillId="0" borderId="23" xfId="2" applyNumberFormat="1" applyFont="1" applyBorder="1" applyAlignment="1">
      <alignment horizontal="right" vertical="center"/>
    </xf>
    <xf numFmtId="184" fontId="12" fillId="0" borderId="29" xfId="2" applyNumberFormat="1" applyFont="1" applyBorder="1">
      <alignment vertical="center"/>
    </xf>
    <xf numFmtId="0" fontId="12" fillId="0" borderId="190" xfId="0" applyFont="1" applyBorder="1" applyAlignment="1">
      <alignment horizontal="center" vertical="center"/>
    </xf>
    <xf numFmtId="0" fontId="46" fillId="0" borderId="7" xfId="2" applyFont="1" applyBorder="1" applyAlignment="1">
      <alignment vertical="center" wrapText="1"/>
    </xf>
    <xf numFmtId="0" fontId="13" fillId="0" borderId="7" xfId="2" applyFont="1" applyBorder="1" applyAlignment="1">
      <alignment vertical="center" wrapText="1" shrinkToFit="1"/>
    </xf>
    <xf numFmtId="0" fontId="13" fillId="0" borderId="7" xfId="2" applyFont="1" applyBorder="1" applyAlignment="1">
      <alignment horizontal="left" vertical="center" wrapText="1" shrinkToFit="1"/>
    </xf>
    <xf numFmtId="0" fontId="13" fillId="0" borderId="7" xfId="2" applyFont="1" applyBorder="1">
      <alignment vertical="center"/>
    </xf>
    <xf numFmtId="0" fontId="45" fillId="0" borderId="7" xfId="2" applyFont="1" applyBorder="1">
      <alignment vertical="center"/>
    </xf>
    <xf numFmtId="0" fontId="48" fillId="0" borderId="7" xfId="2" applyFont="1" applyBorder="1" applyAlignment="1">
      <alignment horizontal="left" vertical="center" wrapText="1" shrinkToFit="1"/>
    </xf>
    <xf numFmtId="0" fontId="45" fillId="0" borderId="7" xfId="2" applyFont="1" applyBorder="1" applyAlignment="1">
      <alignment vertical="center" wrapText="1"/>
    </xf>
    <xf numFmtId="0" fontId="12" fillId="0" borderId="113" xfId="0" applyFont="1" applyBorder="1" applyAlignment="1">
      <alignment horizontal="center" vertical="center"/>
    </xf>
    <xf numFmtId="0" fontId="12" fillId="0" borderId="190" xfId="0" applyFont="1" applyBorder="1" applyAlignment="1">
      <alignment vertical="center" wrapText="1"/>
    </xf>
    <xf numFmtId="0" fontId="12" fillId="0" borderId="191" xfId="0" applyFont="1" applyBorder="1" applyAlignment="1">
      <alignment vertical="center" wrapText="1"/>
    </xf>
    <xf numFmtId="0" fontId="12" fillId="0" borderId="114" xfId="0" applyFont="1" applyBorder="1" applyAlignment="1">
      <alignment vertical="center" wrapText="1"/>
    </xf>
    <xf numFmtId="0" fontId="53" fillId="0" borderId="0" xfId="0" applyFont="1" applyAlignment="1">
      <alignment horizontal="right" vertical="center"/>
    </xf>
    <xf numFmtId="0" fontId="12" fillId="0" borderId="198" xfId="0" applyFont="1" applyBorder="1" applyAlignment="1">
      <alignment horizontal="distributed" vertical="center"/>
    </xf>
    <xf numFmtId="0" fontId="12" fillId="0" borderId="186" xfId="0" applyFont="1" applyBorder="1" applyAlignment="1">
      <alignment horizontal="distributed" vertical="center"/>
    </xf>
    <xf numFmtId="0" fontId="16" fillId="0" borderId="198" xfId="0" applyFont="1" applyBorder="1" applyAlignment="1">
      <alignment horizontal="distributed" vertical="center"/>
    </xf>
    <xf numFmtId="0" fontId="12" fillId="0" borderId="124" xfId="0" applyFont="1" applyBorder="1" applyAlignment="1">
      <alignment horizontal="distributed" vertical="center"/>
    </xf>
    <xf numFmtId="0" fontId="12" fillId="0" borderId="0" xfId="0" applyFont="1" applyAlignment="1">
      <alignment horizontal="distributed" vertical="center"/>
    </xf>
    <xf numFmtId="0" fontId="12" fillId="0" borderId="14" xfId="0" applyFont="1" applyBorder="1" applyAlignment="1">
      <alignment horizontal="distributed" vertical="center"/>
    </xf>
    <xf numFmtId="0" fontId="12" fillId="0" borderId="222" xfId="0" applyFont="1" applyBorder="1" applyAlignment="1">
      <alignment horizontal="distributed" vertical="center"/>
    </xf>
    <xf numFmtId="0" fontId="12" fillId="0" borderId="225" xfId="0" applyFont="1" applyBorder="1" applyAlignment="1">
      <alignment vertical="center"/>
    </xf>
    <xf numFmtId="0" fontId="12" fillId="0" borderId="142" xfId="0" applyFont="1" applyBorder="1" applyAlignment="1">
      <alignment vertical="center"/>
    </xf>
    <xf numFmtId="0" fontId="12" fillId="0" borderId="141" xfId="0" applyFont="1" applyBorder="1" applyAlignment="1">
      <alignment vertical="center" wrapText="1"/>
    </xf>
    <xf numFmtId="0" fontId="19" fillId="0" borderId="124" xfId="0" applyFont="1" applyBorder="1" applyAlignment="1">
      <alignment horizontal="right" vertical="center"/>
    </xf>
    <xf numFmtId="0" fontId="12" fillId="0" borderId="47" xfId="0" applyFont="1" applyBorder="1" applyAlignment="1">
      <alignment vertical="center"/>
    </xf>
    <xf numFmtId="0" fontId="12" fillId="0" borderId="131" xfId="0" applyFont="1" applyBorder="1" applyAlignment="1">
      <alignment vertical="center"/>
    </xf>
    <xf numFmtId="0" fontId="12" fillId="0" borderId="118" xfId="0" applyFont="1" applyBorder="1" applyAlignment="1">
      <alignment vertical="center"/>
    </xf>
    <xf numFmtId="0" fontId="12" fillId="0" borderId="61" xfId="0" applyFont="1" applyBorder="1" applyAlignment="1">
      <alignment vertical="center"/>
    </xf>
    <xf numFmtId="0" fontId="12" fillId="0" borderId="230" xfId="0" applyFont="1" applyBorder="1" applyAlignment="1">
      <alignment vertical="center"/>
    </xf>
    <xf numFmtId="0" fontId="12" fillId="0" borderId="23" xfId="0" applyFont="1" applyBorder="1" applyAlignment="1">
      <alignment horizontal="distributed" vertical="center"/>
    </xf>
    <xf numFmtId="49" fontId="12" fillId="0" borderId="23" xfId="0" applyNumberFormat="1" applyFont="1" applyBorder="1" applyAlignment="1">
      <alignment horizontal="center" vertical="center"/>
    </xf>
    <xf numFmtId="49" fontId="12" fillId="0" borderId="26" xfId="0" applyNumberFormat="1" applyFont="1" applyBorder="1" applyAlignment="1">
      <alignment horizontal="center" vertical="center"/>
    </xf>
    <xf numFmtId="49" fontId="58" fillId="0" borderId="0" xfId="0" applyNumberFormat="1" applyFont="1" applyAlignment="1">
      <alignment vertical="center"/>
    </xf>
    <xf numFmtId="0" fontId="53" fillId="0" borderId="0" xfId="2" applyFont="1">
      <alignment vertical="center"/>
    </xf>
    <xf numFmtId="49" fontId="53" fillId="0" borderId="0" xfId="2" applyNumberFormat="1" applyFont="1">
      <alignment vertical="center"/>
    </xf>
    <xf numFmtId="49" fontId="28" fillId="0" borderId="231" xfId="2" applyNumberFormat="1" applyFont="1" applyBorder="1" applyAlignment="1">
      <alignment horizontal="center" vertical="center"/>
    </xf>
    <xf numFmtId="0" fontId="28" fillId="0" borderId="232" xfId="2" applyFont="1" applyBorder="1" applyAlignment="1">
      <alignment horizontal="justify" vertical="center"/>
    </xf>
    <xf numFmtId="178" fontId="12" fillId="0" borderId="232" xfId="2" applyNumberFormat="1" applyFont="1" applyBorder="1">
      <alignment vertical="center"/>
    </xf>
    <xf numFmtId="178" fontId="12" fillId="0" borderId="232" xfId="2" applyNumberFormat="1" applyFont="1" applyBorder="1" applyAlignment="1">
      <alignment horizontal="right" vertical="center"/>
    </xf>
    <xf numFmtId="178" fontId="12" fillId="0" borderId="233" xfId="2" applyNumberFormat="1" applyFont="1" applyBorder="1">
      <alignment vertical="center"/>
    </xf>
    <xf numFmtId="178" fontId="12" fillId="0" borderId="234" xfId="2" applyNumberFormat="1" applyFont="1" applyBorder="1">
      <alignment vertical="center"/>
    </xf>
    <xf numFmtId="9" fontId="12" fillId="0" borderId="235" xfId="2" applyNumberFormat="1" applyFont="1" applyBorder="1">
      <alignment vertical="center"/>
    </xf>
    <xf numFmtId="49" fontId="28" fillId="0" borderId="236" xfId="2" applyNumberFormat="1" applyFont="1" applyBorder="1" applyAlignment="1">
      <alignment horizontal="center" vertical="center"/>
    </xf>
    <xf numFmtId="0" fontId="28" fillId="0" borderId="237" xfId="2" applyFont="1" applyBorder="1" applyAlignment="1">
      <alignment horizontal="justify" vertical="center"/>
    </xf>
    <xf numFmtId="178" fontId="12" fillId="0" borderId="237" xfId="2" applyNumberFormat="1" applyFont="1" applyBorder="1">
      <alignment vertical="center"/>
    </xf>
    <xf numFmtId="178" fontId="12" fillId="0" borderId="237" xfId="2" applyNumberFormat="1" applyFont="1" applyBorder="1" applyAlignment="1">
      <alignment horizontal="right" vertical="center"/>
    </xf>
    <xf numFmtId="178" fontId="12" fillId="0" borderId="238" xfId="2" applyNumberFormat="1" applyFont="1" applyBorder="1">
      <alignment vertical="center"/>
    </xf>
    <xf numFmtId="178" fontId="12" fillId="0" borderId="239" xfId="2" applyNumberFormat="1" applyFont="1" applyBorder="1">
      <alignment vertical="center"/>
    </xf>
    <xf numFmtId="9" fontId="12" fillId="0" borderId="240" xfId="2" applyNumberFormat="1" applyFont="1" applyBorder="1">
      <alignment vertical="center"/>
    </xf>
    <xf numFmtId="178" fontId="12" fillId="0" borderId="231" xfId="2" applyNumberFormat="1" applyFont="1" applyBorder="1">
      <alignment vertical="center"/>
    </xf>
    <xf numFmtId="49" fontId="28" fillId="0" borderId="241" xfId="2" applyNumberFormat="1" applyFont="1" applyBorder="1" applyAlignment="1">
      <alignment horizontal="center" vertical="center"/>
    </xf>
    <xf numFmtId="0" fontId="28" fillId="0" borderId="242" xfId="2" applyFont="1" applyBorder="1" applyAlignment="1">
      <alignment horizontal="justify" vertical="center"/>
    </xf>
    <xf numFmtId="178" fontId="12" fillId="0" borderId="242" xfId="2" applyNumberFormat="1" applyFont="1" applyBorder="1">
      <alignment vertical="center"/>
    </xf>
    <xf numFmtId="178" fontId="12" fillId="0" borderId="242" xfId="2" applyNumberFormat="1" applyFont="1" applyBorder="1" applyAlignment="1">
      <alignment horizontal="right" vertical="center"/>
    </xf>
    <xf numFmtId="178" fontId="12" fillId="0" borderId="241" xfId="2" applyNumberFormat="1" applyFont="1" applyBorder="1">
      <alignment vertical="center"/>
    </xf>
    <xf numFmtId="9" fontId="12" fillId="0" borderId="243" xfId="2" applyNumberFormat="1" applyFont="1" applyBorder="1">
      <alignment vertical="center"/>
    </xf>
    <xf numFmtId="9" fontId="12" fillId="0" borderId="237" xfId="2" applyNumberFormat="1" applyFont="1" applyBorder="1">
      <alignment vertical="center"/>
    </xf>
    <xf numFmtId="9" fontId="12" fillId="0" borderId="237" xfId="2" applyNumberFormat="1" applyFont="1" applyBorder="1" applyAlignment="1">
      <alignment horizontal="right" vertical="center"/>
    </xf>
    <xf numFmtId="178" fontId="12" fillId="0" borderId="236" xfId="2" applyNumberFormat="1" applyFont="1" applyBorder="1">
      <alignment vertical="center"/>
    </xf>
    <xf numFmtId="0" fontId="28" fillId="0" borderId="189" xfId="2" applyFont="1" applyBorder="1" applyAlignment="1">
      <alignment horizontal="left" vertical="center"/>
    </xf>
    <xf numFmtId="3" fontId="12" fillId="0" borderId="189" xfId="2" applyNumberFormat="1" applyFont="1" applyBorder="1">
      <alignment vertical="center"/>
    </xf>
    <xf numFmtId="3" fontId="12" fillId="0" borderId="186" xfId="2" applyNumberFormat="1" applyFont="1" applyBorder="1">
      <alignment vertical="center"/>
    </xf>
    <xf numFmtId="0" fontId="28" fillId="0" borderId="231" xfId="2" applyFont="1" applyBorder="1" applyAlignment="1">
      <alignment horizontal="center" vertical="center"/>
    </xf>
    <xf numFmtId="0" fontId="28" fillId="0" borderId="232" xfId="2" applyFont="1" applyBorder="1" applyAlignment="1">
      <alignment horizontal="left" vertical="center"/>
    </xf>
    <xf numFmtId="3" fontId="12" fillId="0" borderId="232" xfId="2" applyNumberFormat="1" applyFont="1" applyBorder="1">
      <alignment vertical="center"/>
    </xf>
    <xf numFmtId="3" fontId="12" fillId="0" borderId="227" xfId="2" applyNumberFormat="1" applyFont="1" applyBorder="1">
      <alignment vertical="center"/>
    </xf>
    <xf numFmtId="3" fontId="12" fillId="0" borderId="244" xfId="2" applyNumberFormat="1" applyFont="1" applyBorder="1">
      <alignment vertical="center"/>
    </xf>
    <xf numFmtId="0" fontId="28" fillId="0" borderId="241" xfId="2" applyFont="1" applyBorder="1" applyAlignment="1">
      <alignment horizontal="center" vertical="center"/>
    </xf>
    <xf numFmtId="0" fontId="28" fillId="0" borderId="242" xfId="2" applyFont="1" applyBorder="1" applyAlignment="1">
      <alignment horizontal="left" vertical="center"/>
    </xf>
    <xf numFmtId="3" fontId="12" fillId="0" borderId="242" xfId="2" applyNumberFormat="1" applyFont="1" applyBorder="1">
      <alignment vertical="center"/>
    </xf>
    <xf numFmtId="3" fontId="12" fillId="0" borderId="245" xfId="2" applyNumberFormat="1" applyFont="1" applyBorder="1">
      <alignment vertical="center"/>
    </xf>
    <xf numFmtId="3" fontId="12" fillId="0" borderId="246" xfId="2" applyNumberFormat="1" applyFont="1" applyBorder="1">
      <alignment vertical="center"/>
    </xf>
    <xf numFmtId="9" fontId="12" fillId="0" borderId="247" xfId="2" applyNumberFormat="1" applyFont="1" applyBorder="1">
      <alignment vertical="center"/>
    </xf>
    <xf numFmtId="3" fontId="12" fillId="0" borderId="248" xfId="2" applyNumberFormat="1" applyFont="1" applyBorder="1">
      <alignment vertical="center"/>
    </xf>
    <xf numFmtId="49" fontId="23" fillId="0" borderId="0" xfId="0" applyNumberFormat="1" applyFont="1" applyAlignment="1">
      <alignment vertical="center"/>
    </xf>
    <xf numFmtId="0" fontId="12" fillId="0" borderId="11" xfId="2" applyFont="1" applyBorder="1" applyAlignment="1">
      <alignment horizontal="center" vertical="center"/>
    </xf>
    <xf numFmtId="0" fontId="12" fillId="0" borderId="14" xfId="2" applyFont="1" applyBorder="1" applyAlignment="1">
      <alignment horizontal="center" vertical="center"/>
    </xf>
    <xf numFmtId="0" fontId="12" fillId="0" borderId="18" xfId="2" applyFont="1" applyBorder="1" applyAlignment="1">
      <alignment horizontal="center" vertical="center"/>
    </xf>
    <xf numFmtId="0" fontId="12" fillId="0" borderId="8" xfId="2" applyFont="1" applyBorder="1" applyAlignment="1">
      <alignment horizontal="center" vertical="center"/>
    </xf>
    <xf numFmtId="181" fontId="12" fillId="0" borderId="7" xfId="2" applyNumberFormat="1" applyFont="1" applyBorder="1">
      <alignment vertical="center"/>
    </xf>
    <xf numFmtId="0" fontId="12" fillId="0" borderId="249" xfId="2" applyFont="1" applyBorder="1">
      <alignment vertical="center"/>
    </xf>
    <xf numFmtId="0" fontId="12" fillId="0" borderId="250" xfId="2" applyFont="1" applyBorder="1" applyAlignment="1">
      <alignment horizontal="right" vertical="center"/>
    </xf>
    <xf numFmtId="0" fontId="12" fillId="0" borderId="249" xfId="2" applyFont="1" applyBorder="1" applyAlignment="1">
      <alignment horizontal="center" vertical="center"/>
    </xf>
    <xf numFmtId="0" fontId="12" fillId="0" borderId="251" xfId="2" applyFont="1" applyBorder="1">
      <alignment vertical="center"/>
    </xf>
    <xf numFmtId="0" fontId="12" fillId="0" borderId="183" xfId="2" applyFont="1" applyBorder="1">
      <alignment vertical="center"/>
    </xf>
    <xf numFmtId="0" fontId="12" fillId="0" borderId="194" xfId="2" applyFont="1" applyBorder="1">
      <alignment vertical="center"/>
    </xf>
    <xf numFmtId="0" fontId="12" fillId="0" borderId="252" xfId="2" applyFont="1" applyBorder="1">
      <alignment vertical="center"/>
    </xf>
    <xf numFmtId="0" fontId="12" fillId="0" borderId="253" xfId="2" applyFont="1" applyBorder="1" applyAlignment="1">
      <alignment horizontal="right" vertical="center"/>
    </xf>
    <xf numFmtId="0" fontId="12" fillId="0" borderId="254" xfId="2" applyFont="1" applyBorder="1">
      <alignment vertical="center"/>
    </xf>
    <xf numFmtId="0" fontId="12" fillId="0" borderId="253" xfId="2" applyFont="1" applyBorder="1">
      <alignment vertical="center"/>
    </xf>
    <xf numFmtId="0" fontId="12" fillId="0" borderId="255" xfId="2" applyFont="1" applyBorder="1" applyAlignment="1">
      <alignment horizontal="right" vertical="center"/>
    </xf>
    <xf numFmtId="0" fontId="12" fillId="0" borderId="252" xfId="2" applyFont="1" applyBorder="1" applyAlignment="1">
      <alignment horizontal="right" vertical="center"/>
    </xf>
    <xf numFmtId="0" fontId="12" fillId="0" borderId="252" xfId="2" applyFont="1" applyBorder="1" applyAlignment="1">
      <alignment horizontal="center" vertical="center"/>
    </xf>
    <xf numFmtId="0" fontId="12" fillId="0" borderId="256" xfId="2" applyFont="1" applyBorder="1">
      <alignment vertical="center"/>
    </xf>
    <xf numFmtId="0" fontId="12" fillId="0" borderId="181" xfId="2" applyFont="1" applyBorder="1">
      <alignment vertical="center"/>
    </xf>
    <xf numFmtId="0" fontId="12" fillId="0" borderId="257" xfId="2" applyFont="1" applyBorder="1" applyAlignment="1">
      <alignment horizontal="right" vertical="center"/>
    </xf>
    <xf numFmtId="0" fontId="12" fillId="0" borderId="249" xfId="2" applyFont="1" applyBorder="1" applyAlignment="1">
      <alignment horizontal="left" vertical="center"/>
    </xf>
    <xf numFmtId="0" fontId="12" fillId="0" borderId="249" xfId="2" applyFont="1" applyBorder="1" applyAlignment="1">
      <alignment horizontal="right" vertical="center"/>
    </xf>
    <xf numFmtId="0" fontId="12" fillId="0" borderId="258" xfId="2" applyFont="1" applyBorder="1">
      <alignment vertical="center"/>
    </xf>
    <xf numFmtId="0" fontId="12" fillId="0" borderId="252" xfId="2" applyFont="1" applyBorder="1" applyAlignment="1">
      <alignment horizontal="left" vertical="center"/>
    </xf>
    <xf numFmtId="0" fontId="61" fillId="0" borderId="0" xfId="2" applyFont="1">
      <alignment vertical="center"/>
    </xf>
    <xf numFmtId="0" fontId="12" fillId="0" borderId="182" xfId="2" applyFont="1" applyBorder="1">
      <alignment vertical="center"/>
    </xf>
    <xf numFmtId="0" fontId="51" fillId="0" borderId="0" xfId="0" applyFont="1" applyAlignment="1">
      <alignment horizontal="distributed" vertical="center"/>
    </xf>
    <xf numFmtId="0" fontId="52" fillId="0" borderId="0" xfId="0" applyFont="1" applyAlignment="1">
      <alignment horizontal="distributed" vertical="center"/>
    </xf>
    <xf numFmtId="0" fontId="6" fillId="0" borderId="0" xfId="0" applyFont="1" applyAlignment="1">
      <alignment horizontal="center" vertical="center"/>
    </xf>
    <xf numFmtId="0" fontId="12" fillId="0" borderId="0" xfId="2" applyFont="1" applyAlignment="1">
      <alignment horizontal="right" vertical="center"/>
    </xf>
    <xf numFmtId="0" fontId="49" fillId="0" borderId="0" xfId="2" applyFont="1" applyAlignment="1">
      <alignment horizontal="left" vertical="center"/>
    </xf>
    <xf numFmtId="0" fontId="12" fillId="0" borderId="0" xfId="2" applyFont="1" applyAlignment="1">
      <alignment horizontal="justify" vertical="center"/>
    </xf>
    <xf numFmtId="0" fontId="12" fillId="0" borderId="0" xfId="2" applyFont="1" applyAlignment="1">
      <alignment vertical="center" shrinkToFit="1"/>
    </xf>
    <xf numFmtId="0" fontId="12" fillId="0" borderId="0" xfId="2" applyFont="1" applyAlignment="1">
      <alignment vertical="top"/>
    </xf>
    <xf numFmtId="0" fontId="16" fillId="0" borderId="0" xfId="2" applyFont="1">
      <alignment vertical="center"/>
    </xf>
    <xf numFmtId="0" fontId="12" fillId="0" borderId="0" xfId="2" applyFont="1">
      <alignment vertical="center"/>
    </xf>
    <xf numFmtId="0" fontId="12" fillId="0" borderId="0" xfId="2" applyFont="1" applyAlignment="1">
      <alignment vertical="center" wrapText="1"/>
    </xf>
    <xf numFmtId="0" fontId="12" fillId="0" borderId="4" xfId="2" applyFont="1" applyBorder="1">
      <alignment vertical="center"/>
    </xf>
    <xf numFmtId="0" fontId="12" fillId="0" borderId="0" xfId="2" applyFont="1" applyAlignment="1">
      <alignment horizontal="center" vertical="center"/>
    </xf>
    <xf numFmtId="0" fontId="12" fillId="0" borderId="92" xfId="2" applyFont="1" applyBorder="1">
      <alignment vertical="center"/>
    </xf>
    <xf numFmtId="0" fontId="53" fillId="0" borderId="0" xfId="2" applyFont="1" applyAlignment="1">
      <alignment vertical="top" wrapText="1"/>
    </xf>
    <xf numFmtId="0" fontId="12" fillId="0" borderId="0" xfId="2" applyFont="1" applyAlignment="1">
      <alignment vertical="top" wrapText="1"/>
    </xf>
    <xf numFmtId="0" fontId="13" fillId="0" borderId="2" xfId="2" applyFont="1" applyBorder="1">
      <alignment vertical="center"/>
    </xf>
    <xf numFmtId="0" fontId="13" fillId="0" borderId="1" xfId="2" applyFont="1" applyBorder="1">
      <alignment vertical="center"/>
    </xf>
    <xf numFmtId="0" fontId="13" fillId="0" borderId="3" xfId="2" applyFont="1" applyBorder="1">
      <alignment vertical="center"/>
    </xf>
    <xf numFmtId="0" fontId="13" fillId="0" borderId="192" xfId="2" applyFont="1" applyBorder="1" applyAlignment="1">
      <alignment horizontal="left" vertical="center" shrinkToFit="1"/>
    </xf>
    <xf numFmtId="0" fontId="13" fillId="0" borderId="188" xfId="2" applyFont="1" applyBorder="1">
      <alignment vertical="center"/>
    </xf>
    <xf numFmtId="0" fontId="13" fillId="0" borderId="216" xfId="2" applyFont="1" applyBorder="1" applyAlignment="1">
      <alignment horizontal="left" vertical="center"/>
    </xf>
    <xf numFmtId="0" fontId="13" fillId="0" borderId="192" xfId="2" applyFont="1" applyBorder="1" applyAlignment="1">
      <alignment horizontal="left" vertical="center"/>
    </xf>
    <xf numFmtId="0" fontId="13" fillId="0" borderId="192" xfId="2" applyFont="1" applyBorder="1">
      <alignment vertical="center"/>
    </xf>
    <xf numFmtId="0" fontId="22" fillId="0" borderId="16" xfId="0" applyFont="1" applyBorder="1" applyAlignment="1">
      <alignment horizontal="left" vertical="center"/>
    </xf>
    <xf numFmtId="0" fontId="22" fillId="0" borderId="17" xfId="0" applyFont="1" applyBorder="1" applyAlignment="1">
      <alignment horizontal="left" vertical="center"/>
    </xf>
    <xf numFmtId="188" fontId="22" fillId="0" borderId="10" xfId="0" applyNumberFormat="1" applyFont="1" applyBorder="1" applyAlignment="1">
      <alignment vertical="center"/>
    </xf>
    <xf numFmtId="188" fontId="22" fillId="0" borderId="15" xfId="0" applyNumberFormat="1" applyFont="1" applyBorder="1" applyAlignment="1">
      <alignment vertical="center"/>
    </xf>
    <xf numFmtId="188" fontId="22" fillId="0" borderId="13" xfId="0" applyNumberFormat="1" applyFont="1" applyBorder="1" applyAlignment="1">
      <alignment vertical="center"/>
    </xf>
    <xf numFmtId="0" fontId="22" fillId="0" borderId="18" xfId="0" applyFont="1" applyBorder="1" applyAlignment="1">
      <alignment horizontal="center" vertical="center"/>
    </xf>
    <xf numFmtId="0" fontId="22" fillId="0" borderId="14" xfId="0" applyFont="1" applyBorder="1" applyAlignment="1">
      <alignment horizontal="center" vertical="center"/>
    </xf>
    <xf numFmtId="184" fontId="22" fillId="0" borderId="10" xfId="0" applyNumberFormat="1" applyFont="1" applyBorder="1" applyAlignment="1">
      <alignment vertical="center"/>
    </xf>
    <xf numFmtId="184" fontId="22" fillId="0" borderId="13" xfId="0" applyNumberFormat="1" applyFont="1" applyBorder="1" applyAlignment="1">
      <alignment vertical="center"/>
    </xf>
    <xf numFmtId="0" fontId="22" fillId="0" borderId="10" xfId="0" applyFont="1" applyBorder="1" applyAlignment="1">
      <alignment horizontal="center" vertical="center" wrapText="1"/>
    </xf>
    <xf numFmtId="0" fontId="22" fillId="0" borderId="15" xfId="0" applyFont="1" applyBorder="1" applyAlignment="1">
      <alignment horizontal="center" vertical="center" wrapText="1"/>
    </xf>
    <xf numFmtId="0" fontId="22" fillId="0" borderId="13" xfId="0" applyFont="1" applyBorder="1" applyAlignment="1">
      <alignment horizontal="center" vertical="center" wrapText="1"/>
    </xf>
    <xf numFmtId="0" fontId="22" fillId="0" borderId="8" xfId="0" applyFont="1" applyBorder="1" applyAlignment="1">
      <alignment vertical="center"/>
    </xf>
    <xf numFmtId="0" fontId="22" fillId="0" borderId="9" xfId="0" applyFont="1" applyBorder="1" applyAlignment="1">
      <alignment vertical="center"/>
    </xf>
    <xf numFmtId="0" fontId="22" fillId="0" borderId="16" xfId="0" applyFont="1" applyBorder="1" applyAlignment="1">
      <alignment vertical="center"/>
    </xf>
    <xf numFmtId="0" fontId="22" fillId="0" borderId="17" xfId="0" applyFont="1" applyBorder="1" applyAlignment="1">
      <alignment vertical="center"/>
    </xf>
    <xf numFmtId="0" fontId="22" fillId="0" borderId="11" xfId="0" applyFont="1" applyBorder="1" applyAlignment="1">
      <alignment vertical="center"/>
    </xf>
    <xf numFmtId="0" fontId="22" fillId="0" borderId="12" xfId="0" applyFont="1" applyBorder="1" applyAlignment="1">
      <alignment vertical="center"/>
    </xf>
    <xf numFmtId="0" fontId="22" fillId="0" borderId="5" xfId="0" applyFont="1" applyBorder="1" applyAlignment="1">
      <alignment vertical="center"/>
    </xf>
    <xf numFmtId="0" fontId="22" fillId="0" borderId="6" xfId="0" applyFont="1" applyBorder="1" applyAlignment="1">
      <alignment vertical="center"/>
    </xf>
    <xf numFmtId="0" fontId="22" fillId="0" borderId="14" xfId="0" applyFont="1" applyBorder="1" applyAlignment="1">
      <alignment vertical="center"/>
    </xf>
    <xf numFmtId="0" fontId="22" fillId="0" borderId="7" xfId="0" applyFont="1" applyBorder="1" applyAlignment="1">
      <alignment vertical="center"/>
    </xf>
    <xf numFmtId="0" fontId="22" fillId="0" borderId="7" xfId="0" applyFont="1" applyBorder="1" applyAlignment="1">
      <alignment horizontal="center" vertical="center"/>
    </xf>
    <xf numFmtId="0" fontId="22" fillId="0" borderId="5" xfId="0" applyFont="1" applyBorder="1" applyAlignment="1">
      <alignment horizontal="center" vertical="center"/>
    </xf>
    <xf numFmtId="0" fontId="22" fillId="0" borderId="6" xfId="0" applyFont="1" applyBorder="1" applyAlignment="1">
      <alignment horizontal="center" vertical="center"/>
    </xf>
    <xf numFmtId="0" fontId="22" fillId="0" borderId="71" xfId="0" applyFont="1" applyBorder="1" applyAlignment="1">
      <alignment horizontal="center" vertical="center"/>
    </xf>
    <xf numFmtId="0" fontId="22" fillId="0" borderId="18" xfId="0" applyFont="1" applyBorder="1" applyAlignment="1">
      <alignment vertical="center"/>
    </xf>
    <xf numFmtId="184" fontId="22" fillId="0" borderId="15" xfId="0" applyNumberFormat="1" applyFont="1" applyBorder="1" applyAlignment="1">
      <alignment vertical="center"/>
    </xf>
    <xf numFmtId="0" fontId="25" fillId="0" borderId="7" xfId="0" applyFont="1" applyBorder="1" applyAlignment="1">
      <alignment horizontal="center" vertical="center"/>
    </xf>
    <xf numFmtId="0" fontId="22" fillId="0" borderId="8" xfId="0" applyFont="1" applyBorder="1" applyAlignment="1">
      <alignment horizontal="distributed" vertical="center"/>
    </xf>
    <xf numFmtId="0" fontId="22" fillId="0" borderId="9" xfId="0" applyFont="1" applyBorder="1" applyAlignment="1">
      <alignment horizontal="distributed" vertical="center"/>
    </xf>
    <xf numFmtId="0" fontId="22" fillId="0" borderId="11" xfId="0" applyFont="1" applyBorder="1" applyAlignment="1">
      <alignment horizontal="distributed" vertical="center"/>
    </xf>
    <xf numFmtId="0" fontId="22" fillId="0" borderId="12" xfId="0" applyFont="1" applyBorder="1" applyAlignment="1">
      <alignment horizontal="distributed" vertical="center"/>
    </xf>
    <xf numFmtId="0" fontId="22" fillId="0" borderId="10" xfId="0" applyFont="1" applyBorder="1" applyAlignment="1">
      <alignment horizontal="center" vertical="center"/>
    </xf>
    <xf numFmtId="0" fontId="22" fillId="0" borderId="15" xfId="0" applyFont="1" applyBorder="1" applyAlignment="1">
      <alignment horizontal="center" vertical="center"/>
    </xf>
    <xf numFmtId="0" fontId="22" fillId="0" borderId="13" xfId="0" applyFont="1" applyBorder="1" applyAlignment="1">
      <alignment horizontal="center" vertical="center"/>
    </xf>
    <xf numFmtId="0" fontId="22" fillId="0" borderId="7" xfId="0" applyFont="1" applyBorder="1" applyAlignment="1">
      <alignment horizontal="distributed" vertical="center"/>
    </xf>
    <xf numFmtId="188" fontId="22" fillId="0" borderId="8" xfId="0" applyNumberFormat="1" applyFont="1" applyBorder="1" applyAlignment="1">
      <alignment vertical="center"/>
    </xf>
    <xf numFmtId="188" fontId="22" fillId="0" borderId="16" xfId="0" applyNumberFormat="1" applyFont="1" applyBorder="1" applyAlignment="1">
      <alignment vertical="center"/>
    </xf>
    <xf numFmtId="188" fontId="22" fillId="0" borderId="11" xfId="0" applyNumberFormat="1" applyFont="1" applyBorder="1" applyAlignment="1">
      <alignment vertical="center"/>
    </xf>
    <xf numFmtId="0" fontId="25" fillId="0" borderId="11" xfId="0" applyFont="1" applyBorder="1" applyAlignment="1">
      <alignment horizontal="left" vertical="center"/>
    </xf>
    <xf numFmtId="0" fontId="22" fillId="0" borderId="12" xfId="0" applyFont="1" applyBorder="1" applyAlignment="1">
      <alignment horizontal="left" vertical="center"/>
    </xf>
    <xf numFmtId="0" fontId="22" fillId="0" borderId="8" xfId="0" applyFont="1" applyBorder="1" applyAlignment="1">
      <alignment horizontal="left" vertical="center"/>
    </xf>
    <xf numFmtId="0" fontId="22" fillId="0" borderId="9" xfId="0" applyFont="1" applyBorder="1" applyAlignment="1">
      <alignment horizontal="left" vertical="center"/>
    </xf>
    <xf numFmtId="0" fontId="22" fillId="0" borderId="5" xfId="0" applyFont="1" applyBorder="1" applyAlignment="1">
      <alignment horizontal="distributed" vertical="center"/>
    </xf>
    <xf numFmtId="0" fontId="22" fillId="0" borderId="8" xfId="0" applyFont="1" applyBorder="1" applyAlignment="1">
      <alignment horizontal="center" vertical="center"/>
    </xf>
    <xf numFmtId="0" fontId="22" fillId="0" borderId="9" xfId="0" applyFont="1" applyBorder="1" applyAlignment="1">
      <alignment horizontal="center" vertical="center"/>
    </xf>
    <xf numFmtId="0" fontId="22" fillId="0" borderId="11" xfId="0" applyFont="1" applyBorder="1" applyAlignment="1">
      <alignment horizontal="center" vertical="center"/>
    </xf>
    <xf numFmtId="0" fontId="22" fillId="0" borderId="12" xfId="0" applyFont="1" applyBorder="1" applyAlignment="1">
      <alignment horizontal="center" vertical="center"/>
    </xf>
    <xf numFmtId="0" fontId="22" fillId="0" borderId="11" xfId="0" applyFont="1" applyBorder="1" applyAlignment="1">
      <alignment horizontal="left" vertical="center"/>
    </xf>
    <xf numFmtId="0" fontId="22" fillId="0" borderId="9" xfId="0" applyFont="1" applyBorder="1" applyAlignment="1">
      <alignment horizontal="right" vertical="center"/>
    </xf>
    <xf numFmtId="0" fontId="22" fillId="0" borderId="12" xfId="0" applyFont="1" applyBorder="1" applyAlignment="1">
      <alignment horizontal="right" vertical="center"/>
    </xf>
    <xf numFmtId="0" fontId="22" fillId="0" borderId="8" xfId="0" applyFont="1" applyBorder="1" applyAlignment="1">
      <alignment horizontal="distributed" vertical="center" wrapText="1"/>
    </xf>
    <xf numFmtId="0" fontId="22" fillId="0" borderId="9" xfId="0" applyFont="1" applyBorder="1" applyAlignment="1">
      <alignment horizontal="distributed" vertical="center" wrapText="1"/>
    </xf>
    <xf numFmtId="0" fontId="22" fillId="0" borderId="11" xfId="0" applyFont="1" applyBorder="1" applyAlignment="1">
      <alignment horizontal="distributed" vertical="center" wrapText="1"/>
    </xf>
    <xf numFmtId="0" fontId="22" fillId="0" borderId="12" xfId="0" applyFont="1" applyBorder="1" applyAlignment="1">
      <alignment horizontal="distributed" vertical="center" wrapText="1"/>
    </xf>
    <xf numFmtId="0" fontId="22" fillId="0" borderId="10" xfId="0" applyFont="1" applyBorder="1" applyAlignment="1">
      <alignment horizontal="center" vertical="center" textRotation="255" wrapText="1"/>
    </xf>
    <xf numFmtId="0" fontId="22" fillId="0" borderId="15" xfId="0" applyFont="1" applyBorder="1" applyAlignment="1">
      <alignment horizontal="center" vertical="center" textRotation="255" wrapText="1"/>
    </xf>
    <xf numFmtId="0" fontId="22" fillId="0" borderId="13" xfId="0" applyFont="1" applyBorder="1" applyAlignment="1">
      <alignment horizontal="center" vertical="center" textRotation="255" wrapText="1"/>
    </xf>
    <xf numFmtId="0" fontId="22" fillId="0" borderId="0" xfId="0" applyFont="1" applyAlignment="1">
      <alignment vertical="center"/>
    </xf>
    <xf numFmtId="0" fontId="28" fillId="0" borderId="22" xfId="2" applyFont="1" applyBorder="1" applyAlignment="1">
      <alignment horizontal="justify" vertical="center"/>
    </xf>
    <xf numFmtId="0" fontId="28" fillId="0" borderId="25" xfId="2" applyFont="1" applyBorder="1" applyAlignment="1">
      <alignment horizontal="justify" vertical="center"/>
    </xf>
    <xf numFmtId="0" fontId="28" fillId="0" borderId="39" xfId="2" applyFont="1" applyBorder="1" applyAlignment="1">
      <alignment horizontal="justify" vertical="center"/>
    </xf>
    <xf numFmtId="0" fontId="28" fillId="0" borderId="138" xfId="2" applyFont="1" applyBorder="1" applyAlignment="1">
      <alignment horizontal="justify" vertical="center"/>
    </xf>
    <xf numFmtId="0" fontId="28" fillId="0" borderId="37" xfId="2" applyFont="1" applyBorder="1" applyAlignment="1">
      <alignment horizontal="justify" vertical="center"/>
    </xf>
    <xf numFmtId="0" fontId="27" fillId="0" borderId="22" xfId="2" applyFont="1" applyBorder="1" applyAlignment="1">
      <alignment horizontal="justify" vertical="center"/>
    </xf>
    <xf numFmtId="0" fontId="29" fillId="0" borderId="0" xfId="2" applyFont="1" applyAlignment="1">
      <alignment horizontal="left" vertical="center"/>
    </xf>
    <xf numFmtId="0" fontId="28" fillId="0" borderId="0" xfId="2" applyFont="1" applyAlignment="1">
      <alignment horizontal="left" vertical="center"/>
    </xf>
    <xf numFmtId="0" fontId="28" fillId="0" borderId="0" xfId="2" applyFont="1" applyAlignment="1">
      <alignment horizontal="right" vertical="center"/>
    </xf>
    <xf numFmtId="0" fontId="28" fillId="0" borderId="19" xfId="2" applyFont="1" applyBorder="1" applyAlignment="1">
      <alignment horizontal="center" vertical="center"/>
    </xf>
    <xf numFmtId="0" fontId="28" fillId="0" borderId="20" xfId="2" applyFont="1" applyBorder="1" applyAlignment="1">
      <alignment horizontal="center" vertical="center"/>
    </xf>
    <xf numFmtId="0" fontId="28" fillId="0" borderId="20" xfId="2" applyFont="1" applyBorder="1" applyAlignment="1">
      <alignment horizontal="center" vertical="center" wrapText="1"/>
    </xf>
    <xf numFmtId="0" fontId="28" fillId="0" borderId="21" xfId="2" applyFont="1" applyBorder="1" applyAlignment="1">
      <alignment horizontal="center" vertical="center"/>
    </xf>
    <xf numFmtId="0" fontId="28" fillId="0" borderId="26" xfId="2" applyFont="1" applyBorder="1">
      <alignment vertical="center"/>
    </xf>
    <xf numFmtId="0" fontId="28" fillId="0" borderId="0" xfId="2" applyFont="1" applyAlignment="1">
      <alignment horizontal="right" vertical="center" shrinkToFit="1"/>
    </xf>
    <xf numFmtId="0" fontId="28" fillId="0" borderId="0" xfId="2" applyFont="1" applyAlignment="1">
      <alignment horizontal="right"/>
    </xf>
    <xf numFmtId="0" fontId="28" fillId="0" borderId="23" xfId="2" applyFont="1" applyBorder="1" applyAlignment="1">
      <alignment horizontal="center" vertical="center"/>
    </xf>
    <xf numFmtId="0" fontId="28" fillId="0" borderId="24" xfId="2" applyFont="1" applyBorder="1" applyAlignment="1">
      <alignment horizontal="center" vertical="center"/>
    </xf>
    <xf numFmtId="0" fontId="12" fillId="0" borderId="22" xfId="2" applyFont="1" applyBorder="1" applyAlignment="1">
      <alignment horizontal="center" vertical="center"/>
    </xf>
    <xf numFmtId="0" fontId="12" fillId="0" borderId="25" xfId="2" applyFont="1" applyBorder="1" applyAlignment="1">
      <alignment horizontal="center" vertical="center"/>
    </xf>
    <xf numFmtId="0" fontId="12" fillId="0" borderId="19" xfId="2" applyFont="1" applyBorder="1" applyAlignment="1">
      <alignment horizontal="center" vertical="center"/>
    </xf>
    <xf numFmtId="0" fontId="12" fillId="0" borderId="20" xfId="2" applyFont="1" applyBorder="1" applyAlignment="1">
      <alignment horizontal="center" vertical="center"/>
    </xf>
    <xf numFmtId="0" fontId="12" fillId="0" borderId="127" xfId="2" applyFont="1" applyBorder="1" applyAlignment="1">
      <alignment horizontal="center" vertical="center"/>
    </xf>
    <xf numFmtId="0" fontId="12" fillId="0" borderId="128" xfId="2" applyFont="1" applyBorder="1" applyAlignment="1">
      <alignment horizontal="center" vertical="center"/>
    </xf>
    <xf numFmtId="0" fontId="12" fillId="0" borderId="129" xfId="2" applyFont="1" applyBorder="1" applyAlignment="1">
      <alignment horizontal="center" vertical="center"/>
    </xf>
    <xf numFmtId="0" fontId="12" fillId="0" borderId="132" xfId="2" applyFont="1" applyBorder="1" applyAlignment="1">
      <alignment horizontal="center" vertical="center"/>
    </xf>
    <xf numFmtId="0" fontId="19" fillId="0" borderId="0" xfId="2" applyFont="1" applyAlignment="1">
      <alignment horizontal="left" vertical="center"/>
    </xf>
    <xf numFmtId="49" fontId="19" fillId="0" borderId="0" xfId="2" applyNumberFormat="1" applyFont="1">
      <alignment vertical="center"/>
    </xf>
    <xf numFmtId="49" fontId="19" fillId="0" borderId="0" xfId="2" applyNumberFormat="1" applyFont="1" applyAlignment="1">
      <alignment vertical="center" wrapText="1"/>
    </xf>
    <xf numFmtId="0" fontId="53" fillId="0" borderId="0" xfId="2" applyFont="1" applyAlignment="1">
      <alignment horizontal="right" vertical="center"/>
    </xf>
    <xf numFmtId="49" fontId="28" fillId="0" borderId="56" xfId="2" applyNumberFormat="1" applyFont="1" applyBorder="1" applyAlignment="1">
      <alignment horizontal="center" vertical="center"/>
    </xf>
    <xf numFmtId="0" fontId="28" fillId="0" borderId="44" xfId="2" applyFont="1" applyBorder="1" applyAlignment="1">
      <alignment horizontal="right" vertical="center"/>
    </xf>
    <xf numFmtId="0" fontId="12" fillId="0" borderId="0" xfId="2" applyFont="1" applyAlignment="1">
      <alignment horizontal="right"/>
    </xf>
    <xf numFmtId="49" fontId="28" fillId="0" borderId="32" xfId="2" applyNumberFormat="1" applyFont="1" applyBorder="1" applyAlignment="1">
      <alignment horizontal="justify" vertical="center"/>
    </xf>
    <xf numFmtId="49" fontId="28" fillId="0" borderId="33" xfId="2" applyNumberFormat="1" applyFont="1" applyBorder="1" applyAlignment="1">
      <alignment horizontal="justify" vertical="center"/>
    </xf>
    <xf numFmtId="49" fontId="28" fillId="0" borderId="41" xfId="2" applyNumberFormat="1" applyFont="1" applyBorder="1" applyAlignment="1">
      <alignment horizontal="center" vertical="center"/>
    </xf>
    <xf numFmtId="49" fontId="12" fillId="0" borderId="231" xfId="2" applyNumberFormat="1" applyFont="1" applyBorder="1" applyAlignment="1">
      <alignment horizontal="center" vertical="center"/>
    </xf>
    <xf numFmtId="0" fontId="28" fillId="0" borderId="236" xfId="2" applyFont="1" applyBorder="1" applyAlignment="1">
      <alignment horizontal="center" vertical="center"/>
    </xf>
    <xf numFmtId="49" fontId="29" fillId="0" borderId="0" xfId="2" applyNumberFormat="1" applyFont="1">
      <alignment vertical="center"/>
    </xf>
    <xf numFmtId="0" fontId="28" fillId="0" borderId="44" xfId="2" applyFont="1" applyBorder="1">
      <alignment vertical="center"/>
    </xf>
    <xf numFmtId="0" fontId="28" fillId="0" borderId="41" xfId="2" applyFont="1" applyBorder="1" applyAlignment="1">
      <alignment horizontal="center" vertical="center"/>
    </xf>
    <xf numFmtId="0" fontId="12" fillId="0" borderId="231" xfId="2" applyFont="1" applyBorder="1" applyAlignment="1">
      <alignment horizontal="center" vertical="center"/>
    </xf>
    <xf numFmtId="0" fontId="19" fillId="0" borderId="0" xfId="2" applyFont="1">
      <alignment vertical="center"/>
    </xf>
    <xf numFmtId="0" fontId="12" fillId="0" borderId="56" xfId="2" applyFont="1" applyBorder="1">
      <alignment vertical="center"/>
    </xf>
    <xf numFmtId="0" fontId="12" fillId="0" borderId="41" xfId="2" applyFont="1" applyBorder="1" applyAlignment="1">
      <alignment horizontal="center" vertical="center"/>
    </xf>
    <xf numFmtId="0" fontId="12" fillId="0" borderId="65" xfId="2" applyFont="1" applyBorder="1" applyAlignment="1">
      <alignment horizontal="center" vertical="center"/>
    </xf>
    <xf numFmtId="0" fontId="53" fillId="0" borderId="0" xfId="2" applyFont="1" applyAlignment="1">
      <alignment horizontal="right"/>
    </xf>
    <xf numFmtId="0" fontId="12" fillId="0" borderId="35" xfId="2" applyFont="1" applyBorder="1" applyAlignment="1">
      <alignment horizontal="center" vertical="center"/>
    </xf>
    <xf numFmtId="0" fontId="12" fillId="0" borderId="44" xfId="2" applyFont="1" applyBorder="1" applyAlignment="1">
      <alignment horizontal="right" vertical="center"/>
    </xf>
    <xf numFmtId="3" fontId="12" fillId="0" borderId="22" xfId="2" applyNumberFormat="1" applyFont="1" applyBorder="1" applyAlignment="1">
      <alignment horizontal="center" vertical="center"/>
    </xf>
    <xf numFmtId="3" fontId="12" fillId="0" borderId="25" xfId="2" applyNumberFormat="1" applyFont="1" applyBorder="1" applyAlignment="1">
      <alignment horizontal="center" vertical="center"/>
    </xf>
    <xf numFmtId="3" fontId="12" fillId="0" borderId="0" xfId="2" applyNumberFormat="1" applyFont="1">
      <alignment vertical="center"/>
    </xf>
    <xf numFmtId="3" fontId="53" fillId="0" borderId="0" xfId="2" applyNumberFormat="1" applyFont="1" applyAlignment="1">
      <alignment horizontal="right" vertical="center"/>
    </xf>
    <xf numFmtId="3" fontId="12" fillId="0" borderId="0" xfId="2" applyNumberFormat="1" applyFont="1" applyAlignment="1">
      <alignment horizontal="right" vertical="center"/>
    </xf>
    <xf numFmtId="49" fontId="13" fillId="0" borderId="7" xfId="0" applyNumberFormat="1" applyFont="1" applyBorder="1" applyAlignment="1">
      <alignment horizontal="left" vertical="center"/>
    </xf>
    <xf numFmtId="0" fontId="13" fillId="0" borderId="7" xfId="0" applyFont="1" applyBorder="1" applyAlignment="1">
      <alignment horizontal="left" vertical="center"/>
    </xf>
    <xf numFmtId="0" fontId="13" fillId="0" borderId="5" xfId="0" applyFont="1" applyBorder="1" applyAlignment="1">
      <alignment horizontal="center" vertical="center"/>
    </xf>
    <xf numFmtId="0" fontId="13" fillId="0" borderId="71" xfId="0" applyFont="1" applyBorder="1" applyAlignment="1">
      <alignment horizontal="center" vertical="center"/>
    </xf>
    <xf numFmtId="0" fontId="13" fillId="0" borderId="6"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18" xfId="0" applyFont="1" applyBorder="1" applyAlignment="1">
      <alignment horizontal="center" vertical="center"/>
    </xf>
    <xf numFmtId="0" fontId="13" fillId="0" borderId="9" xfId="0" applyFont="1" applyBorder="1" applyAlignment="1">
      <alignment horizontal="center" vertical="center"/>
    </xf>
    <xf numFmtId="0" fontId="13" fillId="0" borderId="16" xfId="0" applyFont="1" applyBorder="1" applyAlignment="1">
      <alignment horizontal="center" vertical="center"/>
    </xf>
    <xf numFmtId="0" fontId="13" fillId="0" borderId="0" xfId="0" applyFont="1" applyAlignment="1">
      <alignment horizontal="center" vertical="center"/>
    </xf>
    <xf numFmtId="0" fontId="13" fillId="0" borderId="17" xfId="0" applyFont="1" applyBorder="1" applyAlignment="1">
      <alignment horizontal="center" vertical="center"/>
    </xf>
    <xf numFmtId="0" fontId="13" fillId="0" borderId="11" xfId="0" applyFont="1" applyBorder="1" applyAlignment="1">
      <alignment horizontal="center" vertical="center"/>
    </xf>
    <xf numFmtId="0" fontId="13" fillId="0" borderId="14" xfId="0" applyFont="1" applyBorder="1" applyAlignment="1">
      <alignment horizontal="center" vertical="center"/>
    </xf>
    <xf numFmtId="0" fontId="13" fillId="0" borderId="12" xfId="0" applyFont="1" applyBorder="1" applyAlignment="1">
      <alignment horizontal="center" vertical="center"/>
    </xf>
    <xf numFmtId="0" fontId="13" fillId="0" borderId="7" xfId="0" applyFont="1" applyBorder="1" applyAlignment="1">
      <alignment horizontal="distributed" vertical="center"/>
    </xf>
    <xf numFmtId="0" fontId="13" fillId="0" borderId="71" xfId="0" applyFont="1" applyBorder="1" applyAlignment="1">
      <alignment horizontal="distributed" vertical="center"/>
    </xf>
    <xf numFmtId="0" fontId="13" fillId="0" borderId="10" xfId="0" applyFont="1" applyBorder="1" applyAlignment="1">
      <alignment horizontal="distributed" vertical="center"/>
    </xf>
    <xf numFmtId="0" fontId="13" fillId="0" borderId="8" xfId="0" applyFont="1" applyBorder="1" applyAlignment="1">
      <alignment horizontal="distributed" vertical="center"/>
    </xf>
    <xf numFmtId="0" fontId="13" fillId="0" borderId="18" xfId="0" applyFont="1" applyBorder="1" applyAlignment="1">
      <alignment horizontal="distributed" vertical="center"/>
    </xf>
    <xf numFmtId="0" fontId="13" fillId="0" borderId="9" xfId="0" applyFont="1" applyBorder="1" applyAlignment="1">
      <alignment horizontal="distributed" vertical="center"/>
    </xf>
    <xf numFmtId="0" fontId="13" fillId="0" borderId="11" xfId="0" applyFont="1" applyBorder="1" applyAlignment="1">
      <alignment horizontal="distributed" vertical="center"/>
    </xf>
    <xf numFmtId="0" fontId="13" fillId="0" borderId="14" xfId="0" applyFont="1" applyBorder="1" applyAlignment="1">
      <alignment horizontal="distributed" vertical="center"/>
    </xf>
    <xf numFmtId="0" fontId="13" fillId="0" borderId="12" xfId="0" applyFont="1" applyBorder="1" applyAlignment="1">
      <alignment horizontal="distributed" vertical="center"/>
    </xf>
    <xf numFmtId="0" fontId="13" fillId="0" borderId="13" xfId="0" applyFont="1" applyBorder="1" applyAlignment="1">
      <alignment horizontal="distributed" vertical="center"/>
    </xf>
    <xf numFmtId="186" fontId="13" fillId="0" borderId="7" xfId="0" applyNumberFormat="1" applyFont="1" applyBorder="1" applyAlignment="1">
      <alignment horizontal="right" vertical="center"/>
    </xf>
    <xf numFmtId="186" fontId="13" fillId="0" borderId="5" xfId="0" applyNumberFormat="1" applyFont="1" applyBorder="1" applyAlignment="1">
      <alignment horizontal="right" vertical="center"/>
    </xf>
    <xf numFmtId="186" fontId="13" fillId="0" borderId="71" xfId="0" applyNumberFormat="1" applyFont="1" applyBorder="1" applyAlignment="1">
      <alignment horizontal="right" vertical="center"/>
    </xf>
    <xf numFmtId="186" fontId="13" fillId="0" borderId="6" xfId="0" applyNumberFormat="1" applyFont="1" applyBorder="1" applyAlignment="1">
      <alignment horizontal="right" vertical="center"/>
    </xf>
    <xf numFmtId="0" fontId="13" fillId="0" borderId="10" xfId="0" applyFont="1" applyBorder="1" applyAlignment="1">
      <alignment horizontal="center" vertical="center"/>
    </xf>
    <xf numFmtId="0" fontId="13" fillId="0" borderId="13" xfId="0" applyFont="1" applyBorder="1" applyAlignment="1">
      <alignment horizontal="center" vertical="center"/>
    </xf>
    <xf numFmtId="0" fontId="13" fillId="0" borderId="5" xfId="0" applyFont="1" applyBorder="1" applyAlignment="1">
      <alignment horizontal="left" vertical="center"/>
    </xf>
    <xf numFmtId="0" fontId="13" fillId="0" borderId="71" xfId="0" applyFont="1" applyBorder="1" applyAlignment="1">
      <alignment horizontal="left" vertical="center"/>
    </xf>
    <xf numFmtId="0" fontId="13" fillId="0" borderId="6" xfId="0" applyFont="1" applyBorder="1" applyAlignment="1">
      <alignment horizontal="left" vertical="center"/>
    </xf>
    <xf numFmtId="192" fontId="12" fillId="0" borderId="71" xfId="0" applyNumberFormat="1" applyFont="1" applyBorder="1" applyAlignment="1">
      <alignment horizontal="right" vertical="center" wrapText="1"/>
    </xf>
    <xf numFmtId="192" fontId="12" fillId="0" borderId="71" xfId="0" applyNumberFormat="1" applyFont="1" applyBorder="1" applyAlignment="1">
      <alignment horizontal="left" vertical="center" wrapText="1"/>
    </xf>
    <xf numFmtId="179" fontId="12" fillId="0" borderId="71" xfId="0" applyNumberFormat="1" applyFont="1" applyBorder="1" applyAlignment="1">
      <alignment vertical="center" wrapText="1"/>
    </xf>
    <xf numFmtId="179" fontId="12" fillId="0" borderId="71" xfId="0" applyNumberFormat="1" applyFont="1" applyBorder="1" applyAlignment="1">
      <alignment horizontal="center" vertical="center" wrapText="1"/>
    </xf>
    <xf numFmtId="179" fontId="12" fillId="0" borderId="71" xfId="0" applyNumberFormat="1" applyFont="1" applyBorder="1" applyAlignment="1">
      <alignment horizontal="right" vertical="center" wrapText="1"/>
    </xf>
    <xf numFmtId="49" fontId="12" fillId="0" borderId="7" xfId="0" applyNumberFormat="1" applyFont="1" applyBorder="1" applyAlignment="1">
      <alignment horizontal="center" vertical="center" wrapText="1"/>
    </xf>
    <xf numFmtId="49" fontId="12" fillId="0" borderId="18" xfId="0" applyNumberFormat="1" applyFont="1" applyBorder="1" applyAlignment="1">
      <alignment horizontal="center" vertical="center" wrapText="1"/>
    </xf>
    <xf numFmtId="49" fontId="12" fillId="0" borderId="8" xfId="0" applyNumberFormat="1" applyFont="1" applyBorder="1" applyAlignment="1">
      <alignment horizontal="center" vertical="center" wrapText="1"/>
    </xf>
    <xf numFmtId="49" fontId="12" fillId="0" borderId="5" xfId="0" applyNumberFormat="1" applyFont="1" applyBorder="1" applyAlignment="1">
      <alignment horizontal="center" vertical="center" wrapText="1"/>
    </xf>
    <xf numFmtId="49" fontId="12" fillId="0" borderId="71" xfId="0" applyNumberFormat="1" applyFont="1" applyBorder="1" applyAlignment="1">
      <alignment horizontal="center" vertical="center" wrapText="1"/>
    </xf>
    <xf numFmtId="49" fontId="12" fillId="0" borderId="71" xfId="0" applyNumberFormat="1" applyFont="1" applyBorder="1" applyAlignment="1">
      <alignment horizontal="distributed" vertical="center" wrapText="1"/>
    </xf>
    <xf numFmtId="49" fontId="31" fillId="0" borderId="14" xfId="0" applyNumberFormat="1" applyFont="1" applyBorder="1" applyAlignment="1">
      <alignment horizontal="center" vertical="center"/>
    </xf>
    <xf numFmtId="49" fontId="12" fillId="0" borderId="6" xfId="0" applyNumberFormat="1" applyFont="1" applyBorder="1" applyAlignment="1">
      <alignment horizontal="center" vertical="center" wrapText="1"/>
    </xf>
    <xf numFmtId="49" fontId="12" fillId="0" borderId="16" xfId="0" applyNumberFormat="1" applyFont="1" applyBorder="1" applyAlignment="1">
      <alignment horizontal="center" vertical="center" wrapText="1"/>
    </xf>
    <xf numFmtId="49" fontId="12" fillId="0" borderId="0" xfId="0" applyNumberFormat="1" applyFont="1" applyAlignment="1">
      <alignment horizontal="center" vertical="center" wrapText="1"/>
    </xf>
    <xf numFmtId="49" fontId="12" fillId="0" borderId="0" xfId="0" applyNumberFormat="1" applyFont="1" applyAlignment="1">
      <alignment horizontal="distributed" vertical="center" wrapText="1"/>
    </xf>
    <xf numFmtId="49" fontId="12" fillId="0" borderId="5" xfId="0" applyNumberFormat="1" applyFont="1" applyBorder="1" applyAlignment="1">
      <alignment horizontal="distributed" vertical="center" wrapText="1" justifyLastLine="1"/>
    </xf>
    <xf numFmtId="49" fontId="12" fillId="0" borderId="71" xfId="0" applyNumberFormat="1" applyFont="1" applyBorder="1" applyAlignment="1">
      <alignment horizontal="distributed" vertical="center" wrapText="1" justifyLastLine="1"/>
    </xf>
    <xf numFmtId="49" fontId="12" fillId="0" borderId="16" xfId="0" applyNumberFormat="1" applyFont="1" applyBorder="1" applyAlignment="1">
      <alignment horizontal="distributed" vertical="center" wrapText="1" justifyLastLine="1"/>
    </xf>
    <xf numFmtId="49" fontId="12" fillId="0" borderId="0" xfId="0" applyNumberFormat="1" applyFont="1" applyAlignment="1">
      <alignment horizontal="distributed" vertical="center" wrapText="1" justifyLastLine="1"/>
    </xf>
    <xf numFmtId="49" fontId="12" fillId="0" borderId="14" xfId="0" applyNumberFormat="1" applyFont="1" applyBorder="1" applyAlignment="1">
      <alignment horizontal="center" vertical="center" wrapText="1"/>
    </xf>
    <xf numFmtId="49" fontId="12" fillId="0" borderId="14" xfId="0" applyNumberFormat="1" applyFont="1" applyBorder="1" applyAlignment="1">
      <alignment horizontal="distributed" vertical="center" wrapText="1"/>
    </xf>
    <xf numFmtId="0" fontId="12" fillId="0" borderId="71" xfId="0" applyFont="1" applyBorder="1" applyAlignment="1">
      <alignment horizontal="right" vertical="center" wrapText="1"/>
    </xf>
    <xf numFmtId="49" fontId="12" fillId="0" borderId="5" xfId="0" applyNumberFormat="1" applyFont="1" applyBorder="1" applyAlignment="1">
      <alignment horizontal="right" vertical="center" wrapText="1"/>
    </xf>
    <xf numFmtId="49" fontId="12" fillId="0" borderId="71" xfId="0" applyNumberFormat="1" applyFont="1" applyBorder="1" applyAlignment="1">
      <alignment horizontal="right" vertical="center" wrapText="1"/>
    </xf>
    <xf numFmtId="49" fontId="12" fillId="0" borderId="6" xfId="0" applyNumberFormat="1" applyFont="1" applyBorder="1" applyAlignment="1">
      <alignment horizontal="right" vertical="center" wrapText="1"/>
    </xf>
    <xf numFmtId="192" fontId="12" fillId="0" borderId="71" xfId="0" applyNumberFormat="1" applyFont="1" applyBorder="1" applyAlignment="1">
      <alignment vertical="center" wrapText="1"/>
    </xf>
    <xf numFmtId="0" fontId="22" fillId="0" borderId="6" xfId="0" applyFont="1" applyBorder="1" applyAlignment="1">
      <alignment horizontal="distributed" vertical="center"/>
    </xf>
    <xf numFmtId="0" fontId="22" fillId="0" borderId="71" xfId="0" applyFont="1" applyBorder="1" applyAlignment="1">
      <alignment horizontal="distributed" vertical="center"/>
    </xf>
    <xf numFmtId="0" fontId="22" fillId="0" borderId="71" xfId="0" applyFont="1" applyBorder="1" applyAlignment="1">
      <alignment vertical="center"/>
    </xf>
    <xf numFmtId="0" fontId="22" fillId="0" borderId="16" xfId="0" applyFont="1" applyBorder="1" applyAlignment="1">
      <alignment horizontal="center" vertical="center"/>
    </xf>
    <xf numFmtId="0" fontId="22" fillId="0" borderId="17" xfId="0" applyFont="1" applyBorder="1" applyAlignment="1">
      <alignment horizontal="center" vertical="center"/>
    </xf>
    <xf numFmtId="0" fontId="12" fillId="0" borderId="77" xfId="2" applyFont="1" applyBorder="1" applyAlignment="1">
      <alignment horizontal="center" vertical="center"/>
    </xf>
    <xf numFmtId="0" fontId="12" fillId="0" borderId="78" xfId="2" applyFont="1" applyBorder="1" applyAlignment="1">
      <alignment horizontal="center" vertical="center"/>
    </xf>
    <xf numFmtId="0" fontId="12" fillId="0" borderId="79" xfId="2" applyFont="1" applyBorder="1" applyAlignment="1">
      <alignment horizontal="center" vertical="center"/>
    </xf>
    <xf numFmtId="0" fontId="12" fillId="0" borderId="80" xfId="2" applyFont="1" applyBorder="1" applyAlignment="1">
      <alignment horizontal="center" vertical="center"/>
    </xf>
    <xf numFmtId="0" fontId="12" fillId="0" borderId="251" xfId="2" applyFont="1" applyBorder="1" applyAlignment="1">
      <alignment horizontal="center" vertical="center"/>
    </xf>
    <xf numFmtId="0" fontId="12" fillId="0" borderId="221" xfId="2" applyFont="1" applyBorder="1" applyAlignment="1">
      <alignment horizontal="center" vertical="center"/>
    </xf>
    <xf numFmtId="0" fontId="12" fillId="0" borderId="249" xfId="2" applyFont="1" applyBorder="1" applyAlignment="1">
      <alignment horizontal="center" vertical="center"/>
    </xf>
    <xf numFmtId="0" fontId="12" fillId="0" borderId="250" xfId="2" applyFont="1" applyBorder="1" applyAlignment="1">
      <alignment horizontal="center" vertical="center"/>
    </xf>
    <xf numFmtId="0" fontId="12" fillId="0" borderId="193" xfId="2" applyFont="1" applyBorder="1" applyAlignment="1">
      <alignment horizontal="center" vertical="center"/>
    </xf>
    <xf numFmtId="49" fontId="31" fillId="0" borderId="0" xfId="0" applyNumberFormat="1" applyFont="1" applyAlignment="1">
      <alignment vertical="center"/>
    </xf>
    <xf numFmtId="49" fontId="23" fillId="0" borderId="0" xfId="0" applyNumberFormat="1" applyFont="1" applyAlignment="1">
      <alignment vertical="center"/>
    </xf>
    <xf numFmtId="49" fontId="31" fillId="0" borderId="7" xfId="0" applyNumberFormat="1" applyFont="1" applyBorder="1" applyAlignment="1">
      <alignment horizontal="center" vertical="center" wrapText="1"/>
    </xf>
    <xf numFmtId="49" fontId="31" fillId="0" borderId="5" xfId="0" applyNumberFormat="1" applyFont="1" applyBorder="1" applyAlignment="1">
      <alignment horizontal="center" vertical="center" wrapText="1"/>
    </xf>
    <xf numFmtId="49" fontId="31" fillId="0" borderId="6" xfId="0" applyNumberFormat="1" applyFont="1" applyBorder="1" applyAlignment="1">
      <alignment horizontal="center" vertical="center" wrapText="1"/>
    </xf>
    <xf numFmtId="49" fontId="31" fillId="0" borderId="71" xfId="0" applyNumberFormat="1" applyFont="1" applyBorder="1" applyAlignment="1">
      <alignment horizontal="center" vertical="center" wrapText="1"/>
    </xf>
    <xf numFmtId="49" fontId="23" fillId="0" borderId="7" xfId="0" applyNumberFormat="1" applyFont="1" applyBorder="1" applyAlignment="1">
      <alignment horizontal="center" vertical="center" wrapText="1"/>
    </xf>
    <xf numFmtId="49" fontId="23" fillId="0" borderId="5" xfId="0" applyNumberFormat="1" applyFont="1" applyBorder="1" applyAlignment="1">
      <alignment horizontal="center" vertical="center" wrapText="1"/>
    </xf>
    <xf numFmtId="49" fontId="23" fillId="0" borderId="71" xfId="0" applyNumberFormat="1" applyFont="1" applyBorder="1" applyAlignment="1">
      <alignment horizontal="center" vertical="center" wrapText="1"/>
    </xf>
    <xf numFmtId="49" fontId="23" fillId="0" borderId="6" xfId="0" applyNumberFormat="1" applyFont="1" applyBorder="1" applyAlignment="1">
      <alignment horizontal="center" vertical="center" wrapText="1"/>
    </xf>
    <xf numFmtId="49" fontId="23" fillId="0" borderId="7" xfId="0" applyNumberFormat="1" applyFont="1" applyBorder="1" applyAlignment="1">
      <alignment horizontal="distributed" vertical="center" wrapText="1"/>
    </xf>
    <xf numFmtId="0" fontId="22" fillId="0" borderId="5" xfId="0" applyFont="1" applyBorder="1" applyAlignment="1">
      <alignment horizontal="center" vertical="center" wrapText="1"/>
    </xf>
    <xf numFmtId="0" fontId="22" fillId="0" borderId="6" xfId="0" applyFont="1" applyBorder="1" applyAlignment="1">
      <alignment horizontal="center" vertical="center" wrapText="1"/>
    </xf>
    <xf numFmtId="58" fontId="22" fillId="0" borderId="5" xfId="0" applyNumberFormat="1" applyFont="1" applyBorder="1" applyAlignment="1">
      <alignment horizontal="center" vertical="center" wrapText="1"/>
    </xf>
    <xf numFmtId="58" fontId="22" fillId="0" borderId="6" xfId="0" applyNumberFormat="1" applyFont="1" applyBorder="1" applyAlignment="1">
      <alignment horizontal="center" vertical="center" wrapText="1"/>
    </xf>
    <xf numFmtId="0" fontId="22" fillId="0" borderId="10" xfId="0" applyFont="1" applyBorder="1" applyAlignment="1">
      <alignment vertical="center" wrapText="1"/>
    </xf>
    <xf numFmtId="0" fontId="22" fillId="0" borderId="13" xfId="0" applyFont="1" applyBorder="1" applyAlignment="1">
      <alignment vertical="center" wrapText="1"/>
    </xf>
    <xf numFmtId="0" fontId="22" fillId="0" borderId="71" xfId="0" applyFont="1" applyBorder="1" applyAlignment="1">
      <alignment horizontal="distributed" vertical="center" wrapText="1"/>
    </xf>
    <xf numFmtId="0" fontId="41" fillId="0" borderId="5" xfId="0" applyFont="1" applyBorder="1" applyAlignment="1">
      <alignment horizontal="center" vertical="center" wrapText="1"/>
    </xf>
    <xf numFmtId="0" fontId="41" fillId="0" borderId="6" xfId="0" applyFont="1" applyBorder="1" applyAlignment="1">
      <alignment horizontal="center" vertical="center" wrapText="1"/>
    </xf>
    <xf numFmtId="0" fontId="22" fillId="0" borderId="8" xfId="0" applyFont="1" applyBorder="1" applyAlignment="1">
      <alignment vertical="center" wrapText="1"/>
    </xf>
    <xf numFmtId="0" fontId="22" fillId="0" borderId="9" xfId="0" applyFont="1" applyBorder="1" applyAlignment="1">
      <alignment vertical="center" wrapText="1"/>
    </xf>
    <xf numFmtId="0" fontId="22" fillId="0" borderId="11" xfId="0" applyFont="1" applyBorder="1" applyAlignment="1">
      <alignment vertical="center" wrapText="1"/>
    </xf>
    <xf numFmtId="0" fontId="22" fillId="0" borderId="12" xfId="0" applyFont="1" applyBorder="1" applyAlignment="1">
      <alignment vertical="center" wrapText="1"/>
    </xf>
    <xf numFmtId="0" fontId="12" fillId="0" borderId="199" xfId="2" applyFont="1" applyBorder="1" applyAlignment="1">
      <alignment horizontal="center" vertical="center"/>
    </xf>
    <xf numFmtId="0" fontId="12" fillId="0" borderId="198" xfId="2" applyFont="1" applyBorder="1" applyAlignment="1">
      <alignment horizontal="center" vertical="center"/>
    </xf>
    <xf numFmtId="0" fontId="12" fillId="0" borderId="200" xfId="2" applyFont="1" applyBorder="1" applyAlignment="1">
      <alignment horizontal="center" vertical="center"/>
    </xf>
    <xf numFmtId="0" fontId="12" fillId="0" borderId="16" xfId="2" applyFont="1" applyBorder="1" applyAlignment="1">
      <alignment horizontal="center" vertical="center"/>
    </xf>
    <xf numFmtId="0" fontId="12" fillId="0" borderId="92" xfId="2" applyFont="1" applyBorder="1" applyAlignment="1">
      <alignment horizontal="center" vertical="center"/>
    </xf>
    <xf numFmtId="0" fontId="12" fillId="0" borderId="187" xfId="2" applyFont="1" applyBorder="1" applyAlignment="1">
      <alignment horizontal="center" vertical="center"/>
    </xf>
    <xf numFmtId="0" fontId="12" fillId="0" borderId="186" xfId="2" applyFont="1" applyBorder="1" applyAlignment="1">
      <alignment horizontal="center" vertical="center"/>
    </xf>
    <xf numFmtId="0" fontId="12" fillId="0" borderId="191" xfId="2" applyFont="1" applyBorder="1" applyAlignment="1">
      <alignment horizontal="center" vertical="center"/>
    </xf>
    <xf numFmtId="0" fontId="12" fillId="0" borderId="92" xfId="2" applyFont="1" applyBorder="1" applyAlignment="1">
      <alignment vertical="center" wrapText="1"/>
    </xf>
    <xf numFmtId="0" fontId="12" fillId="0" borderId="186" xfId="2" applyFont="1" applyBorder="1" applyAlignment="1">
      <alignment vertical="center" wrapText="1"/>
    </xf>
    <xf numFmtId="0" fontId="12" fillId="0" borderId="191" xfId="2" applyFont="1" applyBorder="1" applyAlignment="1">
      <alignment vertical="center" wrapText="1"/>
    </xf>
    <xf numFmtId="0" fontId="12" fillId="0" borderId="198" xfId="2" applyFont="1" applyBorder="1">
      <alignment vertical="center"/>
    </xf>
    <xf numFmtId="0" fontId="12" fillId="0" borderId="14" xfId="2" applyFont="1" applyBorder="1">
      <alignment vertical="center"/>
    </xf>
    <xf numFmtId="0" fontId="12" fillId="0" borderId="198" xfId="2" applyFont="1" applyBorder="1" applyAlignment="1">
      <alignment vertical="center" wrapText="1"/>
    </xf>
    <xf numFmtId="0" fontId="12" fillId="0" borderId="200" xfId="2" applyFont="1" applyBorder="1" applyAlignment="1">
      <alignment vertical="center" wrapText="1"/>
    </xf>
    <xf numFmtId="0" fontId="12" fillId="0" borderId="14" xfId="2" applyFont="1" applyBorder="1" applyAlignment="1">
      <alignment vertical="center" wrapText="1"/>
    </xf>
    <xf numFmtId="0" fontId="12" fillId="0" borderId="141" xfId="2" applyFont="1" applyBorder="1" applyAlignment="1">
      <alignment vertical="center" wrapText="1"/>
    </xf>
    <xf numFmtId="0" fontId="12" fillId="0" borderId="11" xfId="2" applyFont="1" applyBorder="1" applyAlignment="1">
      <alignment horizontal="center" vertical="center"/>
    </xf>
    <xf numFmtId="0" fontId="12" fillId="0" borderId="14" xfId="2" applyFont="1" applyBorder="1" applyAlignment="1">
      <alignment horizontal="center" vertical="center"/>
    </xf>
    <xf numFmtId="0" fontId="12" fillId="0" borderId="141" xfId="2" applyFont="1" applyBorder="1" applyAlignment="1">
      <alignment horizontal="center" vertical="center"/>
    </xf>
    <xf numFmtId="0" fontId="12" fillId="0" borderId="201" xfId="2" applyFont="1" applyBorder="1">
      <alignment vertical="center"/>
    </xf>
    <xf numFmtId="0" fontId="12" fillId="0" borderId="200" xfId="2" applyFont="1" applyBorder="1">
      <alignment vertical="center"/>
    </xf>
    <xf numFmtId="0" fontId="12" fillId="0" borderId="142" xfId="2" applyFont="1" applyBorder="1">
      <alignment vertical="center"/>
    </xf>
    <xf numFmtId="0" fontId="12" fillId="0" borderId="141" xfId="2" applyFont="1" applyBorder="1">
      <alignment vertical="center"/>
    </xf>
    <xf numFmtId="0" fontId="12" fillId="0" borderId="198" xfId="2" applyFont="1" applyBorder="1" applyAlignment="1">
      <alignment horizontal="left" vertical="center" wrapText="1"/>
    </xf>
    <xf numFmtId="0" fontId="12" fillId="0" borderId="200" xfId="2" applyFont="1" applyBorder="1" applyAlignment="1">
      <alignment horizontal="left" vertical="center" wrapText="1"/>
    </xf>
    <xf numFmtId="0" fontId="12" fillId="0" borderId="14" xfId="2" applyFont="1" applyBorder="1" applyAlignment="1">
      <alignment horizontal="left" vertical="center" wrapText="1"/>
    </xf>
    <xf numFmtId="0" fontId="12" fillId="0" borderId="68" xfId="2" applyFont="1" applyBorder="1" applyAlignment="1">
      <alignment horizontal="center" vertical="center"/>
    </xf>
    <xf numFmtId="0" fontId="12" fillId="0" borderId="87" xfId="2" applyFont="1" applyBorder="1" applyAlignment="1">
      <alignment horizontal="center" vertical="center"/>
    </xf>
    <xf numFmtId="0" fontId="12" fillId="0" borderId="201" xfId="2" applyFont="1" applyBorder="1" applyAlignment="1">
      <alignment horizontal="left" vertical="center"/>
    </xf>
    <xf numFmtId="0" fontId="12" fillId="0" borderId="198" xfId="2" applyFont="1" applyBorder="1" applyAlignment="1">
      <alignment horizontal="left" vertical="center"/>
    </xf>
    <xf numFmtId="0" fontId="12" fillId="0" borderId="200" xfId="2" applyFont="1" applyBorder="1" applyAlignment="1">
      <alignment horizontal="left" vertical="center"/>
    </xf>
    <xf numFmtId="0" fontId="12" fillId="0" borderId="225" xfId="2" applyFont="1" applyBorder="1" applyAlignment="1">
      <alignment horizontal="left" vertical="center"/>
    </xf>
    <xf numFmtId="0" fontId="12" fillId="0" borderId="0" xfId="2" applyFont="1" applyAlignment="1">
      <alignment horizontal="left" vertical="center"/>
    </xf>
    <xf numFmtId="0" fontId="12" fillId="0" borderId="92" xfId="2" applyFont="1" applyBorder="1" applyAlignment="1">
      <alignment horizontal="left" vertical="center"/>
    </xf>
    <xf numFmtId="0" fontId="12" fillId="0" borderId="190" xfId="2" applyFont="1" applyBorder="1" applyAlignment="1">
      <alignment horizontal="left" vertical="center"/>
    </xf>
    <xf numFmtId="0" fontId="12" fillId="0" borderId="186" xfId="2" applyFont="1" applyBorder="1" applyAlignment="1">
      <alignment horizontal="left" vertical="center"/>
    </xf>
    <xf numFmtId="0" fontId="12" fillId="0" borderId="191" xfId="2" applyFont="1" applyBorder="1" applyAlignment="1">
      <alignment horizontal="left" vertical="center"/>
    </xf>
    <xf numFmtId="49" fontId="12" fillId="0" borderId="198" xfId="2" applyNumberFormat="1" applyFont="1" applyBorder="1" applyAlignment="1">
      <alignment horizontal="center" vertical="center" shrinkToFit="1"/>
    </xf>
    <xf numFmtId="49" fontId="12" fillId="0" borderId="200" xfId="2" applyNumberFormat="1" applyFont="1" applyBorder="1" applyAlignment="1">
      <alignment horizontal="center" vertical="center" shrinkToFit="1"/>
    </xf>
    <xf numFmtId="49" fontId="12" fillId="0" borderId="186" xfId="2" applyNumberFormat="1" applyFont="1" applyBorder="1" applyAlignment="1">
      <alignment horizontal="center" vertical="center" shrinkToFit="1"/>
    </xf>
    <xf numFmtId="49" fontId="12" fillId="0" borderId="191" xfId="2" applyNumberFormat="1" applyFont="1" applyBorder="1" applyAlignment="1">
      <alignment horizontal="center" vertical="center" shrinkToFit="1"/>
    </xf>
    <xf numFmtId="187" fontId="12" fillId="0" borderId="201" xfId="2" applyNumberFormat="1" applyFont="1" applyBorder="1" applyAlignment="1">
      <alignment horizontal="right" vertical="center"/>
    </xf>
    <xf numFmtId="187" fontId="12" fillId="0" borderId="198" xfId="2" applyNumberFormat="1" applyFont="1" applyBorder="1" applyAlignment="1">
      <alignment horizontal="right" vertical="center"/>
    </xf>
    <xf numFmtId="187" fontId="12" fillId="0" borderId="200" xfId="2" applyNumberFormat="1" applyFont="1" applyBorder="1" applyAlignment="1">
      <alignment horizontal="right" vertical="center"/>
    </xf>
    <xf numFmtId="187" fontId="12" fillId="0" borderId="225" xfId="2" applyNumberFormat="1" applyFont="1" applyBorder="1" applyAlignment="1">
      <alignment horizontal="right" vertical="center"/>
    </xf>
    <xf numFmtId="187" fontId="12" fillId="0" borderId="0" xfId="2" applyNumberFormat="1" applyFont="1" applyAlignment="1">
      <alignment horizontal="right" vertical="center"/>
    </xf>
    <xf numFmtId="187" fontId="12" fillId="0" borderId="92" xfId="2" applyNumberFormat="1" applyFont="1" applyBorder="1" applyAlignment="1">
      <alignment horizontal="right" vertical="center"/>
    </xf>
    <xf numFmtId="187" fontId="12" fillId="0" borderId="190" xfId="2" applyNumberFormat="1" applyFont="1" applyBorder="1" applyAlignment="1">
      <alignment horizontal="right" vertical="center"/>
    </xf>
    <xf numFmtId="187" fontId="12" fillId="0" borderId="186" xfId="2" applyNumberFormat="1" applyFont="1" applyBorder="1" applyAlignment="1">
      <alignment horizontal="right" vertical="center"/>
    </xf>
    <xf numFmtId="187" fontId="12" fillId="0" borderId="191" xfId="2" applyNumberFormat="1" applyFont="1" applyBorder="1" applyAlignment="1">
      <alignment horizontal="right" vertical="center"/>
    </xf>
    <xf numFmtId="0" fontId="12" fillId="0" borderId="186" xfId="2" applyFont="1" applyBorder="1" applyAlignment="1">
      <alignment horizontal="left" vertical="center" wrapText="1"/>
    </xf>
    <xf numFmtId="0" fontId="12" fillId="0" borderId="191" xfId="2" applyFont="1" applyBorder="1" applyAlignment="1">
      <alignment horizontal="left" vertical="center" wrapText="1"/>
    </xf>
    <xf numFmtId="187" fontId="12" fillId="0" borderId="225" xfId="2" applyNumberFormat="1" applyFont="1" applyBorder="1">
      <alignment vertical="center"/>
    </xf>
    <xf numFmtId="187" fontId="12" fillId="0" borderId="0" xfId="2" applyNumberFormat="1" applyFont="1">
      <alignment vertical="center"/>
    </xf>
    <xf numFmtId="187" fontId="12" fillId="0" borderId="92" xfId="2" applyNumberFormat="1" applyFont="1" applyBorder="1">
      <alignment vertical="center"/>
    </xf>
    <xf numFmtId="187" fontId="12" fillId="0" borderId="225" xfId="2" applyNumberFormat="1" applyFont="1" applyBorder="1" applyAlignment="1">
      <alignment vertical="center" shrinkToFit="1"/>
    </xf>
    <xf numFmtId="187" fontId="12" fillId="0" borderId="0" xfId="2" applyNumberFormat="1" applyFont="1" applyAlignment="1">
      <alignment vertical="center" shrinkToFit="1"/>
    </xf>
    <xf numFmtId="187" fontId="12" fillId="0" borderId="201" xfId="2" applyNumberFormat="1" applyFont="1" applyBorder="1">
      <alignment vertical="center"/>
    </xf>
    <xf numFmtId="187" fontId="12" fillId="0" borderId="198" xfId="2" applyNumberFormat="1" applyFont="1" applyBorder="1">
      <alignment vertical="center"/>
    </xf>
    <xf numFmtId="187" fontId="12" fillId="0" borderId="200" xfId="2" applyNumberFormat="1" applyFont="1" applyBorder="1">
      <alignment vertical="center"/>
    </xf>
    <xf numFmtId="187" fontId="12" fillId="0" borderId="190" xfId="2" applyNumberFormat="1" applyFont="1" applyBorder="1">
      <alignment vertical="center"/>
    </xf>
    <xf numFmtId="187" fontId="12" fillId="0" borderId="186" xfId="2" applyNumberFormat="1" applyFont="1" applyBorder="1">
      <alignment vertical="center"/>
    </xf>
    <xf numFmtId="187" fontId="12" fillId="0" borderId="191" xfId="2" applyNumberFormat="1" applyFont="1" applyBorder="1">
      <alignment vertical="center"/>
    </xf>
    <xf numFmtId="187" fontId="12" fillId="0" borderId="201" xfId="2" applyNumberFormat="1" applyFont="1" applyBorder="1" applyAlignment="1">
      <alignment vertical="center" shrinkToFit="1"/>
    </xf>
    <xf numFmtId="187" fontId="12" fillId="0" borderId="198" xfId="2" applyNumberFormat="1" applyFont="1" applyBorder="1" applyAlignment="1">
      <alignment vertical="center" shrinkToFit="1"/>
    </xf>
    <xf numFmtId="187" fontId="12" fillId="0" borderId="190" xfId="2" applyNumberFormat="1" applyFont="1" applyBorder="1" applyAlignment="1">
      <alignment vertical="center" shrinkToFit="1"/>
    </xf>
    <xf numFmtId="187" fontId="12" fillId="0" borderId="186" xfId="2" applyNumberFormat="1" applyFont="1" applyBorder="1" applyAlignment="1">
      <alignment vertical="center" shrinkToFit="1"/>
    </xf>
    <xf numFmtId="49" fontId="12" fillId="0" borderId="14" xfId="2" applyNumberFormat="1" applyFont="1" applyBorder="1" applyAlignment="1">
      <alignment horizontal="center" vertical="center" shrinkToFit="1"/>
    </xf>
    <xf numFmtId="49" fontId="12" fillId="0" borderId="141" xfId="2" applyNumberFormat="1" applyFont="1" applyBorder="1" applyAlignment="1">
      <alignment horizontal="center" vertical="center" shrinkToFit="1"/>
    </xf>
    <xf numFmtId="0" fontId="12" fillId="0" borderId="195" xfId="2" applyFont="1" applyBorder="1" applyAlignment="1">
      <alignment vertical="center" wrapText="1"/>
    </xf>
    <xf numFmtId="0" fontId="12" fillId="0" borderId="196" xfId="2" applyFont="1" applyBorder="1" applyAlignment="1">
      <alignment vertical="center" wrapText="1"/>
    </xf>
    <xf numFmtId="0" fontId="12" fillId="0" borderId="197" xfId="2" applyFont="1" applyBorder="1" applyAlignment="1">
      <alignment vertical="center" wrapText="1"/>
    </xf>
    <xf numFmtId="0" fontId="12" fillId="0" borderId="204" xfId="2" applyFont="1" applyBorder="1" applyAlignment="1">
      <alignment vertical="center" wrapText="1"/>
    </xf>
    <xf numFmtId="0" fontId="12" fillId="0" borderId="206" xfId="2" applyFont="1" applyBorder="1" applyAlignment="1">
      <alignment vertical="center" wrapText="1"/>
    </xf>
    <xf numFmtId="0" fontId="12" fillId="0" borderId="207" xfId="2" applyFont="1" applyBorder="1" applyAlignment="1">
      <alignment vertical="center" wrapText="1"/>
    </xf>
    <xf numFmtId="187" fontId="12" fillId="0" borderId="142" xfId="2" applyNumberFormat="1" applyFont="1" applyBorder="1" applyAlignment="1">
      <alignment horizontal="right" vertical="center"/>
    </xf>
    <xf numFmtId="187" fontId="12" fillId="0" borderId="14" xfId="2" applyNumberFormat="1" applyFont="1" applyBorder="1" applyAlignment="1">
      <alignment horizontal="right" vertical="center"/>
    </xf>
    <xf numFmtId="187" fontId="12" fillId="0" borderId="141" xfId="2" applyNumberFormat="1" applyFont="1" applyBorder="1" applyAlignment="1">
      <alignment horizontal="right" vertical="center"/>
    </xf>
    <xf numFmtId="187" fontId="12" fillId="0" borderId="201" xfId="2" applyNumberFormat="1" applyFont="1" applyBorder="1" applyAlignment="1">
      <alignment horizontal="right" vertical="center" shrinkToFit="1"/>
    </xf>
    <xf numFmtId="187" fontId="12" fillId="0" borderId="198" xfId="2" applyNumberFormat="1" applyFont="1" applyBorder="1" applyAlignment="1">
      <alignment horizontal="right" vertical="center" shrinkToFit="1"/>
    </xf>
    <xf numFmtId="187" fontId="12" fillId="0" borderId="142" xfId="2" applyNumberFormat="1" applyFont="1" applyBorder="1" applyAlignment="1">
      <alignment horizontal="right" vertical="center" shrinkToFit="1"/>
    </xf>
    <xf numFmtId="187" fontId="12" fillId="0" borderId="14" xfId="2" applyNumberFormat="1" applyFont="1" applyBorder="1" applyAlignment="1">
      <alignment horizontal="right" vertical="center" shrinkToFit="1"/>
    </xf>
    <xf numFmtId="0" fontId="12" fillId="0" borderId="203" xfId="2" applyFont="1" applyBorder="1" applyAlignment="1">
      <alignment horizontal="center" vertical="center" shrinkToFit="1"/>
    </xf>
    <xf numFmtId="0" fontId="12" fillId="0" borderId="201" xfId="2" applyFont="1" applyBorder="1" applyAlignment="1">
      <alignment vertical="center" wrapText="1"/>
    </xf>
    <xf numFmtId="187" fontId="12" fillId="0" borderId="190" xfId="2" applyNumberFormat="1" applyFont="1" applyBorder="1" applyAlignment="1">
      <alignment horizontal="right" vertical="center" shrinkToFit="1"/>
    </xf>
    <xf numFmtId="187" fontId="12" fillId="0" borderId="186" xfId="2" applyNumberFormat="1" applyFont="1" applyBorder="1" applyAlignment="1">
      <alignment horizontal="right" vertical="center" shrinkToFit="1"/>
    </xf>
    <xf numFmtId="0" fontId="12" fillId="0" borderId="66" xfId="2" applyFont="1" applyBorder="1" applyAlignment="1">
      <alignment horizontal="center" vertical="center"/>
    </xf>
    <xf numFmtId="0" fontId="12" fillId="0" borderId="84" xfId="2" applyFont="1" applyBorder="1" applyAlignment="1">
      <alignment horizontal="center" vertical="center"/>
    </xf>
    <xf numFmtId="0" fontId="12" fillId="0" borderId="18" xfId="2" applyFont="1" applyBorder="1" applyAlignment="1">
      <alignment horizontal="center" vertical="center"/>
    </xf>
    <xf numFmtId="0" fontId="12" fillId="0" borderId="85" xfId="2" applyFont="1" applyBorder="1" applyAlignment="1">
      <alignment horizontal="center" vertical="center"/>
    </xf>
    <xf numFmtId="0" fontId="12" fillId="0" borderId="190" xfId="2" applyFont="1" applyBorder="1" applyAlignment="1">
      <alignment horizontal="center" vertical="center"/>
    </xf>
    <xf numFmtId="0" fontId="12" fillId="0" borderId="9" xfId="2" applyFont="1" applyBorder="1" applyAlignment="1">
      <alignment horizontal="center" vertical="center"/>
    </xf>
    <xf numFmtId="0" fontId="12" fillId="0" borderId="225" xfId="2" applyFont="1" applyBorder="1" applyAlignment="1">
      <alignment horizontal="center" vertical="center"/>
    </xf>
    <xf numFmtId="0" fontId="12" fillId="0" borderId="17" xfId="2" applyFont="1" applyBorder="1" applyAlignment="1">
      <alignment horizontal="center" vertical="center"/>
    </xf>
    <xf numFmtId="187" fontId="12" fillId="0" borderId="225" xfId="2" applyNumberFormat="1" applyFont="1" applyBorder="1" applyAlignment="1">
      <alignment horizontal="right" vertical="center" shrinkToFit="1"/>
    </xf>
    <xf numFmtId="187" fontId="12" fillId="0" borderId="0" xfId="2" applyNumberFormat="1" applyFont="1" applyAlignment="1">
      <alignment horizontal="right" vertical="center" shrinkToFit="1"/>
    </xf>
    <xf numFmtId="49" fontId="12" fillId="0" borderId="0" xfId="2" applyNumberFormat="1" applyFont="1" applyAlignment="1">
      <alignment horizontal="center" vertical="center" shrinkToFit="1"/>
    </xf>
    <xf numFmtId="49" fontId="12" fillId="0" borderId="92" xfId="2" applyNumberFormat="1" applyFont="1" applyBorder="1" applyAlignment="1">
      <alignment horizontal="center" vertical="center" shrinkToFit="1"/>
    </xf>
    <xf numFmtId="0" fontId="12" fillId="0" borderId="203" xfId="2" applyFont="1" applyBorder="1" applyAlignment="1">
      <alignment horizontal="center" vertical="center"/>
    </xf>
    <xf numFmtId="0" fontId="12" fillId="0" borderId="202" xfId="2" applyFont="1" applyBorder="1" applyAlignment="1">
      <alignment vertical="center" wrapText="1"/>
    </xf>
    <xf numFmtId="0" fontId="12" fillId="0" borderId="190" xfId="2" applyFont="1" applyBorder="1" applyAlignment="1">
      <alignment vertical="center" wrapText="1"/>
    </xf>
    <xf numFmtId="0" fontId="12" fillId="0" borderId="205" xfId="2" applyFont="1" applyBorder="1" applyAlignment="1">
      <alignment vertical="center" wrapText="1"/>
    </xf>
    <xf numFmtId="0" fontId="12" fillId="0" borderId="225" xfId="2" applyFont="1" applyBorder="1" applyAlignment="1">
      <alignment horizontal="left" vertical="center" wrapText="1"/>
    </xf>
    <xf numFmtId="0" fontId="12" fillId="0" borderId="0" xfId="2" applyFont="1" applyAlignment="1">
      <alignment horizontal="left" vertical="center" wrapText="1"/>
    </xf>
    <xf numFmtId="0" fontId="12" fillId="0" borderId="17" xfId="2" applyFont="1" applyBorder="1" applyAlignment="1">
      <alignment horizontal="left" vertical="center" wrapText="1"/>
    </xf>
    <xf numFmtId="0" fontId="12" fillId="0" borderId="93" xfId="2" applyFont="1" applyBorder="1" applyAlignment="1">
      <alignment horizontal="center" vertical="center"/>
    </xf>
    <xf numFmtId="0" fontId="12" fillId="0" borderId="142" xfId="2" applyFont="1" applyBorder="1" applyAlignment="1">
      <alignment horizontal="left" vertical="center"/>
    </xf>
    <xf numFmtId="0" fontId="12" fillId="0" borderId="14" xfId="2" applyFont="1" applyBorder="1" applyAlignment="1">
      <alignment horizontal="left" vertical="center"/>
    </xf>
    <xf numFmtId="0" fontId="12" fillId="0" borderId="141" xfId="2" applyFont="1" applyBorder="1" applyAlignment="1">
      <alignment horizontal="left" vertical="center"/>
    </xf>
    <xf numFmtId="0" fontId="12" fillId="0" borderId="142" xfId="2" applyFont="1" applyBorder="1" applyAlignment="1">
      <alignment vertical="center" wrapText="1"/>
    </xf>
    <xf numFmtId="0" fontId="12" fillId="0" borderId="12" xfId="2" applyFont="1" applyBorder="1" applyAlignment="1">
      <alignment vertical="center" wrapText="1"/>
    </xf>
    <xf numFmtId="176" fontId="12" fillId="0" borderId="144" xfId="2" applyNumberFormat="1" applyFont="1" applyBorder="1" applyAlignment="1">
      <alignment vertical="center" wrapText="1"/>
    </xf>
    <xf numFmtId="176" fontId="12" fillId="0" borderId="145" xfId="2" applyNumberFormat="1" applyFont="1" applyBorder="1" applyAlignment="1">
      <alignment vertical="center" wrapText="1"/>
    </xf>
    <xf numFmtId="0" fontId="12" fillId="0" borderId="62" xfId="2" applyFont="1" applyBorder="1" applyAlignment="1">
      <alignment horizontal="center" vertical="center"/>
    </xf>
    <xf numFmtId="176" fontId="12" fillId="0" borderId="23" xfId="2" applyNumberFormat="1" applyFont="1" applyBorder="1" applyAlignment="1">
      <alignment horizontal="center" vertical="center"/>
    </xf>
    <xf numFmtId="176" fontId="12" fillId="0" borderId="61" xfId="2" applyNumberFormat="1" applyFont="1" applyBorder="1" applyAlignment="1">
      <alignment horizontal="center" vertical="center"/>
    </xf>
    <xf numFmtId="0" fontId="12" fillId="0" borderId="146" xfId="2" applyFont="1" applyBorder="1" applyAlignment="1">
      <alignment horizontal="center" vertical="center"/>
    </xf>
    <xf numFmtId="0" fontId="12" fillId="0" borderId="28" xfId="2" applyFont="1" applyBorder="1" applyAlignment="1">
      <alignment horizontal="center" vertical="center"/>
    </xf>
    <xf numFmtId="176" fontId="12" fillId="0" borderId="98" xfId="2" applyNumberFormat="1" applyFont="1" applyBorder="1">
      <alignment vertical="center"/>
    </xf>
    <xf numFmtId="184" fontId="12" fillId="0" borderId="23" xfId="2" applyNumberFormat="1" applyFont="1" applyBorder="1">
      <alignment vertical="center"/>
    </xf>
    <xf numFmtId="176" fontId="12" fillId="0" borderId="23" xfId="2" applyNumberFormat="1" applyFont="1" applyBorder="1">
      <alignment vertical="center"/>
    </xf>
    <xf numFmtId="0" fontId="12" fillId="0" borderId="99" xfId="2" applyFont="1" applyBorder="1" applyAlignment="1">
      <alignment horizontal="center" vertical="center"/>
    </xf>
    <xf numFmtId="176" fontId="12" fillId="0" borderId="99" xfId="2" applyNumberFormat="1" applyFont="1" applyBorder="1">
      <alignment vertical="center"/>
    </xf>
    <xf numFmtId="0" fontId="12" fillId="0" borderId="23" xfId="2" applyFont="1" applyBorder="1" applyAlignment="1">
      <alignment horizontal="center" vertical="center" wrapText="1"/>
    </xf>
    <xf numFmtId="0" fontId="12" fillId="0" borderId="62" xfId="2" applyFont="1" applyBorder="1" applyAlignment="1">
      <alignment horizontal="center" vertical="center" shrinkToFit="1"/>
    </xf>
    <xf numFmtId="0" fontId="12" fillId="0" borderId="22" xfId="2" applyFont="1" applyBorder="1" applyAlignment="1">
      <alignment horizontal="center" vertical="center" shrinkToFit="1"/>
    </xf>
    <xf numFmtId="0" fontId="12" fillId="0" borderId="62" xfId="2" applyFont="1" applyBorder="1" applyAlignment="1">
      <alignment horizontal="center" vertical="center" wrapText="1"/>
    </xf>
    <xf numFmtId="0" fontId="12" fillId="0" borderId="66" xfId="2" applyFont="1" applyBorder="1" applyAlignment="1">
      <alignment horizontal="center" vertical="center" wrapText="1"/>
    </xf>
    <xf numFmtId="0" fontId="12" fillId="0" borderId="86" xfId="2" applyFont="1" applyBorder="1" applyAlignment="1">
      <alignment horizontal="center" vertical="center"/>
    </xf>
    <xf numFmtId="0" fontId="12" fillId="0" borderId="89" xfId="2" applyFont="1" applyBorder="1" applyAlignment="1">
      <alignment horizontal="center" vertical="center"/>
    </xf>
    <xf numFmtId="0" fontId="12" fillId="0" borderId="20" xfId="2" applyFont="1" applyBorder="1" applyAlignment="1">
      <alignment horizontal="center" vertical="center" wrapText="1"/>
    </xf>
    <xf numFmtId="0" fontId="53" fillId="0" borderId="0" xfId="2" applyFont="1">
      <alignment vertical="center"/>
    </xf>
    <xf numFmtId="49" fontId="12" fillId="0" borderId="0" xfId="2" applyNumberFormat="1" applyFont="1" applyAlignment="1">
      <alignment horizontal="left" vertical="center"/>
    </xf>
    <xf numFmtId="0" fontId="12" fillId="0" borderId="7" xfId="2" applyFont="1" applyBorder="1" applyAlignment="1">
      <alignment horizontal="center" vertical="center"/>
    </xf>
    <xf numFmtId="0" fontId="53" fillId="0" borderId="10" xfId="2" applyFont="1" applyBorder="1" applyAlignment="1">
      <alignment vertical="center" wrapText="1"/>
    </xf>
    <xf numFmtId="0" fontId="12" fillId="0" borderId="10" xfId="2" applyFont="1" applyBorder="1" applyAlignment="1">
      <alignment vertical="center" wrapText="1"/>
    </xf>
    <xf numFmtId="0" fontId="12" fillId="0" borderId="13" xfId="2" applyFont="1" applyBorder="1" applyAlignment="1">
      <alignment vertical="center" wrapText="1"/>
    </xf>
    <xf numFmtId="0" fontId="12" fillId="0" borderId="5" xfId="2" applyFont="1" applyBorder="1" applyAlignment="1">
      <alignment horizontal="left" vertical="center"/>
    </xf>
    <xf numFmtId="0" fontId="12" fillId="0" borderId="71" xfId="2" applyFont="1" applyBorder="1" applyAlignment="1">
      <alignment horizontal="left" vertical="center"/>
    </xf>
    <xf numFmtId="0" fontId="12" fillId="0" borderId="6" xfId="2" applyFont="1" applyBorder="1" applyAlignment="1">
      <alignment horizontal="left" vertical="center"/>
    </xf>
    <xf numFmtId="0" fontId="12" fillId="0" borderId="8" xfId="2" applyFont="1" applyBorder="1">
      <alignment vertical="center"/>
    </xf>
    <xf numFmtId="0" fontId="12" fillId="0" borderId="18" xfId="2" applyFont="1" applyBorder="1">
      <alignment vertical="center"/>
    </xf>
    <xf numFmtId="0" fontId="12" fillId="0" borderId="13" xfId="2" applyFont="1" applyBorder="1">
      <alignment vertical="center"/>
    </xf>
    <xf numFmtId="0" fontId="12" fillId="0" borderId="11" xfId="2" applyFont="1" applyBorder="1">
      <alignment vertical="center"/>
    </xf>
    <xf numFmtId="0" fontId="12" fillId="0" borderId="12" xfId="2" applyFont="1" applyBorder="1" applyAlignment="1">
      <alignment horizontal="center" vertical="center"/>
    </xf>
    <xf numFmtId="186" fontId="12" fillId="0" borderId="10" xfId="2" applyNumberFormat="1" applyFont="1" applyBorder="1">
      <alignment vertical="center"/>
    </xf>
    <xf numFmtId="186" fontId="12" fillId="0" borderId="13" xfId="2" applyNumberFormat="1" applyFont="1" applyBorder="1">
      <alignment vertical="center"/>
    </xf>
    <xf numFmtId="0" fontId="12" fillId="0" borderId="8" xfId="2" applyFont="1" applyBorder="1" applyAlignment="1">
      <alignment horizontal="center" vertical="center"/>
    </xf>
    <xf numFmtId="191" fontId="12" fillId="0" borderId="10" xfId="2" applyNumberFormat="1" applyFont="1" applyBorder="1">
      <alignment vertical="center"/>
    </xf>
    <xf numFmtId="191" fontId="12" fillId="0" borderId="13" xfId="2" applyNumberFormat="1" applyFont="1" applyBorder="1">
      <alignment vertical="center"/>
    </xf>
    <xf numFmtId="0" fontId="12" fillId="0" borderId="7" xfId="2" applyFont="1" applyBorder="1" applyAlignment="1">
      <alignment horizontal="center" vertical="center" wrapText="1"/>
    </xf>
    <xf numFmtId="49" fontId="19" fillId="0" borderId="0" xfId="2" applyNumberFormat="1" applyFont="1" applyAlignment="1">
      <alignment horizontal="left" vertical="center"/>
    </xf>
    <xf numFmtId="0" fontId="12" fillId="0" borderId="45" xfId="2" applyFont="1" applyBorder="1" applyAlignment="1">
      <alignment horizontal="center" vertical="center"/>
    </xf>
    <xf numFmtId="0" fontId="12" fillId="0" borderId="46" xfId="2" applyFont="1" applyBorder="1" applyAlignment="1">
      <alignment horizontal="center" vertical="center"/>
    </xf>
    <xf numFmtId="181" fontId="12" fillId="0" borderId="7" xfId="2" applyNumberFormat="1" applyFont="1" applyBorder="1">
      <alignment vertical="center"/>
    </xf>
    <xf numFmtId="0" fontId="12" fillId="0" borderId="7" xfId="2" applyFont="1" applyBorder="1" applyAlignment="1">
      <alignment horizontal="center" vertical="center" wrapText="1" shrinkToFit="1"/>
    </xf>
    <xf numFmtId="0" fontId="12" fillId="0" borderId="5" xfId="2" applyFont="1" applyBorder="1" applyAlignment="1">
      <alignment horizontal="center" vertical="center"/>
    </xf>
    <xf numFmtId="0" fontId="12" fillId="0" borderId="71" xfId="2" applyFont="1" applyBorder="1" applyAlignment="1">
      <alignment horizontal="center" vertical="center"/>
    </xf>
    <xf numFmtId="0" fontId="12" fillId="0" borderId="6" xfId="2" applyFont="1" applyBorder="1" applyAlignment="1">
      <alignment horizontal="center" vertical="center"/>
    </xf>
    <xf numFmtId="186" fontId="12" fillId="0" borderId="5" xfId="2" applyNumberFormat="1" applyFont="1" applyBorder="1" applyAlignment="1">
      <alignment horizontal="center" vertical="center"/>
    </xf>
    <xf numFmtId="186" fontId="12" fillId="0" borderId="6" xfId="2" applyNumberFormat="1" applyFont="1" applyBorder="1" applyAlignment="1">
      <alignment horizontal="center" vertical="center"/>
    </xf>
    <xf numFmtId="49" fontId="12" fillId="0" borderId="5" xfId="2" applyNumberFormat="1" applyFont="1" applyBorder="1" applyAlignment="1">
      <alignment horizontal="center" vertical="center"/>
    </xf>
    <xf numFmtId="49" fontId="12" fillId="0" borderId="6" xfId="2" applyNumberFormat="1" applyFont="1" applyBorder="1" applyAlignment="1">
      <alignment horizontal="center" vertical="center"/>
    </xf>
    <xf numFmtId="0" fontId="13" fillId="0" borderId="7" xfId="2" applyFont="1" applyBorder="1" applyAlignment="1">
      <alignment horizontal="center" vertical="center"/>
    </xf>
    <xf numFmtId="176" fontId="12" fillId="0" borderId="110" xfId="0" applyNumberFormat="1" applyFont="1" applyBorder="1" applyAlignment="1">
      <alignment horizontal="center" vertical="center"/>
    </xf>
    <xf numFmtId="176" fontId="12" fillId="0" borderId="100" xfId="0" applyNumberFormat="1" applyFont="1" applyBorder="1" applyAlignment="1">
      <alignment horizontal="center" vertical="center"/>
    </xf>
    <xf numFmtId="176" fontId="12" fillId="0" borderId="61" xfId="0" applyNumberFormat="1" applyFont="1" applyBorder="1" applyAlignment="1">
      <alignment horizontal="right" vertical="center"/>
    </xf>
    <xf numFmtId="0" fontId="42" fillId="0" borderId="100" xfId="0" applyFont="1" applyBorder="1" applyAlignment="1">
      <alignment horizontal="center" vertical="top"/>
    </xf>
    <xf numFmtId="0" fontId="12" fillId="0" borderId="61" xfId="0" applyFont="1" applyBorder="1" applyAlignment="1">
      <alignment horizontal="right" vertical="center"/>
    </xf>
    <xf numFmtId="176" fontId="12" fillId="0" borderId="122" xfId="0" applyNumberFormat="1" applyFont="1" applyBorder="1" applyAlignment="1">
      <alignment horizontal="center" vertical="center"/>
    </xf>
    <xf numFmtId="0" fontId="12" fillId="0" borderId="123" xfId="0" applyFont="1" applyBorder="1" applyAlignment="1">
      <alignment horizontal="center" vertical="center" shrinkToFit="1"/>
    </xf>
    <xf numFmtId="176" fontId="12" fillId="0" borderId="123" xfId="0" applyNumberFormat="1" applyFont="1" applyBorder="1" applyAlignment="1">
      <alignment horizontal="center" vertical="center"/>
    </xf>
    <xf numFmtId="176" fontId="12" fillId="0" borderId="26" xfId="0" applyNumberFormat="1" applyFont="1" applyBorder="1" applyAlignment="1">
      <alignment horizontal="right" vertical="center"/>
    </xf>
    <xf numFmtId="0" fontId="12" fillId="0" borderId="123" xfId="0" applyFont="1" applyBorder="1" applyAlignment="1">
      <alignment horizontal="center" vertical="center"/>
    </xf>
    <xf numFmtId="176" fontId="12" fillId="0" borderId="115" xfId="0" applyNumberFormat="1" applyFont="1" applyBorder="1" applyAlignment="1">
      <alignment horizontal="center" vertical="center"/>
    </xf>
    <xf numFmtId="0" fontId="12" fillId="0" borderId="21" xfId="0" applyFont="1" applyBorder="1" applyAlignment="1">
      <alignment horizontal="center" vertical="center"/>
    </xf>
    <xf numFmtId="0" fontId="12" fillId="0" borderId="23" xfId="0" applyFont="1" applyBorder="1" applyAlignment="1">
      <alignment horizontal="center" vertical="center"/>
    </xf>
    <xf numFmtId="0" fontId="12" fillId="0" borderId="23" xfId="0" applyFont="1" applyBorder="1" applyAlignment="1">
      <alignment horizontal="center" vertical="center" wrapText="1"/>
    </xf>
    <xf numFmtId="0" fontId="12" fillId="0" borderId="24" xfId="0" applyFont="1" applyBorder="1" applyAlignment="1">
      <alignment horizontal="center" vertical="center"/>
    </xf>
    <xf numFmtId="176" fontId="12" fillId="0" borderId="26" xfId="0" applyNumberFormat="1" applyFont="1" applyBorder="1" applyAlignment="1">
      <alignment vertical="center"/>
    </xf>
    <xf numFmtId="183" fontId="12" fillId="0" borderId="0" xfId="2" applyNumberFormat="1" applyFont="1">
      <alignment vertical="center"/>
    </xf>
    <xf numFmtId="0" fontId="12" fillId="0" borderId="111" xfId="0" applyFont="1" applyBorder="1" applyAlignment="1">
      <alignment horizontal="center" vertical="center"/>
    </xf>
    <xf numFmtId="176" fontId="12" fillId="0" borderId="69" xfId="0" applyNumberFormat="1" applyFont="1" applyBorder="1" applyAlignment="1">
      <alignment horizontal="right" vertical="center"/>
    </xf>
    <xf numFmtId="176" fontId="12" fillId="0" borderId="125" xfId="0" applyNumberFormat="1" applyFont="1" applyBorder="1" applyAlignment="1">
      <alignment horizontal="right" vertical="center"/>
    </xf>
    <xf numFmtId="0" fontId="12" fillId="0" borderId="23" xfId="0" applyFont="1" applyBorder="1" applyAlignment="1">
      <alignment horizontal="left" vertical="center"/>
    </xf>
    <xf numFmtId="0" fontId="12" fillId="0" borderId="210" xfId="0" applyFont="1" applyBorder="1" applyAlignment="1">
      <alignment horizontal="distributed" vertical="center" shrinkToFit="1"/>
    </xf>
    <xf numFmtId="0" fontId="12" fillId="0" borderId="196" xfId="0" applyFont="1" applyBorder="1" applyAlignment="1">
      <alignment horizontal="distributed" vertical="center" shrinkToFit="1"/>
    </xf>
    <xf numFmtId="0" fontId="12" fillId="0" borderId="208" xfId="0" applyFont="1" applyBorder="1" applyAlignment="1">
      <alignment horizontal="distributed" vertical="center" shrinkToFit="1"/>
    </xf>
    <xf numFmtId="0" fontId="12" fillId="0" borderId="211" xfId="0" applyFont="1" applyBorder="1" applyAlignment="1">
      <alignment horizontal="center" vertical="center"/>
    </xf>
    <xf numFmtId="0" fontId="12" fillId="0" borderId="209" xfId="0" applyFont="1" applyBorder="1" applyAlignment="1">
      <alignment horizontal="center" vertical="center"/>
    </xf>
    <xf numFmtId="0" fontId="12" fillId="0" borderId="210" xfId="0" applyFont="1" applyBorder="1" applyAlignment="1">
      <alignment horizontal="distributed" vertical="center"/>
    </xf>
    <xf numFmtId="0" fontId="12" fillId="0" borderId="196" xfId="0" applyFont="1" applyBorder="1" applyAlignment="1">
      <alignment horizontal="distributed" vertical="center"/>
    </xf>
    <xf numFmtId="0" fontId="12" fillId="0" borderId="208" xfId="0" applyFont="1" applyBorder="1" applyAlignment="1">
      <alignment horizontal="distributed" vertical="center"/>
    </xf>
    <xf numFmtId="0" fontId="19" fillId="0" borderId="0" xfId="0" applyFont="1" applyAlignment="1">
      <alignment horizontal="left" vertical="center"/>
    </xf>
    <xf numFmtId="0" fontId="12" fillId="0" borderId="20" xfId="0" applyFont="1" applyBorder="1" applyAlignment="1">
      <alignment horizontal="center" vertical="center"/>
    </xf>
    <xf numFmtId="58" fontId="12" fillId="0" borderId="41" xfId="0" applyNumberFormat="1" applyFont="1" applyBorder="1" applyAlignment="1">
      <alignment horizontal="center" vertical="center"/>
    </xf>
    <xf numFmtId="0" fontId="12" fillId="0" borderId="41" xfId="0" applyFont="1" applyBorder="1" applyAlignment="1">
      <alignment horizontal="center" vertical="center"/>
    </xf>
    <xf numFmtId="0" fontId="12" fillId="0" borderId="43" xfId="0" applyFont="1" applyBorder="1" applyAlignment="1">
      <alignment horizontal="center" vertical="center"/>
    </xf>
    <xf numFmtId="0" fontId="12" fillId="0" borderId="126" xfId="0" applyFont="1" applyBorder="1" applyAlignment="1">
      <alignment horizontal="center" vertical="center"/>
    </xf>
    <xf numFmtId="0" fontId="12" fillId="0" borderId="44" xfId="0" applyFont="1" applyBorder="1" applyAlignment="1">
      <alignment horizontal="center" vertical="center"/>
    </xf>
    <xf numFmtId="0" fontId="12" fillId="0" borderId="109" xfId="0" applyFont="1" applyBorder="1" applyAlignment="1">
      <alignment horizontal="center" vertical="center"/>
    </xf>
    <xf numFmtId="0" fontId="12" fillId="0" borderId="53" xfId="0" applyFont="1" applyBorder="1" applyAlignment="1">
      <alignment horizontal="center" vertical="center"/>
    </xf>
    <xf numFmtId="0" fontId="12" fillId="0" borderId="186" xfId="0" applyFont="1" applyBorder="1" applyAlignment="1">
      <alignment horizontal="center" vertical="center"/>
    </xf>
    <xf numFmtId="0" fontId="12" fillId="0" borderId="191" xfId="0" applyFont="1" applyBorder="1" applyAlignment="1">
      <alignment horizontal="center" vertical="center"/>
    </xf>
    <xf numFmtId="0" fontId="12" fillId="0" borderId="25" xfId="0" applyFont="1" applyBorder="1" applyAlignment="1">
      <alignment horizontal="center" vertical="center" wrapText="1"/>
    </xf>
    <xf numFmtId="0" fontId="12" fillId="0" borderId="26" xfId="0" applyFont="1" applyBorder="1" applyAlignment="1">
      <alignment horizontal="center" vertical="center" wrapText="1"/>
    </xf>
    <xf numFmtId="178" fontId="12" fillId="0" borderId="26" xfId="0" applyNumberFormat="1" applyFont="1" applyBorder="1" applyAlignment="1">
      <alignment horizontal="right" vertical="center"/>
    </xf>
    <xf numFmtId="178" fontId="12" fillId="0" borderId="26" xfId="0" applyNumberFormat="1" applyFont="1" applyBorder="1" applyAlignment="1">
      <alignment vertical="center"/>
    </xf>
    <xf numFmtId="176" fontId="12" fillId="0" borderId="23" xfId="0" applyNumberFormat="1" applyFont="1" applyBorder="1" applyAlignment="1">
      <alignment horizontal="center" vertical="center"/>
    </xf>
    <xf numFmtId="0" fontId="57" fillId="0" borderId="26" xfId="0" applyFont="1" applyBorder="1" applyAlignment="1">
      <alignment horizontal="center" vertical="center" wrapText="1"/>
    </xf>
    <xf numFmtId="0" fontId="42" fillId="0" borderId="26" xfId="0" applyFont="1" applyBorder="1" applyAlignment="1">
      <alignment horizontal="center" vertical="center" wrapText="1"/>
    </xf>
    <xf numFmtId="0" fontId="12" fillId="0" borderId="19" xfId="0" applyFont="1" applyBorder="1" applyAlignment="1">
      <alignment horizontal="center" vertical="center" wrapText="1"/>
    </xf>
    <xf numFmtId="0" fontId="12" fillId="0" borderId="20" xfId="0" applyFont="1" applyBorder="1" applyAlignment="1">
      <alignment horizontal="center" vertical="center" wrapText="1"/>
    </xf>
    <xf numFmtId="3" fontId="19" fillId="0" borderId="24" xfId="0" applyNumberFormat="1" applyFont="1" applyBorder="1" applyAlignment="1">
      <alignment horizontal="right" vertical="center"/>
    </xf>
    <xf numFmtId="3" fontId="19" fillId="0" borderId="27" xfId="0" applyNumberFormat="1" applyFont="1" applyBorder="1" applyAlignment="1">
      <alignment horizontal="right" vertical="center"/>
    </xf>
    <xf numFmtId="3" fontId="19" fillId="0" borderId="23" xfId="0" applyNumberFormat="1" applyFont="1" applyBorder="1" applyAlignment="1">
      <alignment horizontal="right" vertical="center"/>
    </xf>
    <xf numFmtId="3" fontId="19" fillId="0" borderId="26" xfId="0" applyNumberFormat="1" applyFont="1" applyBorder="1" applyAlignment="1">
      <alignment horizontal="right" vertical="center"/>
    </xf>
    <xf numFmtId="0" fontId="12" fillId="0" borderId="201" xfId="0" applyFont="1" applyBorder="1" applyAlignment="1">
      <alignment vertical="center" wrapText="1"/>
    </xf>
    <xf numFmtId="0" fontId="12" fillId="0" borderId="200" xfId="0" applyFont="1" applyBorder="1" applyAlignment="1">
      <alignment vertical="center" wrapText="1"/>
    </xf>
    <xf numFmtId="0" fontId="12" fillId="0" borderId="23" xfId="0" applyFont="1" applyBorder="1" applyAlignment="1">
      <alignment vertical="center" wrapText="1"/>
    </xf>
    <xf numFmtId="3" fontId="19" fillId="0" borderId="23" xfId="3" applyNumberFormat="1" applyFont="1" applyFill="1" applyBorder="1" applyAlignment="1">
      <alignment horizontal="right" vertical="center"/>
    </xf>
    <xf numFmtId="0" fontId="12" fillId="0" borderId="26" xfId="0" applyFont="1" applyBorder="1" applyAlignment="1">
      <alignment vertical="center" wrapText="1"/>
    </xf>
    <xf numFmtId="3" fontId="19" fillId="0" borderId="3" xfId="0" applyNumberFormat="1" applyFont="1" applyBorder="1" applyAlignment="1">
      <alignment horizontal="right" vertical="center"/>
    </xf>
    <xf numFmtId="3" fontId="19" fillId="0" borderId="107" xfId="0" applyNumberFormat="1" applyFont="1" applyBorder="1" applyAlignment="1">
      <alignment horizontal="right" vertical="center"/>
    </xf>
    <xf numFmtId="3" fontId="19" fillId="0" borderId="26" xfId="3" applyNumberFormat="1" applyFont="1" applyFill="1" applyBorder="1" applyAlignment="1">
      <alignment horizontal="right" vertical="center"/>
    </xf>
    <xf numFmtId="3" fontId="19" fillId="0" borderId="1" xfId="0" applyNumberFormat="1" applyFont="1" applyBorder="1" applyAlignment="1">
      <alignment horizontal="right" vertical="center"/>
    </xf>
    <xf numFmtId="3" fontId="19" fillId="0" borderId="23" xfId="0" applyNumberFormat="1" applyFont="1" applyBorder="1" applyAlignment="1">
      <alignment horizontal="right" vertical="center" shrinkToFit="1"/>
    </xf>
    <xf numFmtId="0" fontId="12" fillId="0" borderId="23" xfId="0" applyFont="1" applyBorder="1" applyAlignment="1">
      <alignment horizontal="center" vertical="center" wrapText="1" shrinkToFit="1"/>
    </xf>
    <xf numFmtId="0" fontId="12" fillId="0" borderId="0" xfId="0" applyFont="1" applyAlignment="1">
      <alignment vertical="center"/>
    </xf>
    <xf numFmtId="0" fontId="12" fillId="0" borderId="0" xfId="0" applyFont="1" applyAlignment="1">
      <alignment horizontal="right" vertical="center"/>
    </xf>
    <xf numFmtId="0" fontId="12" fillId="0" borderId="20" xfId="0" applyFont="1" applyBorder="1" applyAlignment="1">
      <alignment horizontal="center" vertical="center" shrinkToFit="1"/>
    </xf>
    <xf numFmtId="0" fontId="12" fillId="0" borderId="20" xfId="0" applyFont="1" applyBorder="1" applyAlignment="1">
      <alignment horizontal="center" vertical="center" wrapText="1" shrinkToFit="1"/>
    </xf>
    <xf numFmtId="0" fontId="12" fillId="0" borderId="21" xfId="0" applyFont="1" applyBorder="1" applyAlignment="1">
      <alignment horizontal="center" vertical="center" shrinkToFit="1"/>
    </xf>
    <xf numFmtId="0" fontId="12" fillId="0" borderId="23" xfId="0" applyFont="1" applyBorder="1" applyAlignment="1">
      <alignment horizontal="center" vertical="center" shrinkToFit="1"/>
    </xf>
    <xf numFmtId="0" fontId="12" fillId="0" borderId="24" xfId="0" applyFont="1" applyBorder="1" applyAlignment="1">
      <alignment horizontal="center" vertical="center" wrapText="1" shrinkToFit="1"/>
    </xf>
    <xf numFmtId="0" fontId="12" fillId="0" borderId="215" xfId="0" applyFont="1" applyBorder="1" applyAlignment="1">
      <alignment horizontal="center" vertical="center" shrinkToFit="1"/>
    </xf>
    <xf numFmtId="0" fontId="12" fillId="0" borderId="109" xfId="0" applyFont="1" applyBorder="1" applyAlignment="1">
      <alignment horizontal="center" vertical="center" shrinkToFit="1"/>
    </xf>
    <xf numFmtId="0" fontId="12" fillId="0" borderId="225" xfId="0" applyFont="1" applyBorder="1" applyAlignment="1">
      <alignment horizontal="center" vertical="center" shrinkToFit="1"/>
    </xf>
    <xf numFmtId="0" fontId="12" fillId="0" borderId="92" xfId="0" applyFont="1" applyBorder="1" applyAlignment="1">
      <alignment horizontal="center" vertical="center" shrinkToFit="1"/>
    </xf>
    <xf numFmtId="0" fontId="12" fillId="0" borderId="190" xfId="0" applyFont="1" applyBorder="1" applyAlignment="1">
      <alignment horizontal="center" vertical="center" shrinkToFit="1"/>
    </xf>
    <xf numFmtId="0" fontId="12" fillId="0" borderId="191" xfId="0" applyFont="1" applyBorder="1" applyAlignment="1">
      <alignment horizontal="center" vertical="center" shrinkToFit="1"/>
    </xf>
    <xf numFmtId="3" fontId="12" fillId="0" borderId="212" xfId="0" applyNumberFormat="1" applyFont="1" applyBorder="1" applyAlignment="1">
      <alignment horizontal="right" vertical="center"/>
    </xf>
    <xf numFmtId="3" fontId="12" fillId="0" borderId="203" xfId="0" applyNumberFormat="1" applyFont="1" applyBorder="1" applyAlignment="1">
      <alignment horizontal="right" vertical="center"/>
    </xf>
    <xf numFmtId="3" fontId="12" fillId="0" borderId="213" xfId="0" applyNumberFormat="1" applyFont="1" applyBorder="1" applyAlignment="1">
      <alignment horizontal="right" vertical="center"/>
    </xf>
    <xf numFmtId="3" fontId="12" fillId="0" borderId="214" xfId="0" applyNumberFormat="1" applyFont="1" applyBorder="1" applyAlignment="1">
      <alignment horizontal="right" vertical="center"/>
    </xf>
    <xf numFmtId="0" fontId="12" fillId="0" borderId="198" xfId="0" applyFont="1" applyBorder="1" applyAlignment="1">
      <alignment vertical="center"/>
    </xf>
    <xf numFmtId="0" fontId="12" fillId="0" borderId="200" xfId="0" applyFont="1" applyBorder="1" applyAlignment="1">
      <alignment vertical="center"/>
    </xf>
    <xf numFmtId="0" fontId="12" fillId="0" borderId="186" xfId="0" applyFont="1" applyBorder="1" applyAlignment="1">
      <alignment vertical="center"/>
    </xf>
    <xf numFmtId="0" fontId="12" fillId="0" borderId="191" xfId="0" applyFont="1" applyBorder="1" applyAlignment="1">
      <alignment vertical="center"/>
    </xf>
    <xf numFmtId="0" fontId="12" fillId="0" borderId="124" xfId="0" applyFont="1" applyBorder="1" applyAlignment="1">
      <alignment vertical="center"/>
    </xf>
    <xf numFmtId="0" fontId="12" fillId="0" borderId="114" xfId="0" applyFont="1" applyBorder="1" applyAlignment="1">
      <alignment vertical="center"/>
    </xf>
    <xf numFmtId="0" fontId="12" fillId="0" borderId="215" xfId="0" applyFont="1" applyBorder="1" applyAlignment="1">
      <alignment horizontal="center" vertical="center"/>
    </xf>
    <xf numFmtId="0" fontId="12" fillId="0" borderId="190" xfId="0" applyFont="1" applyBorder="1" applyAlignment="1">
      <alignment horizontal="center" vertical="center"/>
    </xf>
    <xf numFmtId="0" fontId="12" fillId="0" borderId="201" xfId="0" applyFont="1" applyBorder="1" applyAlignment="1">
      <alignment vertical="center"/>
    </xf>
    <xf numFmtId="0" fontId="12" fillId="0" borderId="190" xfId="0" applyFont="1" applyBorder="1" applyAlignment="1">
      <alignment vertical="center"/>
    </xf>
    <xf numFmtId="0" fontId="12" fillId="0" borderId="113" xfId="0" applyFont="1" applyBorder="1" applyAlignment="1">
      <alignment vertical="center"/>
    </xf>
    <xf numFmtId="3" fontId="12" fillId="0" borderId="212" xfId="3" applyNumberFormat="1" applyFont="1" applyBorder="1" applyAlignment="1">
      <alignment horizontal="right" vertical="center"/>
    </xf>
    <xf numFmtId="3" fontId="12" fillId="0" borderId="203" xfId="3" applyNumberFormat="1" applyFont="1" applyBorder="1" applyAlignment="1">
      <alignment horizontal="right" vertical="center"/>
    </xf>
    <xf numFmtId="3" fontId="12" fillId="0" borderId="107" xfId="0" applyNumberFormat="1" applyFont="1" applyBorder="1" applyAlignment="1">
      <alignment horizontal="right" vertical="center"/>
    </xf>
    <xf numFmtId="3" fontId="12" fillId="0" borderId="26" xfId="0" applyNumberFormat="1" applyFont="1" applyBorder="1" applyAlignment="1">
      <alignment horizontal="right" vertical="center"/>
    </xf>
    <xf numFmtId="3" fontId="12" fillId="0" borderId="27" xfId="0" applyNumberFormat="1" applyFont="1" applyBorder="1" applyAlignment="1">
      <alignment horizontal="right" vertical="center"/>
    </xf>
    <xf numFmtId="3" fontId="12" fillId="0" borderId="24" xfId="0" applyNumberFormat="1" applyFont="1" applyBorder="1" applyAlignment="1">
      <alignment horizontal="right" vertical="center"/>
    </xf>
    <xf numFmtId="3" fontId="12" fillId="0" borderId="23" xfId="0" applyNumberFormat="1" applyFont="1" applyBorder="1" applyAlignment="1">
      <alignment horizontal="right" vertical="center"/>
    </xf>
    <xf numFmtId="3" fontId="12" fillId="0" borderId="63" xfId="0" applyNumberFormat="1" applyFont="1" applyBorder="1" applyAlignment="1">
      <alignment horizontal="right" vertical="center"/>
    </xf>
    <xf numFmtId="3" fontId="12" fillId="0" borderId="91" xfId="0" applyNumberFormat="1" applyFont="1" applyBorder="1" applyAlignment="1">
      <alignment horizontal="right" vertical="center"/>
    </xf>
    <xf numFmtId="3" fontId="12" fillId="0" borderId="190" xfId="0" applyNumberFormat="1" applyFont="1" applyBorder="1" applyAlignment="1">
      <alignment horizontal="right" vertical="center"/>
    </xf>
    <xf numFmtId="3" fontId="12" fillId="0" borderId="191" xfId="0" applyNumberFormat="1" applyFont="1" applyBorder="1" applyAlignment="1">
      <alignment horizontal="right" vertical="center"/>
    </xf>
    <xf numFmtId="3" fontId="12" fillId="0" borderId="107" xfId="3" applyNumberFormat="1" applyFont="1" applyBorder="1" applyAlignment="1">
      <alignment horizontal="right" vertical="center"/>
    </xf>
    <xf numFmtId="3" fontId="12" fillId="0" borderId="26" xfId="3" applyNumberFormat="1" applyFont="1" applyBorder="1" applyAlignment="1">
      <alignment horizontal="right" vertical="center"/>
    </xf>
    <xf numFmtId="3" fontId="12" fillId="0" borderId="150" xfId="0" applyNumberFormat="1" applyFont="1" applyBorder="1" applyAlignment="1">
      <alignment horizontal="right" vertical="center"/>
    </xf>
    <xf numFmtId="0" fontId="12" fillId="0" borderId="133" xfId="0" applyFont="1" applyBorder="1" applyAlignment="1">
      <alignment horizontal="center" vertical="center" wrapText="1"/>
    </xf>
    <xf numFmtId="0" fontId="12" fillId="0" borderId="128" xfId="0" applyFont="1" applyBorder="1" applyAlignment="1">
      <alignment horizontal="distributed" vertical="center" wrapText="1"/>
    </xf>
    <xf numFmtId="0" fontId="12" fillId="0" borderId="51" xfId="0" applyFont="1" applyBorder="1" applyAlignment="1">
      <alignment horizontal="center" vertical="center"/>
    </xf>
    <xf numFmtId="0" fontId="53" fillId="0" borderId="0" xfId="0" applyFont="1" applyAlignment="1">
      <alignment horizontal="right" vertical="center"/>
    </xf>
    <xf numFmtId="0" fontId="12" fillId="0" borderId="61" xfId="0" applyFont="1" applyBorder="1" applyAlignment="1">
      <alignment horizontal="center" vertical="center"/>
    </xf>
    <xf numFmtId="0" fontId="12" fillId="0" borderId="8" xfId="0" applyFont="1" applyBorder="1" applyAlignment="1">
      <alignment horizontal="center" vertical="center" wrapText="1"/>
    </xf>
    <xf numFmtId="0" fontId="12" fillId="0" borderId="18" xfId="0" applyFont="1" applyBorder="1" applyAlignment="1">
      <alignment horizontal="center" vertical="center" wrapText="1"/>
    </xf>
    <xf numFmtId="0" fontId="12" fillId="0" borderId="9" xfId="0" applyFont="1" applyBorder="1" applyAlignment="1">
      <alignment horizontal="center" vertical="center" wrapText="1"/>
    </xf>
    <xf numFmtId="0" fontId="12" fillId="0" borderId="187" xfId="0" applyFont="1" applyBorder="1" applyAlignment="1">
      <alignment horizontal="center" vertical="center" wrapText="1"/>
    </xf>
    <xf numFmtId="0" fontId="12" fillId="0" borderId="186" xfId="0" applyFont="1" applyBorder="1" applyAlignment="1">
      <alignment horizontal="center" vertical="center" wrapText="1"/>
    </xf>
    <xf numFmtId="0" fontId="12" fillId="0" borderId="205" xfId="0" applyFont="1" applyBorder="1" applyAlignment="1">
      <alignment horizontal="center" vertical="center" wrapText="1"/>
    </xf>
    <xf numFmtId="0" fontId="12" fillId="0" borderId="130" xfId="0" applyFont="1" applyBorder="1" applyAlignment="1">
      <alignment horizontal="center" vertical="center"/>
    </xf>
    <xf numFmtId="0" fontId="12" fillId="0" borderId="199" xfId="0" applyFont="1" applyBorder="1" applyAlignment="1">
      <alignment horizontal="center" vertical="center"/>
    </xf>
    <xf numFmtId="0" fontId="12" fillId="0" borderId="224" xfId="0" applyFont="1" applyBorder="1" applyAlignment="1">
      <alignment horizontal="center" vertical="center"/>
    </xf>
    <xf numFmtId="0" fontId="12" fillId="0" borderId="202" xfId="0" applyFont="1" applyBorder="1" applyAlignment="1">
      <alignment horizontal="center" vertical="center"/>
    </xf>
    <xf numFmtId="0" fontId="12" fillId="0" borderId="223" xfId="0" applyFont="1" applyBorder="1" applyAlignment="1">
      <alignment horizontal="center" vertical="center"/>
    </xf>
    <xf numFmtId="0" fontId="12" fillId="0" borderId="226" xfId="0" applyFont="1" applyBorder="1" applyAlignment="1">
      <alignment horizontal="center" vertical="center"/>
    </xf>
    <xf numFmtId="0" fontId="12" fillId="0" borderId="11" xfId="0" applyFont="1" applyBorder="1" applyAlignment="1">
      <alignment horizontal="center" vertical="center"/>
    </xf>
    <xf numFmtId="0" fontId="12" fillId="0" borderId="159" xfId="0" applyFont="1" applyBorder="1" applyAlignment="1">
      <alignment horizontal="center" vertical="center"/>
    </xf>
    <xf numFmtId="0" fontId="12" fillId="0" borderId="12" xfId="0" applyFont="1" applyBorder="1" applyAlignment="1">
      <alignment horizontal="center" vertical="center"/>
    </xf>
    <xf numFmtId="0" fontId="12" fillId="0" borderId="200" xfId="0" applyFont="1" applyBorder="1" applyAlignment="1">
      <alignment horizontal="center" vertical="center"/>
    </xf>
    <xf numFmtId="0" fontId="12" fillId="0" borderId="141" xfId="0" applyFont="1" applyBorder="1" applyAlignment="1">
      <alignment horizontal="center" vertical="center"/>
    </xf>
    <xf numFmtId="0" fontId="16" fillId="0" borderId="200" xfId="0" applyFont="1" applyBorder="1" applyAlignment="1">
      <alignment horizontal="center" vertical="center"/>
    </xf>
    <xf numFmtId="0" fontId="16" fillId="0" borderId="191" xfId="0" applyFont="1" applyBorder="1" applyAlignment="1">
      <alignment horizontal="center" vertical="center"/>
    </xf>
    <xf numFmtId="0" fontId="12" fillId="0" borderId="109" xfId="0" applyFont="1" applyBorder="1" applyAlignment="1">
      <alignment horizontal="center" vertical="center" wrapText="1"/>
    </xf>
    <xf numFmtId="0" fontId="12" fillId="0" borderId="191" xfId="0" applyFont="1" applyBorder="1" applyAlignment="1">
      <alignment horizontal="center" vertical="center" wrapText="1"/>
    </xf>
    <xf numFmtId="0" fontId="12" fillId="0" borderId="45" xfId="0" applyFont="1" applyBorder="1" applyAlignment="1">
      <alignment horizontal="center" vertical="center"/>
    </xf>
    <xf numFmtId="0" fontId="12" fillId="0" borderId="46" xfId="0" applyFont="1" applyBorder="1" applyAlignment="1">
      <alignment horizontal="center" vertical="center"/>
    </xf>
    <xf numFmtId="189" fontId="12" fillId="0" borderId="69" xfId="3" applyNumberFormat="1" applyFont="1" applyFill="1" applyBorder="1" applyProtection="1">
      <alignment vertical="center"/>
    </xf>
    <xf numFmtId="189" fontId="12" fillId="0" borderId="46" xfId="3" applyNumberFormat="1" applyFont="1" applyFill="1" applyBorder="1" applyProtection="1">
      <alignment vertical="center"/>
    </xf>
    <xf numFmtId="189" fontId="12" fillId="0" borderId="111" xfId="3" applyNumberFormat="1" applyFont="1" applyFill="1" applyBorder="1" applyProtection="1">
      <alignment vertical="center"/>
    </xf>
    <xf numFmtId="0" fontId="12" fillId="0" borderId="69" xfId="0" applyFont="1" applyBorder="1" applyAlignment="1">
      <alignment horizontal="center" vertical="center"/>
    </xf>
    <xf numFmtId="184" fontId="12" fillId="0" borderId="69" xfId="3" applyNumberFormat="1" applyFont="1" applyFill="1" applyBorder="1" applyProtection="1">
      <alignment vertical="center"/>
    </xf>
    <xf numFmtId="184" fontId="12" fillId="0" borderId="111" xfId="3" applyNumberFormat="1" applyFont="1" applyFill="1" applyBorder="1" applyProtection="1">
      <alignment vertical="center"/>
    </xf>
    <xf numFmtId="184" fontId="12" fillId="0" borderId="46" xfId="3" applyNumberFormat="1" applyFont="1" applyFill="1" applyBorder="1" applyProtection="1">
      <alignment vertical="center"/>
    </xf>
    <xf numFmtId="184" fontId="12" fillId="0" borderId="61" xfId="3" applyNumberFormat="1" applyFont="1" applyFill="1" applyBorder="1" applyProtection="1">
      <alignment vertical="center"/>
    </xf>
    <xf numFmtId="184" fontId="12" fillId="0" borderId="48" xfId="3" applyNumberFormat="1" applyFont="1" applyFill="1" applyBorder="1" applyProtection="1">
      <alignment vertical="center"/>
    </xf>
    <xf numFmtId="184" fontId="12" fillId="0" borderId="98" xfId="3" applyNumberFormat="1" applyFont="1" applyFill="1" applyBorder="1" applyProtection="1">
      <alignment vertical="center"/>
    </xf>
    <xf numFmtId="0" fontId="12" fillId="0" borderId="44" xfId="0" applyFont="1" applyBorder="1" applyAlignment="1">
      <alignment horizontal="right" vertical="center"/>
    </xf>
    <xf numFmtId="184" fontId="12" fillId="0" borderId="110" xfId="3" applyNumberFormat="1" applyFont="1" applyFill="1" applyBorder="1" applyProtection="1">
      <alignment vertical="center"/>
    </xf>
    <xf numFmtId="184" fontId="12" fillId="0" borderId="100" xfId="3" applyNumberFormat="1" applyFont="1" applyFill="1" applyBorder="1" applyProtection="1">
      <alignment vertical="center"/>
    </xf>
    <xf numFmtId="0" fontId="12" fillId="0" borderId="47" xfId="0" applyFont="1" applyBorder="1" applyAlignment="1">
      <alignment horizontal="center" vertical="center"/>
    </xf>
    <xf numFmtId="0" fontId="12" fillId="0" borderId="48" xfId="0" applyFont="1" applyBorder="1" applyAlignment="1">
      <alignment horizontal="center" vertical="center"/>
    </xf>
    <xf numFmtId="0" fontId="12" fillId="0" borderId="98" xfId="0" applyFont="1" applyBorder="1" applyAlignment="1">
      <alignment horizontal="center" vertical="center"/>
    </xf>
    <xf numFmtId="189" fontId="12" fillId="0" borderId="61" xfId="3" applyNumberFormat="1" applyFont="1" applyFill="1" applyBorder="1" applyProtection="1">
      <alignment vertical="center"/>
    </xf>
    <xf numFmtId="189" fontId="12" fillId="0" borderId="48" xfId="3" applyNumberFormat="1" applyFont="1" applyFill="1" applyBorder="1" applyProtection="1">
      <alignment vertical="center"/>
    </xf>
    <xf numFmtId="189" fontId="12" fillId="0" borderId="98" xfId="3" applyNumberFormat="1" applyFont="1" applyFill="1" applyBorder="1" applyProtection="1">
      <alignment vertical="center"/>
    </xf>
    <xf numFmtId="0" fontId="16" fillId="0" borderId="47" xfId="0" applyFont="1" applyBorder="1" applyAlignment="1">
      <alignment horizontal="center" vertical="center"/>
    </xf>
    <xf numFmtId="0" fontId="12" fillId="0" borderId="3" xfId="0" applyFont="1" applyBorder="1" applyAlignment="1">
      <alignment horizontal="center" vertical="center" textRotation="255" wrapText="1"/>
    </xf>
    <xf numFmtId="0" fontId="12" fillId="0" borderId="2" xfId="0" applyFont="1" applyBorder="1" applyAlignment="1">
      <alignment horizontal="center" vertical="center" textRotation="255" wrapText="1"/>
    </xf>
    <xf numFmtId="0" fontId="12" fillId="0" borderId="1" xfId="0" applyFont="1" applyBorder="1" applyAlignment="1">
      <alignment horizontal="center" vertical="center" textRotation="255" wrapText="1"/>
    </xf>
    <xf numFmtId="0" fontId="16" fillId="0" borderId="61" xfId="0" applyFont="1" applyBorder="1" applyAlignment="1">
      <alignment horizontal="center" vertical="center"/>
    </xf>
    <xf numFmtId="0" fontId="12" fillId="0" borderId="100" xfId="0" applyFont="1" applyBorder="1" applyAlignment="1">
      <alignment horizontal="center" vertical="center"/>
    </xf>
    <xf numFmtId="0" fontId="12" fillId="0" borderId="63" xfId="0" applyFont="1" applyBorder="1" applyAlignment="1">
      <alignment horizontal="center" vertical="center"/>
    </xf>
    <xf numFmtId="0" fontId="12" fillId="0" borderId="52" xfId="0" applyFont="1" applyBorder="1" applyAlignment="1">
      <alignment horizontal="center" vertical="center"/>
    </xf>
    <xf numFmtId="0" fontId="12" fillId="0" borderId="91" xfId="0" applyFont="1" applyBorder="1" applyAlignment="1">
      <alignment horizontal="center" vertical="center"/>
    </xf>
    <xf numFmtId="0" fontId="12" fillId="0" borderId="59" xfId="0" applyFont="1" applyBorder="1" applyAlignment="1">
      <alignment horizontal="center" vertical="center"/>
    </xf>
    <xf numFmtId="0" fontId="12" fillId="0" borderId="54" xfId="0" applyFont="1" applyBorder="1" applyAlignment="1">
      <alignment horizontal="center" vertical="center"/>
    </xf>
    <xf numFmtId="0" fontId="12" fillId="0" borderId="88" xfId="0" applyFont="1" applyBorder="1" applyAlignment="1">
      <alignment horizontal="center" vertical="center"/>
    </xf>
    <xf numFmtId="189" fontId="12" fillId="0" borderId="110" xfId="3" applyNumberFormat="1" applyFont="1" applyFill="1" applyBorder="1" applyProtection="1">
      <alignment vertical="center"/>
    </xf>
    <xf numFmtId="189" fontId="12" fillId="0" borderId="100" xfId="3" applyNumberFormat="1" applyFont="1" applyFill="1" applyBorder="1" applyProtection="1">
      <alignment vertical="center"/>
    </xf>
    <xf numFmtId="0" fontId="12" fillId="0" borderId="133" xfId="0" applyFont="1" applyBorder="1" applyAlignment="1">
      <alignment horizontal="center" vertical="center"/>
    </xf>
    <xf numFmtId="0" fontId="12" fillId="0" borderId="128" xfId="0" applyFont="1" applyBorder="1" applyAlignment="1">
      <alignment horizontal="center" vertical="center"/>
    </xf>
    <xf numFmtId="0" fontId="12" fillId="0" borderId="129" xfId="0" applyFont="1" applyBorder="1" applyAlignment="1">
      <alignment horizontal="center" vertical="center"/>
    </xf>
    <xf numFmtId="0" fontId="12" fillId="0" borderId="127" xfId="0" applyFont="1" applyBorder="1" applyAlignment="1">
      <alignment horizontal="center" vertical="center"/>
    </xf>
    <xf numFmtId="0" fontId="12" fillId="0" borderId="132" xfId="0" applyFont="1" applyBorder="1" applyAlignment="1">
      <alignment horizontal="center" vertical="center"/>
    </xf>
    <xf numFmtId="58" fontId="12" fillId="0" borderId="0" xfId="0" applyNumberFormat="1" applyFont="1" applyAlignment="1">
      <alignment horizontal="left" vertical="center"/>
    </xf>
    <xf numFmtId="188" fontId="12" fillId="0" borderId="69" xfId="0" applyNumberFormat="1" applyFont="1" applyBorder="1" applyAlignment="1">
      <alignment horizontal="right" vertical="center"/>
    </xf>
    <xf numFmtId="188" fontId="12" fillId="0" borderId="46" xfId="0" applyNumberFormat="1" applyFont="1" applyBorder="1" applyAlignment="1">
      <alignment horizontal="right" vertical="center"/>
    </xf>
    <xf numFmtId="190" fontId="12" fillId="0" borderId="69" xfId="3" applyNumberFormat="1" applyFont="1" applyFill="1" applyBorder="1" applyAlignment="1" applyProtection="1">
      <alignment horizontal="right" vertical="center"/>
    </xf>
    <xf numFmtId="190" fontId="12" fillId="0" borderId="46" xfId="3" applyNumberFormat="1" applyFont="1" applyFill="1" applyBorder="1" applyAlignment="1" applyProtection="1">
      <alignment horizontal="right" vertical="center"/>
    </xf>
    <xf numFmtId="190" fontId="12" fillId="0" borderId="61" xfId="3" applyNumberFormat="1" applyFont="1" applyFill="1" applyBorder="1" applyAlignment="1" applyProtection="1">
      <alignment horizontal="right" vertical="center"/>
    </xf>
    <xf numFmtId="190" fontId="12" fillId="0" borderId="48" xfId="3" applyNumberFormat="1" applyFont="1" applyFill="1" applyBorder="1" applyAlignment="1" applyProtection="1">
      <alignment horizontal="right" vertical="center"/>
    </xf>
    <xf numFmtId="188" fontId="12" fillId="0" borderId="61" xfId="0" applyNumberFormat="1" applyFont="1" applyBorder="1" applyAlignment="1">
      <alignment horizontal="right" vertical="center"/>
    </xf>
    <xf numFmtId="188" fontId="12" fillId="0" borderId="48" xfId="0" applyNumberFormat="1" applyFont="1" applyBorder="1" applyAlignment="1">
      <alignment horizontal="right" vertical="center"/>
    </xf>
    <xf numFmtId="190" fontId="56" fillId="0" borderId="61" xfId="3" applyNumberFormat="1" applyFont="1" applyFill="1" applyBorder="1" applyAlignment="1" applyProtection="1">
      <alignment horizontal="right" vertical="center"/>
    </xf>
    <xf numFmtId="0" fontId="12" fillId="0" borderId="51" xfId="0" applyFont="1" applyBorder="1" applyAlignment="1">
      <alignment horizontal="center" vertical="center" shrinkToFit="1"/>
    </xf>
    <xf numFmtId="0" fontId="12" fillId="0" borderId="52" xfId="0" applyFont="1" applyBorder="1" applyAlignment="1">
      <alignment horizontal="center" vertical="center" shrinkToFit="1"/>
    </xf>
    <xf numFmtId="0" fontId="12" fillId="0" borderId="91" xfId="0" applyFont="1" applyBorder="1" applyAlignment="1">
      <alignment horizontal="center" vertical="center" shrinkToFit="1"/>
    </xf>
    <xf numFmtId="0" fontId="12" fillId="0" borderId="31" xfId="0" applyFont="1" applyBorder="1" applyAlignment="1">
      <alignment horizontal="center" vertical="center" shrinkToFit="1"/>
    </xf>
    <xf numFmtId="0" fontId="12" fillId="0" borderId="0" xfId="0" applyFont="1" applyAlignment="1">
      <alignment horizontal="center" vertical="center" shrinkToFit="1"/>
    </xf>
    <xf numFmtId="0" fontId="12" fillId="0" borderId="53" xfId="0" applyFont="1" applyBorder="1" applyAlignment="1">
      <alignment horizontal="center" vertical="center" shrinkToFit="1"/>
    </xf>
    <xf numFmtId="0" fontId="12" fillId="0" borderId="54" xfId="0" applyFont="1" applyBorder="1" applyAlignment="1">
      <alignment horizontal="center" vertical="center" shrinkToFit="1"/>
    </xf>
    <xf numFmtId="0" fontId="12" fillId="0" borderId="88" xfId="0" applyFont="1" applyBorder="1" applyAlignment="1">
      <alignment horizontal="center" vertical="center" shrinkToFit="1"/>
    </xf>
    <xf numFmtId="0" fontId="12" fillId="0" borderId="31" xfId="0" applyFont="1" applyBorder="1" applyAlignment="1">
      <alignment horizontal="center" vertical="center"/>
    </xf>
    <xf numFmtId="0" fontId="12" fillId="0" borderId="0" xfId="0" applyFont="1" applyAlignment="1">
      <alignment horizontal="center" vertical="center"/>
    </xf>
    <xf numFmtId="0" fontId="12" fillId="0" borderId="92" xfId="0" applyFont="1" applyBorder="1" applyAlignment="1">
      <alignment horizontal="center" vertical="center"/>
    </xf>
    <xf numFmtId="0" fontId="12" fillId="0" borderId="0" xfId="0" applyFont="1" applyAlignment="1">
      <alignment horizontal="justify" indent="1"/>
    </xf>
    <xf numFmtId="0" fontId="12" fillId="0" borderId="0" xfId="0" applyFont="1" applyAlignment="1">
      <alignment horizontal="left"/>
    </xf>
    <xf numFmtId="0" fontId="12" fillId="0" borderId="0" xfId="0" applyFont="1" applyAlignment="1">
      <alignment horizontal="left" vertical="center"/>
    </xf>
    <xf numFmtId="179" fontId="12" fillId="0" borderId="27" xfId="0" applyNumberFormat="1" applyFont="1" applyBorder="1" applyAlignment="1">
      <alignment horizontal="right" vertical="center"/>
    </xf>
    <xf numFmtId="0" fontId="12" fillId="0" borderId="112" xfId="0" applyFont="1" applyBorder="1" applyAlignment="1">
      <alignment horizontal="center" vertical="top"/>
    </xf>
    <xf numFmtId="0" fontId="12" fillId="0" borderId="107" xfId="0" applyFont="1" applyBorder="1" applyAlignment="1">
      <alignment horizontal="left" vertical="top"/>
    </xf>
    <xf numFmtId="0" fontId="12" fillId="0" borderId="39" xfId="0" applyFont="1" applyBorder="1" applyAlignment="1">
      <alignment horizontal="center"/>
    </xf>
    <xf numFmtId="0" fontId="12" fillId="0" borderId="3" xfId="0" applyFont="1" applyBorder="1" applyAlignment="1">
      <alignment horizontal="left"/>
    </xf>
    <xf numFmtId="0" fontId="12" fillId="0" borderId="26" xfId="0" applyFont="1" applyBorder="1" applyAlignment="1">
      <alignment horizontal="left" vertical="center"/>
    </xf>
    <xf numFmtId="179" fontId="12" fillId="0" borderId="26" xfId="0" applyNumberFormat="1" applyFont="1" applyBorder="1" applyAlignment="1">
      <alignment horizontal="right" vertical="center"/>
    </xf>
    <xf numFmtId="179" fontId="12" fillId="0" borderId="63" xfId="0" applyNumberFormat="1" applyFont="1" applyBorder="1" applyAlignment="1">
      <alignment horizontal="right" vertical="center"/>
    </xf>
    <xf numFmtId="179" fontId="12" fillId="0" borderId="52" xfId="0" applyNumberFormat="1" applyFont="1" applyBorder="1" applyAlignment="1">
      <alignment horizontal="right" vertical="center"/>
    </xf>
    <xf numFmtId="179" fontId="12" fillId="0" borderId="91" xfId="0" applyNumberFormat="1" applyFont="1" applyBorder="1" applyAlignment="1">
      <alignment horizontal="right" vertical="center"/>
    </xf>
    <xf numFmtId="179" fontId="12" fillId="0" borderId="113" xfId="0" applyNumberFormat="1" applyFont="1" applyBorder="1" applyAlignment="1">
      <alignment horizontal="right" vertical="center"/>
    </xf>
    <xf numFmtId="179" fontId="12" fillId="0" borderId="124" xfId="0" applyNumberFormat="1" applyFont="1" applyBorder="1" applyAlignment="1">
      <alignment horizontal="right" vertical="center"/>
    </xf>
    <xf numFmtId="179" fontId="12" fillId="0" borderId="114" xfId="0" applyNumberFormat="1" applyFont="1" applyBorder="1" applyAlignment="1">
      <alignment horizontal="right" vertical="center"/>
    </xf>
    <xf numFmtId="0" fontId="12" fillId="0" borderId="137" xfId="0" applyFont="1" applyBorder="1" applyAlignment="1">
      <alignment horizontal="center"/>
    </xf>
    <xf numFmtId="0" fontId="12" fillId="0" borderId="121" xfId="0" applyFont="1" applyBorder="1" applyAlignment="1">
      <alignment horizontal="center"/>
    </xf>
    <xf numFmtId="0" fontId="12" fillId="0" borderId="37" xfId="0" applyFont="1" applyBorder="1" applyAlignment="1">
      <alignment horizontal="center" vertical="top"/>
    </xf>
    <xf numFmtId="0" fontId="12" fillId="0" borderId="1" xfId="0" applyFont="1" applyBorder="1" applyAlignment="1">
      <alignment horizontal="center" vertical="top"/>
    </xf>
    <xf numFmtId="184" fontId="12" fillId="0" borderId="29" xfId="3" applyNumberFormat="1" applyFont="1" applyFill="1" applyBorder="1" applyAlignment="1" applyProtection="1">
      <alignment horizontal="right" vertical="center" indent="1"/>
    </xf>
    <xf numFmtId="184" fontId="12" fillId="0" borderId="29" xfId="3" applyNumberFormat="1" applyFont="1" applyFill="1" applyBorder="1" applyProtection="1">
      <alignment vertical="center"/>
    </xf>
    <xf numFmtId="184" fontId="12" fillId="0" borderId="30" xfId="3" applyNumberFormat="1" applyFont="1" applyFill="1" applyBorder="1" applyProtection="1">
      <alignment vertical="center"/>
    </xf>
    <xf numFmtId="184" fontId="12" fillId="0" borderId="125" xfId="3" applyNumberFormat="1" applyFont="1" applyFill="1" applyBorder="1" applyProtection="1">
      <alignment vertical="center"/>
    </xf>
    <xf numFmtId="184" fontId="12" fillId="0" borderId="117" xfId="3" applyNumberFormat="1" applyFont="1" applyFill="1" applyBorder="1" applyProtection="1">
      <alignment vertical="center"/>
    </xf>
    <xf numFmtId="184" fontId="12" fillId="0" borderId="118" xfId="3" applyNumberFormat="1" applyFont="1" applyFill="1" applyBorder="1" applyProtection="1">
      <alignment vertical="center"/>
    </xf>
    <xf numFmtId="184" fontId="12" fillId="0" borderId="23" xfId="3" applyNumberFormat="1" applyFont="1" applyFill="1" applyBorder="1" applyAlignment="1" applyProtection="1">
      <alignment horizontal="right" vertical="center"/>
    </xf>
    <xf numFmtId="184" fontId="12" fillId="0" borderId="23" xfId="3" applyNumberFormat="1" applyFont="1" applyFill="1" applyBorder="1" applyAlignment="1" applyProtection="1">
      <alignment horizontal="right" vertical="center" indent="1"/>
    </xf>
    <xf numFmtId="184" fontId="12" fillId="0" borderId="23" xfId="3" applyNumberFormat="1" applyFont="1" applyFill="1" applyBorder="1" applyProtection="1">
      <alignment vertical="center"/>
    </xf>
    <xf numFmtId="184" fontId="12" fillId="0" borderId="24" xfId="3" applyNumberFormat="1" applyFont="1" applyFill="1" applyBorder="1" applyProtection="1">
      <alignment vertical="center"/>
    </xf>
    <xf numFmtId="184" fontId="12" fillId="0" borderId="3" xfId="3" applyNumberFormat="1" applyFont="1" applyFill="1" applyBorder="1" applyAlignment="1" applyProtection="1">
      <alignment horizontal="right" vertical="center"/>
    </xf>
    <xf numFmtId="187" fontId="12" fillId="0" borderId="23" xfId="3" applyNumberFormat="1" applyFont="1" applyFill="1" applyBorder="1" applyAlignment="1" applyProtection="1">
      <alignment horizontal="right" vertical="center" indent="1"/>
    </xf>
    <xf numFmtId="184" fontId="12" fillId="0" borderId="24" xfId="3" applyNumberFormat="1" applyFont="1" applyFill="1" applyBorder="1" applyAlignment="1" applyProtection="1">
      <alignment horizontal="right" vertical="center"/>
    </xf>
    <xf numFmtId="184" fontId="12" fillId="0" borderId="116" xfId="3" applyNumberFormat="1" applyFont="1" applyFill="1" applyBorder="1" applyAlignment="1" applyProtection="1">
      <alignment horizontal="right" vertical="center"/>
    </xf>
    <xf numFmtId="184" fontId="12" fillId="0" borderId="166" xfId="0" applyNumberFormat="1" applyFont="1" applyBorder="1" applyAlignment="1">
      <alignment horizontal="right" vertical="center"/>
    </xf>
    <xf numFmtId="184" fontId="12" fillId="0" borderId="48" xfId="0" applyNumberFormat="1" applyFont="1" applyBorder="1" applyAlignment="1">
      <alignment horizontal="right" vertical="center"/>
    </xf>
    <xf numFmtId="184" fontId="12" fillId="0" borderId="98" xfId="0" applyNumberFormat="1" applyFont="1" applyBorder="1" applyAlignment="1">
      <alignment horizontal="right" vertical="center"/>
    </xf>
    <xf numFmtId="0" fontId="12" fillId="0" borderId="124" xfId="0" applyFont="1" applyBorder="1" applyAlignment="1">
      <alignment horizontal="center" vertical="center"/>
    </xf>
    <xf numFmtId="0" fontId="12" fillId="0" borderId="227" xfId="0" applyFont="1" applyBorder="1" applyAlignment="1">
      <alignment horizontal="distributed" vertical="center"/>
    </xf>
    <xf numFmtId="0" fontId="12" fillId="0" borderId="22" xfId="0" applyFont="1" applyBorder="1" applyAlignment="1">
      <alignment horizontal="center" vertical="center" wrapText="1"/>
    </xf>
    <xf numFmtId="0" fontId="12" fillId="0" borderId="166" xfId="0" applyFont="1" applyBorder="1" applyAlignment="1">
      <alignment horizontal="center" vertical="center"/>
    </xf>
    <xf numFmtId="0" fontId="12" fillId="0" borderId="116" xfId="0" applyFont="1" applyBorder="1" applyAlignment="1">
      <alignment horizontal="center" vertical="center"/>
    </xf>
    <xf numFmtId="0" fontId="12" fillId="0" borderId="176" xfId="0" applyFont="1" applyBorder="1" applyAlignment="1">
      <alignment horizontal="center" vertical="center" wrapText="1"/>
    </xf>
    <xf numFmtId="0" fontId="12" fillId="0" borderId="177" xfId="0" applyFont="1" applyBorder="1" applyAlignment="1">
      <alignment horizontal="center" vertical="center" wrapText="1"/>
    </xf>
    <xf numFmtId="0" fontId="12" fillId="0" borderId="229" xfId="0" applyFont="1" applyBorder="1" applyAlignment="1">
      <alignment horizontal="center" vertical="center" wrapText="1"/>
    </xf>
    <xf numFmtId="0" fontId="12" fillId="0" borderId="178" xfId="0" applyFont="1" applyBorder="1" applyAlignment="1">
      <alignment horizontal="center" vertical="center" wrapText="1"/>
    </xf>
    <xf numFmtId="0" fontId="12" fillId="0" borderId="99" xfId="0" applyFont="1" applyBorder="1" applyAlignment="1">
      <alignment horizontal="center" vertical="center" wrapText="1"/>
    </xf>
    <xf numFmtId="0" fontId="12" fillId="0" borderId="177" xfId="0" applyFont="1" applyBorder="1" applyAlignment="1">
      <alignment vertical="center" wrapText="1"/>
    </xf>
    <xf numFmtId="0" fontId="12" fillId="0" borderId="104" xfId="0" applyFont="1" applyBorder="1" applyAlignment="1">
      <alignment vertical="center" wrapText="1"/>
    </xf>
    <xf numFmtId="0" fontId="12" fillId="0" borderId="99" xfId="0" applyFont="1" applyBorder="1" applyAlignment="1">
      <alignment vertical="center" wrapText="1"/>
    </xf>
    <xf numFmtId="0" fontId="12" fillId="0" borderId="95" xfId="0" applyFont="1" applyBorder="1" applyAlignment="1">
      <alignment vertical="center" wrapText="1"/>
    </xf>
    <xf numFmtId="0" fontId="12" fillId="0" borderId="93" xfId="0" applyFont="1" applyBorder="1" applyAlignment="1">
      <alignment horizontal="center" vertical="center"/>
    </xf>
    <xf numFmtId="0" fontId="12" fillId="0" borderId="175" xfId="0" applyFont="1" applyBorder="1" applyAlignment="1">
      <alignment horizontal="center" vertical="center"/>
    </xf>
    <xf numFmtId="0" fontId="12" fillId="0" borderId="81" xfId="0" applyFont="1" applyBorder="1" applyAlignment="1">
      <alignment horizontal="center" vertical="center"/>
    </xf>
    <xf numFmtId="0" fontId="12" fillId="0" borderId="174" xfId="0" applyFont="1" applyBorder="1" applyAlignment="1">
      <alignment horizontal="center" vertical="center"/>
    </xf>
    <xf numFmtId="0" fontId="12" fillId="0" borderId="0" xfId="0" applyFont="1" applyAlignment="1">
      <alignment vertical="center" wrapText="1"/>
    </xf>
    <xf numFmtId="0" fontId="12" fillId="0" borderId="179" xfId="0" applyFont="1" applyBorder="1" applyAlignment="1">
      <alignment horizontal="center" vertical="center" wrapText="1"/>
    </xf>
    <xf numFmtId="0" fontId="12" fillId="0" borderId="180" xfId="0" applyFont="1" applyBorder="1" applyAlignment="1">
      <alignment horizontal="center" vertical="center" wrapText="1"/>
    </xf>
    <xf numFmtId="0" fontId="12" fillId="0" borderId="77" xfId="0" applyFont="1" applyBorder="1" applyAlignment="1">
      <alignment horizontal="center" vertical="center" wrapText="1"/>
    </xf>
    <xf numFmtId="0" fontId="12" fillId="0" borderId="181" xfId="0" applyFont="1" applyBorder="1" applyAlignment="1">
      <alignment horizontal="center" vertical="center" wrapText="1"/>
    </xf>
    <xf numFmtId="184" fontId="12" fillId="0" borderId="170" xfId="3" applyNumberFormat="1" applyFont="1" applyFill="1" applyBorder="1" applyAlignment="1" applyProtection="1">
      <alignment horizontal="right" vertical="center"/>
    </xf>
    <xf numFmtId="184" fontId="12" fillId="0" borderId="171" xfId="3" applyNumberFormat="1" applyFont="1" applyFill="1" applyBorder="1" applyAlignment="1" applyProtection="1">
      <alignment horizontal="right" vertical="center"/>
    </xf>
    <xf numFmtId="0" fontId="19" fillId="0" borderId="0" xfId="0" applyFont="1" applyAlignment="1">
      <alignment vertical="center"/>
    </xf>
    <xf numFmtId="0" fontId="12" fillId="0" borderId="8" xfId="0" applyFont="1" applyBorder="1" applyAlignment="1">
      <alignment horizontal="center"/>
    </xf>
    <xf numFmtId="0" fontId="12" fillId="0" borderId="18" xfId="0" applyFont="1" applyBorder="1" applyAlignment="1">
      <alignment horizontal="center"/>
    </xf>
    <xf numFmtId="0" fontId="12" fillId="0" borderId="85" xfId="0" applyFont="1" applyBorder="1" applyAlignment="1">
      <alignment horizontal="center"/>
    </xf>
    <xf numFmtId="0" fontId="12" fillId="0" borderId="172" xfId="0" applyFont="1" applyBorder="1" applyAlignment="1">
      <alignment horizontal="center"/>
    </xf>
    <xf numFmtId="0" fontId="12" fillId="0" borderId="66" xfId="0" applyFont="1" applyBorder="1" applyAlignment="1">
      <alignment horizontal="center" vertical="center"/>
    </xf>
    <xf numFmtId="0" fontId="12" fillId="0" borderId="66" xfId="0" applyFont="1" applyBorder="1" applyAlignment="1">
      <alignment horizontal="center" vertical="center" wrapText="1"/>
    </xf>
    <xf numFmtId="0" fontId="12" fillId="0" borderId="67" xfId="0" applyFont="1" applyBorder="1" applyAlignment="1">
      <alignment horizontal="center" vertical="center" wrapText="1"/>
    </xf>
    <xf numFmtId="0" fontId="12" fillId="0" borderId="127" xfId="0" applyFont="1" applyBorder="1" applyAlignment="1">
      <alignment horizontal="center" vertical="center" wrapText="1"/>
    </xf>
    <xf numFmtId="0" fontId="12" fillId="0" borderId="94" xfId="0" applyFont="1" applyBorder="1" applyAlignment="1">
      <alignment horizontal="center" vertical="top"/>
    </xf>
    <xf numFmtId="0" fontId="12" fillId="0" borderId="54" xfId="0" applyFont="1" applyBorder="1" applyAlignment="1">
      <alignment horizontal="center" vertical="top"/>
    </xf>
    <xf numFmtId="0" fontId="12" fillId="0" borderId="186" xfId="0" applyFont="1" applyBorder="1" applyAlignment="1">
      <alignment horizontal="center" vertical="top"/>
    </xf>
    <xf numFmtId="0" fontId="12" fillId="0" borderId="88" xfId="0" applyFont="1" applyBorder="1" applyAlignment="1">
      <alignment horizontal="center" vertical="top"/>
    </xf>
    <xf numFmtId="0" fontId="12" fillId="0" borderId="114" xfId="0" applyFont="1" applyBorder="1" applyAlignment="1">
      <alignment horizontal="center" vertical="center"/>
    </xf>
    <xf numFmtId="184" fontId="12" fillId="0" borderId="107" xfId="3" applyNumberFormat="1" applyFont="1" applyFill="1" applyBorder="1" applyAlignment="1" applyProtection="1">
      <alignment horizontal="right" vertical="center" indent="1"/>
    </xf>
    <xf numFmtId="184" fontId="12" fillId="0" borderId="107" xfId="3" applyNumberFormat="1" applyFont="1" applyFill="1" applyBorder="1" applyProtection="1">
      <alignment vertical="center"/>
    </xf>
    <xf numFmtId="184" fontId="12" fillId="0" borderId="150" xfId="3" applyNumberFormat="1" applyFont="1" applyFill="1" applyBorder="1" applyProtection="1">
      <alignment vertical="center"/>
    </xf>
    <xf numFmtId="184" fontId="12" fillId="0" borderId="169" xfId="3" applyNumberFormat="1" applyFont="1" applyFill="1" applyBorder="1" applyAlignment="1" applyProtection="1">
      <alignment horizontal="right" vertical="center"/>
    </xf>
    <xf numFmtId="0" fontId="12" fillId="0" borderId="84" xfId="0" applyFont="1" applyBorder="1" applyAlignment="1">
      <alignment horizontal="center" vertical="center"/>
    </xf>
    <xf numFmtId="0" fontId="12" fillId="0" borderId="18" xfId="0" applyFont="1" applyBorder="1" applyAlignment="1">
      <alignment horizontal="center" vertical="center"/>
    </xf>
    <xf numFmtId="0" fontId="12" fillId="0" borderId="85" xfId="0" applyFont="1" applyBorder="1" applyAlignment="1">
      <alignment horizontal="center" vertical="center"/>
    </xf>
    <xf numFmtId="0" fontId="12" fillId="0" borderId="67" xfId="0" applyFont="1" applyBorder="1" applyAlignment="1">
      <alignment horizontal="center" vertical="center"/>
    </xf>
    <xf numFmtId="0" fontId="12" fillId="0" borderId="164" xfId="0" applyFont="1" applyBorder="1" applyAlignment="1">
      <alignment horizontal="center" vertical="center"/>
    </xf>
    <xf numFmtId="0" fontId="12" fillId="0" borderId="165" xfId="0" applyFont="1" applyBorder="1" applyAlignment="1">
      <alignment horizontal="center" vertical="center"/>
    </xf>
    <xf numFmtId="184" fontId="12" fillId="0" borderId="90" xfId="0" applyNumberFormat="1" applyFont="1" applyBorder="1" applyAlignment="1">
      <alignment horizontal="right" vertical="center"/>
    </xf>
    <xf numFmtId="184" fontId="12" fillId="0" borderId="52" xfId="0" applyNumberFormat="1" applyFont="1" applyBorder="1" applyAlignment="1">
      <alignment horizontal="right" vertical="center"/>
    </xf>
    <xf numFmtId="184" fontId="12" fillId="0" borderId="91" xfId="0" applyNumberFormat="1" applyFont="1" applyBorder="1" applyAlignment="1">
      <alignment horizontal="right" vertical="center"/>
    </xf>
    <xf numFmtId="184" fontId="12" fillId="0" borderId="5" xfId="0" applyNumberFormat="1" applyFont="1" applyBorder="1" applyAlignment="1">
      <alignment horizontal="right" vertical="center"/>
    </xf>
    <xf numFmtId="184" fontId="12" fillId="0" borderId="71" xfId="0" applyNumberFormat="1" applyFont="1" applyBorder="1" applyAlignment="1">
      <alignment horizontal="right" vertical="center"/>
    </xf>
    <xf numFmtId="184" fontId="12" fillId="0" borderId="167" xfId="0" applyNumberFormat="1" applyFont="1" applyBorder="1" applyAlignment="1">
      <alignment horizontal="right" vertical="center"/>
    </xf>
    <xf numFmtId="0" fontId="12" fillId="0" borderId="163" xfId="0" applyFont="1" applyBorder="1" applyAlignment="1">
      <alignment horizontal="center" vertical="center"/>
    </xf>
    <xf numFmtId="184" fontId="12" fillId="0" borderId="61" xfId="0" applyNumberFormat="1" applyFont="1" applyBorder="1" applyAlignment="1">
      <alignment horizontal="right" vertical="center"/>
    </xf>
    <xf numFmtId="184" fontId="12" fillId="0" borderId="63" xfId="0" applyNumberFormat="1" applyFont="1" applyBorder="1" applyAlignment="1">
      <alignment horizontal="right" vertical="center"/>
    </xf>
    <xf numFmtId="184" fontId="12" fillId="0" borderId="168" xfId="0" applyNumberFormat="1" applyFont="1" applyBorder="1" applyAlignment="1">
      <alignment horizontal="right" vertical="center"/>
    </xf>
    <xf numFmtId="184" fontId="12" fillId="0" borderId="160" xfId="3" applyNumberFormat="1" applyFont="1" applyFill="1" applyBorder="1" applyProtection="1">
      <alignment vertical="center"/>
    </xf>
    <xf numFmtId="184" fontId="12" fillId="0" borderId="161" xfId="3" applyNumberFormat="1" applyFont="1" applyFill="1" applyBorder="1" applyProtection="1">
      <alignment vertical="center"/>
    </xf>
    <xf numFmtId="184" fontId="12" fillId="0" borderId="162" xfId="3" applyNumberFormat="1" applyFont="1" applyFill="1" applyBorder="1" applyProtection="1">
      <alignment vertical="center"/>
    </xf>
    <xf numFmtId="0" fontId="12" fillId="0" borderId="17" xfId="0" applyFont="1" applyBorder="1" applyAlignment="1">
      <alignment vertical="center" wrapText="1"/>
    </xf>
    <xf numFmtId="0" fontId="12" fillId="0" borderId="173" xfId="0" applyFont="1" applyBorder="1" applyAlignment="1">
      <alignment horizontal="center" vertical="center"/>
    </xf>
    <xf numFmtId="0" fontId="12" fillId="0" borderId="9" xfId="0" applyFont="1" applyBorder="1" applyAlignment="1">
      <alignment horizontal="center" vertical="center"/>
    </xf>
    <xf numFmtId="0" fontId="12" fillId="0" borderId="82" xfId="0" applyFont="1" applyBorder="1" applyAlignment="1">
      <alignment horizontal="center" vertical="center"/>
    </xf>
    <xf numFmtId="0" fontId="12" fillId="0" borderId="83" xfId="0" applyFont="1" applyBorder="1" applyAlignment="1">
      <alignment horizontal="center" vertical="center"/>
    </xf>
    <xf numFmtId="184" fontId="12" fillId="0" borderId="40" xfId="3" applyNumberFormat="1" applyFont="1" applyFill="1" applyBorder="1" applyAlignment="1" applyProtection="1">
      <alignment horizontal="right" vertical="center"/>
    </xf>
    <xf numFmtId="184" fontId="12" fillId="0" borderId="144" xfId="3" applyNumberFormat="1" applyFont="1" applyFill="1" applyBorder="1" applyAlignment="1" applyProtection="1">
      <alignment horizontal="right" vertical="center"/>
    </xf>
    <xf numFmtId="0" fontId="12" fillId="0" borderId="182" xfId="0" applyFont="1" applyBorder="1" applyAlignment="1">
      <alignment horizontal="center" vertical="center" wrapText="1"/>
    </xf>
    <xf numFmtId="0" fontId="12" fillId="0" borderId="183" xfId="0" applyFont="1" applyBorder="1" applyAlignment="1">
      <alignment horizontal="center" vertical="center" wrapText="1"/>
    </xf>
    <xf numFmtId="0" fontId="12" fillId="0" borderId="184" xfId="0" applyFont="1" applyBorder="1" applyAlignment="1">
      <alignment horizontal="center" vertical="center" wrapText="1"/>
    </xf>
    <xf numFmtId="0" fontId="22" fillId="0" borderId="0" xfId="0" applyFont="1" applyAlignment="1">
      <alignment vertical="center" wrapText="1"/>
    </xf>
    <xf numFmtId="0" fontId="22" fillId="0" borderId="14" xfId="0" applyFont="1" applyBorder="1" applyAlignment="1">
      <alignment vertical="center" wrapText="1"/>
    </xf>
    <xf numFmtId="0" fontId="12" fillId="0" borderId="182" xfId="0" applyFont="1" applyBorder="1" applyAlignment="1">
      <alignment horizontal="center" vertical="center"/>
    </xf>
    <xf numFmtId="0" fontId="12" fillId="0" borderId="183" xfId="0" applyFont="1" applyBorder="1" applyAlignment="1">
      <alignment horizontal="center" vertical="center"/>
    </xf>
    <xf numFmtId="0" fontId="12" fillId="0" borderId="184" xfId="0" applyFont="1" applyBorder="1" applyAlignment="1">
      <alignment horizontal="center" vertical="center"/>
    </xf>
    <xf numFmtId="0" fontId="12" fillId="0" borderId="3" xfId="0" applyFont="1" applyBorder="1" applyAlignment="1">
      <alignment horizontal="center" vertical="center"/>
    </xf>
    <xf numFmtId="0" fontId="12" fillId="0" borderId="2" xfId="0" applyFont="1" applyBorder="1" applyAlignment="1">
      <alignment horizontal="center" vertical="center"/>
    </xf>
    <xf numFmtId="0" fontId="12" fillId="0" borderId="185" xfId="0" applyFont="1" applyBorder="1" applyAlignment="1">
      <alignment horizontal="center" vertical="center"/>
    </xf>
    <xf numFmtId="0" fontId="12" fillId="0" borderId="0" xfId="0" applyFont="1" applyAlignment="1">
      <alignment vertical="top" wrapText="1"/>
    </xf>
    <xf numFmtId="0" fontId="12" fillId="0" borderId="81" xfId="0" applyFont="1" applyBorder="1" applyAlignment="1">
      <alignment vertical="top" wrapText="1"/>
    </xf>
    <xf numFmtId="0" fontId="12" fillId="0" borderId="81" xfId="0" applyFont="1" applyBorder="1" applyAlignment="1">
      <alignment vertical="center" wrapText="1"/>
    </xf>
    <xf numFmtId="0" fontId="12" fillId="0" borderId="83" xfId="0" applyFont="1" applyBorder="1" applyAlignment="1">
      <alignment vertical="center" wrapText="1"/>
    </xf>
    <xf numFmtId="0" fontId="22" fillId="0" borderId="93" xfId="0" applyFont="1" applyBorder="1" applyAlignment="1">
      <alignment horizontal="center" vertical="center" wrapText="1"/>
    </xf>
    <xf numFmtId="0" fontId="22" fillId="0" borderId="175" xfId="0" applyFont="1" applyBorder="1" applyAlignment="1">
      <alignment horizontal="center" vertical="center" wrapText="1"/>
    </xf>
    <xf numFmtId="0" fontId="12" fillId="0" borderId="52" xfId="0" applyFont="1" applyBorder="1" applyAlignment="1">
      <alignment horizontal="center" wrapText="1"/>
    </xf>
    <xf numFmtId="0" fontId="12" fillId="0" borderId="0" xfId="0" applyFont="1" applyAlignment="1">
      <alignment horizontal="center" wrapText="1"/>
    </xf>
    <xf numFmtId="0" fontId="12" fillId="0" borderId="0" xfId="0" applyFont="1" applyAlignment="1">
      <alignment horizontal="center" vertical="top" wrapText="1"/>
    </xf>
    <xf numFmtId="0" fontId="12" fillId="0" borderId="81" xfId="0" applyFont="1" applyBorder="1" applyAlignment="1">
      <alignment horizontal="center" vertical="top" wrapText="1"/>
    </xf>
    <xf numFmtId="0" fontId="12" fillId="0" borderId="52" xfId="0" applyFont="1" applyBorder="1" applyAlignment="1">
      <alignment wrapText="1"/>
    </xf>
    <xf numFmtId="0" fontId="12" fillId="0" borderId="0" xfId="0" applyFont="1" applyAlignment="1">
      <alignment wrapText="1"/>
    </xf>
    <xf numFmtId="0" fontId="12" fillId="0" borderId="228" xfId="0" applyFont="1" applyBorder="1" applyAlignment="1">
      <alignment horizontal="distributed" vertical="center"/>
    </xf>
    <xf numFmtId="186" fontId="12" fillId="0" borderId="69" xfId="0" applyNumberFormat="1" applyFont="1" applyBorder="1" applyAlignment="1">
      <alignment horizontal="right" vertical="center" indent="1"/>
    </xf>
    <xf numFmtId="186" fontId="12" fillId="0" borderId="110" xfId="0" applyNumberFormat="1" applyFont="1" applyBorder="1" applyAlignment="1">
      <alignment horizontal="right" vertical="center" indent="1"/>
    </xf>
    <xf numFmtId="0" fontId="12" fillId="0" borderId="39" xfId="0" applyFont="1" applyBorder="1" applyAlignment="1">
      <alignment horizontal="center" vertical="center" wrapText="1"/>
    </xf>
    <xf numFmtId="0" fontId="12" fillId="0" borderId="138" xfId="0" applyFont="1" applyBorder="1" applyAlignment="1">
      <alignment horizontal="center" vertical="center" wrapText="1"/>
    </xf>
    <xf numFmtId="0" fontId="12" fillId="0" borderId="37" xfId="0" applyFont="1" applyBorder="1" applyAlignment="1">
      <alignment horizontal="center" vertical="center" wrapText="1"/>
    </xf>
    <xf numFmtId="186" fontId="12" fillId="0" borderId="61" xfId="0" applyNumberFormat="1" applyFont="1" applyBorder="1" applyAlignment="1">
      <alignment horizontal="right" vertical="center" indent="1"/>
    </xf>
    <xf numFmtId="186" fontId="12" fillId="0" borderId="100" xfId="0" applyNumberFormat="1" applyFont="1" applyBorder="1" applyAlignment="1">
      <alignment horizontal="right" vertical="center" indent="1"/>
    </xf>
    <xf numFmtId="0" fontId="12" fillId="0" borderId="151" xfId="0" applyFont="1" applyBorder="1" applyAlignment="1">
      <alignment horizontal="center" vertical="center"/>
    </xf>
    <xf numFmtId="0" fontId="12" fillId="0" borderId="152" xfId="0" applyFont="1" applyBorder="1" applyAlignment="1">
      <alignment horizontal="center" vertical="center"/>
    </xf>
    <xf numFmtId="0" fontId="12" fillId="0" borderId="154" xfId="0" applyFont="1" applyBorder="1" applyAlignment="1">
      <alignment horizontal="center" vertical="center"/>
    </xf>
    <xf numFmtId="0" fontId="12" fillId="0" borderId="153" xfId="0" applyFont="1" applyBorder="1" applyAlignment="1">
      <alignment horizontal="center" vertical="center"/>
    </xf>
    <xf numFmtId="186" fontId="12" fillId="0" borderId="61" xfId="0" applyNumberFormat="1" applyFont="1" applyBorder="1" applyAlignment="1">
      <alignment horizontal="right" vertical="center"/>
    </xf>
    <xf numFmtId="186" fontId="12" fillId="0" borderId="98" xfId="0" applyNumberFormat="1" applyFont="1" applyBorder="1" applyAlignment="1">
      <alignment horizontal="right" vertical="center"/>
    </xf>
    <xf numFmtId="186" fontId="12" fillId="0" borderId="155" xfId="0" applyNumberFormat="1" applyFont="1" applyBorder="1" applyAlignment="1">
      <alignment horizontal="right" vertical="center"/>
    </xf>
    <xf numFmtId="186" fontId="12" fillId="0" borderId="157" xfId="0" applyNumberFormat="1" applyFont="1" applyBorder="1" applyAlignment="1">
      <alignment horizontal="right" vertical="center"/>
    </xf>
    <xf numFmtId="186" fontId="12" fillId="0" borderId="155" xfId="0" applyNumberFormat="1" applyFont="1" applyBorder="1" applyAlignment="1">
      <alignment horizontal="right" vertical="center" indent="1"/>
    </xf>
    <xf numFmtId="186" fontId="12" fillId="0" borderId="156" xfId="0" applyNumberFormat="1" applyFont="1" applyBorder="1" applyAlignment="1">
      <alignment horizontal="right" vertical="center" indent="1"/>
    </xf>
    <xf numFmtId="0" fontId="19" fillId="0" borderId="124" xfId="0" applyFont="1" applyBorder="1" applyAlignment="1">
      <alignment horizontal="left" vertical="center"/>
    </xf>
    <xf numFmtId="0" fontId="16" fillId="0" borderId="20" xfId="0" applyFont="1" applyBorder="1" applyAlignment="1">
      <alignment horizontal="center" vertical="center" wrapText="1" shrinkToFit="1"/>
    </xf>
    <xf numFmtId="0" fontId="53" fillId="0" borderId="20" xfId="0" applyFont="1" applyBorder="1" applyAlignment="1">
      <alignment horizontal="center" vertical="center" wrapText="1"/>
    </xf>
    <xf numFmtId="0" fontId="16" fillId="0" borderId="20" xfId="0" applyFont="1" applyBorder="1" applyAlignment="1">
      <alignment horizontal="center" vertical="center" wrapText="1"/>
    </xf>
    <xf numFmtId="0" fontId="12" fillId="0" borderId="63" xfId="0" applyFont="1" applyBorder="1" applyAlignment="1">
      <alignment horizontal="center" wrapText="1" shrinkToFit="1"/>
    </xf>
    <xf numFmtId="0" fontId="12" fillId="0" borderId="91" xfId="0" applyFont="1" applyBorder="1" applyAlignment="1">
      <alignment horizontal="center" wrapText="1" shrinkToFit="1"/>
    </xf>
    <xf numFmtId="0" fontId="12" fillId="0" borderId="190" xfId="0" applyFont="1" applyBorder="1" applyAlignment="1">
      <alignment horizontal="center" vertical="top" wrapText="1" shrinkToFit="1"/>
    </xf>
    <xf numFmtId="0" fontId="12" fillId="0" borderId="191" xfId="0" applyFont="1" applyBorder="1" applyAlignment="1">
      <alignment horizontal="center" vertical="top" wrapText="1" shrinkToFit="1"/>
    </xf>
    <xf numFmtId="0" fontId="12" fillId="0" borderId="1" xfId="0" applyFont="1" applyBorder="1" applyAlignment="1">
      <alignment horizontal="center" vertical="center"/>
    </xf>
    <xf numFmtId="49" fontId="12" fillId="0" borderId="1" xfId="0" applyNumberFormat="1" applyFont="1" applyBorder="1" applyAlignment="1">
      <alignment horizontal="center" vertical="center"/>
    </xf>
    <xf numFmtId="49" fontId="12" fillId="0" borderId="23" xfId="0" applyNumberFormat="1" applyFont="1" applyBorder="1" applyAlignment="1">
      <alignment horizontal="center" vertical="center"/>
    </xf>
    <xf numFmtId="0" fontId="12" fillId="0" borderId="35" xfId="0" applyFont="1" applyBorder="1" applyAlignment="1">
      <alignment horizontal="center" vertical="center" wrapText="1"/>
    </xf>
    <xf numFmtId="0" fontId="12" fillId="0" borderId="34" xfId="0" applyFont="1" applyBorder="1" applyAlignment="1">
      <alignment horizontal="center" vertical="center"/>
    </xf>
    <xf numFmtId="49" fontId="22" fillId="0" borderId="5" xfId="0" applyNumberFormat="1" applyFont="1" applyBorder="1" applyAlignment="1">
      <alignment horizontal="center" vertical="center"/>
    </xf>
    <xf numFmtId="49" fontId="22" fillId="0" borderId="71" xfId="0" applyNumberFormat="1" applyFont="1" applyBorder="1" applyAlignment="1">
      <alignment horizontal="center" vertical="center"/>
    </xf>
    <xf numFmtId="49" fontId="22" fillId="0" borderId="6" xfId="0" applyNumberFormat="1" applyFont="1" applyBorder="1" applyAlignment="1">
      <alignment horizontal="center" vertical="center"/>
    </xf>
    <xf numFmtId="49" fontId="22" fillId="0" borderId="6" xfId="0" applyNumberFormat="1" applyFont="1" applyBorder="1" applyAlignment="1">
      <alignment horizontal="distributed" vertical="center"/>
    </xf>
    <xf numFmtId="49" fontId="22" fillId="0" borderId="5" xfId="0" applyNumberFormat="1" applyFont="1" applyBorder="1" applyAlignment="1">
      <alignment horizontal="distributed" vertical="center"/>
    </xf>
    <xf numFmtId="49" fontId="22" fillId="0" borderId="13" xfId="0" applyNumberFormat="1" applyFont="1" applyBorder="1" applyAlignment="1">
      <alignment horizontal="center" vertical="center"/>
    </xf>
    <xf numFmtId="49" fontId="22" fillId="0" borderId="10" xfId="0" applyNumberFormat="1" applyFont="1" applyBorder="1" applyAlignment="1">
      <alignment horizontal="center" vertical="center"/>
    </xf>
    <xf numFmtId="49" fontId="22" fillId="0" borderId="7" xfId="0" applyNumberFormat="1" applyFont="1" applyBorder="1" applyAlignment="1">
      <alignment horizontal="center" vertical="center"/>
    </xf>
    <xf numFmtId="49" fontId="22" fillId="0" borderId="11" xfId="0" applyNumberFormat="1" applyFont="1" applyBorder="1" applyAlignment="1">
      <alignment horizontal="center" vertical="center"/>
    </xf>
    <xf numFmtId="49" fontId="22" fillId="0" borderId="14" xfId="0" applyNumberFormat="1" applyFont="1" applyBorder="1" applyAlignment="1">
      <alignment horizontal="center" vertical="center"/>
    </xf>
    <xf numFmtId="49" fontId="22" fillId="0" borderId="12" xfId="0" applyNumberFormat="1" applyFont="1" applyBorder="1" applyAlignment="1">
      <alignment horizontal="center" vertical="center"/>
    </xf>
    <xf numFmtId="49" fontId="22" fillId="0" borderId="71" xfId="0" applyNumberFormat="1" applyFont="1" applyBorder="1" applyAlignment="1">
      <alignment horizontal="distributed" vertical="center"/>
    </xf>
    <xf numFmtId="49" fontId="58" fillId="0" borderId="5" xfId="0" applyNumberFormat="1" applyFont="1" applyBorder="1" applyAlignment="1">
      <alignment horizontal="center" vertical="center"/>
    </xf>
    <xf numFmtId="49" fontId="22" fillId="0" borderId="8" xfId="0" applyNumberFormat="1" applyFont="1" applyBorder="1" applyAlignment="1">
      <alignment horizontal="center" vertical="center"/>
    </xf>
    <xf numFmtId="49" fontId="22" fillId="0" borderId="18" xfId="0" applyNumberFormat="1" applyFont="1" applyBorder="1" applyAlignment="1">
      <alignment horizontal="center" vertical="center"/>
    </xf>
    <xf numFmtId="49" fontId="22" fillId="0" borderId="9" xfId="0" applyNumberFormat="1" applyFont="1" applyBorder="1" applyAlignment="1">
      <alignment horizontal="center" vertical="center"/>
    </xf>
    <xf numFmtId="186" fontId="22" fillId="0" borderId="5" xfId="0" applyNumberFormat="1" applyFont="1" applyBorder="1" applyAlignment="1">
      <alignment vertical="center"/>
    </xf>
    <xf numFmtId="186" fontId="22" fillId="0" borderId="6" xfId="0" applyNumberFormat="1" applyFont="1" applyBorder="1" applyAlignment="1">
      <alignment vertical="center"/>
    </xf>
  </cellXfs>
  <cellStyles count="6">
    <cellStyle name="桁区切り" xfId="5" builtinId="6"/>
    <cellStyle name="桁区切り 2" xfId="3" xr:uid="{00000000-0005-0000-0000-000000000000}"/>
    <cellStyle name="標準" xfId="0" builtinId="0"/>
    <cellStyle name="標準 2" xfId="1" xr:uid="{00000000-0005-0000-0000-000002000000}"/>
    <cellStyle name="標準 3" xfId="2" xr:uid="{00000000-0005-0000-0000-000003000000}"/>
    <cellStyle name="標準 4" xfId="4" xr:uid="{00000000-0005-0000-0000-000004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2.jp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95253</xdr:rowOff>
    </xdr:from>
    <xdr:to>
      <xdr:col>14</xdr:col>
      <xdr:colOff>515388</xdr:colOff>
      <xdr:row>36</xdr:row>
      <xdr:rowOff>99752</xdr:rowOff>
    </xdr:to>
    <xdr:pic>
      <xdr:nvPicPr>
        <xdr:cNvPr id="517" name="図 516">
          <a:extLst>
            <a:ext uri="{FF2B5EF4-FFF2-40B4-BE49-F238E27FC236}">
              <a16:creationId xmlns:a16="http://schemas.microsoft.com/office/drawing/2014/main" id="{429AB8A0-53B9-DAE8-F3AD-B8A067FC98F7}"/>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0049" t="7795" r="5515" b="7496"/>
        <a:stretch/>
      </xdr:blipFill>
      <xdr:spPr>
        <a:xfrm>
          <a:off x="1" y="95253"/>
          <a:ext cx="9360129" cy="687081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14</xdr:col>
      <xdr:colOff>241069</xdr:colOff>
      <xdr:row>37</xdr:row>
      <xdr:rowOff>133004</xdr:rowOff>
    </xdr:to>
    <xdr:pic>
      <xdr:nvPicPr>
        <xdr:cNvPr id="415" name="図 414">
          <a:extLst>
            <a:ext uri="{FF2B5EF4-FFF2-40B4-BE49-F238E27FC236}">
              <a16:creationId xmlns:a16="http://schemas.microsoft.com/office/drawing/2014/main" id="{4B26CB61-BE93-5A68-FFB1-F723BB3475E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574" t="5890" r="6618" b="9400"/>
        <a:stretch/>
      </xdr:blipFill>
      <xdr:spPr>
        <a:xfrm>
          <a:off x="1" y="1"/>
          <a:ext cx="9085810" cy="720713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13</xdr:col>
      <xdr:colOff>24938</xdr:colOff>
      <xdr:row>9</xdr:row>
      <xdr:rowOff>133003</xdr:rowOff>
    </xdr:from>
    <xdr:to>
      <xdr:col>13</xdr:col>
      <xdr:colOff>191193</xdr:colOff>
      <xdr:row>10</xdr:row>
      <xdr:rowOff>266007</xdr:rowOff>
    </xdr:to>
    <xdr:sp macro="" textlink="">
      <xdr:nvSpPr>
        <xdr:cNvPr id="2" name="左中かっこ 1">
          <a:extLst>
            <a:ext uri="{FF2B5EF4-FFF2-40B4-BE49-F238E27FC236}">
              <a16:creationId xmlns:a16="http://schemas.microsoft.com/office/drawing/2014/main" id="{115B4A45-4E3F-FE35-D29B-9EBA462E3C70}"/>
            </a:ext>
          </a:extLst>
        </xdr:cNvPr>
        <xdr:cNvSpPr/>
      </xdr:nvSpPr>
      <xdr:spPr>
        <a:xfrm rot="10800000">
          <a:off x="9102436" y="3990108"/>
          <a:ext cx="166255" cy="532015"/>
        </a:xfrm>
        <a:prstGeom prst="leftBrace">
          <a:avLst/>
        </a:prstGeom>
        <a:ln w="9525">
          <a:solidFill>
            <a:schemeClr val="tx1">
              <a:lumMod val="95000"/>
              <a:lumOff val="5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45</xdr:col>
      <xdr:colOff>19050</xdr:colOff>
      <xdr:row>7</xdr:row>
      <xdr:rowOff>180975</xdr:rowOff>
    </xdr:from>
    <xdr:to>
      <xdr:col>48</xdr:col>
      <xdr:colOff>123825</xdr:colOff>
      <xdr:row>9</xdr:row>
      <xdr:rowOff>95250</xdr:rowOff>
    </xdr:to>
    <xdr:sp macro="" textlink="">
      <xdr:nvSpPr>
        <xdr:cNvPr id="2" name="AutoShape 1">
          <a:extLst>
            <a:ext uri="{FF2B5EF4-FFF2-40B4-BE49-F238E27FC236}">
              <a16:creationId xmlns:a16="http://schemas.microsoft.com/office/drawing/2014/main" id="{B5B31300-AEEB-44C2-B323-BA31A2E53BB8}"/>
            </a:ext>
          </a:extLst>
        </xdr:cNvPr>
        <xdr:cNvSpPr>
          <a:spLocks noChangeArrowheads="1"/>
        </xdr:cNvSpPr>
      </xdr:nvSpPr>
      <xdr:spPr bwMode="auto">
        <a:xfrm>
          <a:off x="5505450" y="2295525"/>
          <a:ext cx="476250" cy="561975"/>
        </a:xfrm>
        <a:prstGeom prst="bracketPair">
          <a:avLst>
            <a:gd name="adj" fmla="val 17130"/>
          </a:avLst>
        </a:prstGeom>
        <a:noFill/>
        <a:ln w="936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45</xdr:col>
      <xdr:colOff>16625</xdr:colOff>
      <xdr:row>7</xdr:row>
      <xdr:rowOff>182880</xdr:rowOff>
    </xdr:from>
    <xdr:to>
      <xdr:col>48</xdr:col>
      <xdr:colOff>124691</xdr:colOff>
      <xdr:row>9</xdr:row>
      <xdr:rowOff>91440</xdr:rowOff>
    </xdr:to>
    <xdr:sp macro="" textlink="">
      <xdr:nvSpPr>
        <xdr:cNvPr id="6" name="AutoShape 1">
          <a:extLst>
            <a:ext uri="{FF2B5EF4-FFF2-40B4-BE49-F238E27FC236}">
              <a16:creationId xmlns:a16="http://schemas.microsoft.com/office/drawing/2014/main" id="{A2481A0E-0155-4496-BA9E-DCD0F606C5D8}"/>
            </a:ext>
          </a:extLst>
        </xdr:cNvPr>
        <xdr:cNvSpPr>
          <a:spLocks noChangeArrowheads="1"/>
        </xdr:cNvSpPr>
      </xdr:nvSpPr>
      <xdr:spPr bwMode="auto">
        <a:xfrm>
          <a:off x="5303520" y="2294313"/>
          <a:ext cx="448887" cy="556952"/>
        </a:xfrm>
        <a:prstGeom prst="bracketPair">
          <a:avLst>
            <a:gd name="adj" fmla="val 17130"/>
          </a:avLst>
        </a:prstGeom>
        <a:noFill/>
        <a:ln w="936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105</xdr:col>
      <xdr:colOff>24938</xdr:colOff>
      <xdr:row>6</xdr:row>
      <xdr:rowOff>108065</xdr:rowOff>
    </xdr:from>
    <xdr:to>
      <xdr:col>106</xdr:col>
      <xdr:colOff>83127</xdr:colOff>
      <xdr:row>9</xdr:row>
      <xdr:rowOff>108065</xdr:rowOff>
    </xdr:to>
    <xdr:sp macro="" textlink="">
      <xdr:nvSpPr>
        <xdr:cNvPr id="7" name="AutoShape 2">
          <a:extLst>
            <a:ext uri="{FF2B5EF4-FFF2-40B4-BE49-F238E27FC236}">
              <a16:creationId xmlns:a16="http://schemas.microsoft.com/office/drawing/2014/main" id="{5385A281-DE22-4CDF-86F0-E729BB632E45}"/>
            </a:ext>
          </a:extLst>
        </xdr:cNvPr>
        <xdr:cNvSpPr>
          <a:spLocks/>
        </xdr:cNvSpPr>
      </xdr:nvSpPr>
      <xdr:spPr bwMode="auto">
        <a:xfrm>
          <a:off x="12976167" y="1895301"/>
          <a:ext cx="174567" cy="972589"/>
        </a:xfrm>
        <a:prstGeom prst="leftBrace">
          <a:avLst>
            <a:gd name="adj1" fmla="val 44318"/>
            <a:gd name="adj2" fmla="val 50000"/>
          </a:avLst>
        </a:prstGeom>
        <a:noFill/>
        <a:ln w="936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2</xdr:row>
      <xdr:rowOff>0</xdr:rowOff>
    </xdr:from>
    <xdr:to>
      <xdr:col>2</xdr:col>
      <xdr:colOff>0</xdr:colOff>
      <xdr:row>3</xdr:row>
      <xdr:rowOff>8312</xdr:rowOff>
    </xdr:to>
    <xdr:sp macro="" textlink="">
      <xdr:nvSpPr>
        <xdr:cNvPr id="2" name="Line 3">
          <a:extLst>
            <a:ext uri="{FF2B5EF4-FFF2-40B4-BE49-F238E27FC236}">
              <a16:creationId xmlns:a16="http://schemas.microsoft.com/office/drawing/2014/main" id="{43C09539-310A-4B7C-B0DC-742518093959}"/>
            </a:ext>
          </a:extLst>
        </xdr:cNvPr>
        <xdr:cNvSpPr>
          <a:spLocks noChangeShapeType="1"/>
        </xdr:cNvSpPr>
      </xdr:nvSpPr>
      <xdr:spPr bwMode="auto">
        <a:xfrm>
          <a:off x="0" y="515389"/>
          <a:ext cx="1246909" cy="266007"/>
        </a:xfrm>
        <a:prstGeom prst="line">
          <a:avLst/>
        </a:prstGeom>
        <a:noFill/>
        <a:ln w="9360">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2</xdr:row>
      <xdr:rowOff>0</xdr:rowOff>
    </xdr:from>
    <xdr:to>
      <xdr:col>1</xdr:col>
      <xdr:colOff>540327</xdr:colOff>
      <xdr:row>3</xdr:row>
      <xdr:rowOff>249381</xdr:rowOff>
    </xdr:to>
    <xdr:sp macro="" textlink="">
      <xdr:nvSpPr>
        <xdr:cNvPr id="3" name="Line 4">
          <a:extLst>
            <a:ext uri="{FF2B5EF4-FFF2-40B4-BE49-F238E27FC236}">
              <a16:creationId xmlns:a16="http://schemas.microsoft.com/office/drawing/2014/main" id="{7F63D01D-0140-4449-9DD4-53AA4C3CD95E}"/>
            </a:ext>
          </a:extLst>
        </xdr:cNvPr>
        <xdr:cNvSpPr>
          <a:spLocks noChangeShapeType="1"/>
        </xdr:cNvSpPr>
      </xdr:nvSpPr>
      <xdr:spPr bwMode="auto">
        <a:xfrm>
          <a:off x="0" y="515389"/>
          <a:ext cx="839585" cy="507076"/>
        </a:xfrm>
        <a:prstGeom prst="line">
          <a:avLst/>
        </a:prstGeom>
        <a:noFill/>
        <a:ln w="9360">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2</xdr:row>
      <xdr:rowOff>0</xdr:rowOff>
    </xdr:from>
    <xdr:to>
      <xdr:col>0</xdr:col>
      <xdr:colOff>290945</xdr:colOff>
      <xdr:row>3</xdr:row>
      <xdr:rowOff>241069</xdr:rowOff>
    </xdr:to>
    <xdr:sp macro="" textlink="">
      <xdr:nvSpPr>
        <xdr:cNvPr id="4" name="Line 5">
          <a:extLst>
            <a:ext uri="{FF2B5EF4-FFF2-40B4-BE49-F238E27FC236}">
              <a16:creationId xmlns:a16="http://schemas.microsoft.com/office/drawing/2014/main" id="{83823572-27AA-4B2B-988B-316BF244F52D}"/>
            </a:ext>
          </a:extLst>
        </xdr:cNvPr>
        <xdr:cNvSpPr>
          <a:spLocks noChangeShapeType="1"/>
        </xdr:cNvSpPr>
      </xdr:nvSpPr>
      <xdr:spPr bwMode="auto">
        <a:xfrm>
          <a:off x="0" y="515389"/>
          <a:ext cx="290945" cy="498764"/>
        </a:xfrm>
        <a:prstGeom prst="line">
          <a:avLst/>
        </a:prstGeom>
        <a:noFill/>
        <a:ln w="9360">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15</xdr:row>
      <xdr:rowOff>0</xdr:rowOff>
    </xdr:from>
    <xdr:to>
      <xdr:col>1</xdr:col>
      <xdr:colOff>19050</xdr:colOff>
      <xdr:row>17</xdr:row>
      <xdr:rowOff>9525</xdr:rowOff>
    </xdr:to>
    <xdr:sp macro="" textlink="">
      <xdr:nvSpPr>
        <xdr:cNvPr id="5" name="Line 6">
          <a:extLst>
            <a:ext uri="{FF2B5EF4-FFF2-40B4-BE49-F238E27FC236}">
              <a16:creationId xmlns:a16="http://schemas.microsoft.com/office/drawing/2014/main" id="{E8174AFD-C9B6-4AA5-8899-1529AE8430B8}"/>
            </a:ext>
          </a:extLst>
        </xdr:cNvPr>
        <xdr:cNvSpPr>
          <a:spLocks noChangeShapeType="1"/>
        </xdr:cNvSpPr>
      </xdr:nvSpPr>
      <xdr:spPr bwMode="auto">
        <a:xfrm>
          <a:off x="9525" y="4238625"/>
          <a:ext cx="285750" cy="638175"/>
        </a:xfrm>
        <a:prstGeom prst="line">
          <a:avLst/>
        </a:prstGeom>
        <a:noFill/>
        <a:ln w="9360">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1</xdr:col>
      <xdr:colOff>548640</xdr:colOff>
      <xdr:row>3</xdr:row>
      <xdr:rowOff>249380</xdr:rowOff>
    </xdr:from>
    <xdr:to>
      <xdr:col>2</xdr:col>
      <xdr:colOff>16625</xdr:colOff>
      <xdr:row>4</xdr:row>
      <xdr:rowOff>0</xdr:rowOff>
    </xdr:to>
    <xdr:sp macro="" textlink="">
      <xdr:nvSpPr>
        <xdr:cNvPr id="6" name="Line 7">
          <a:extLst>
            <a:ext uri="{FF2B5EF4-FFF2-40B4-BE49-F238E27FC236}">
              <a16:creationId xmlns:a16="http://schemas.microsoft.com/office/drawing/2014/main" id="{B0CD1489-4F0E-42F0-AAA8-277531F3D9FB}"/>
            </a:ext>
          </a:extLst>
        </xdr:cNvPr>
        <xdr:cNvSpPr>
          <a:spLocks noChangeShapeType="1"/>
        </xdr:cNvSpPr>
      </xdr:nvSpPr>
      <xdr:spPr bwMode="auto">
        <a:xfrm>
          <a:off x="839585" y="1022464"/>
          <a:ext cx="399011" cy="8314"/>
        </a:xfrm>
        <a:prstGeom prst="line">
          <a:avLst/>
        </a:prstGeom>
        <a:noFill/>
        <a:ln w="9360">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14</xdr:row>
      <xdr:rowOff>257693</xdr:rowOff>
    </xdr:from>
    <xdr:to>
      <xdr:col>2</xdr:col>
      <xdr:colOff>16625</xdr:colOff>
      <xdr:row>16</xdr:row>
      <xdr:rowOff>8311</xdr:rowOff>
    </xdr:to>
    <xdr:sp macro="" textlink="">
      <xdr:nvSpPr>
        <xdr:cNvPr id="7" name="Line 9">
          <a:extLst>
            <a:ext uri="{FF2B5EF4-FFF2-40B4-BE49-F238E27FC236}">
              <a16:creationId xmlns:a16="http://schemas.microsoft.com/office/drawing/2014/main" id="{4C5B43D6-4B77-42D8-AEA7-2352B0F45610}"/>
            </a:ext>
          </a:extLst>
        </xdr:cNvPr>
        <xdr:cNvSpPr>
          <a:spLocks noChangeShapeType="1"/>
        </xdr:cNvSpPr>
      </xdr:nvSpPr>
      <xdr:spPr bwMode="auto">
        <a:xfrm>
          <a:off x="0" y="3865417"/>
          <a:ext cx="1238596" cy="266007"/>
        </a:xfrm>
        <a:prstGeom prst="line">
          <a:avLst/>
        </a:prstGeom>
        <a:noFill/>
        <a:ln w="9360">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15</xdr:row>
      <xdr:rowOff>0</xdr:rowOff>
    </xdr:from>
    <xdr:to>
      <xdr:col>1</xdr:col>
      <xdr:colOff>495300</xdr:colOff>
      <xdr:row>16</xdr:row>
      <xdr:rowOff>238125</xdr:rowOff>
    </xdr:to>
    <xdr:sp macro="" textlink="">
      <xdr:nvSpPr>
        <xdr:cNvPr id="8" name="Line 10">
          <a:extLst>
            <a:ext uri="{FF2B5EF4-FFF2-40B4-BE49-F238E27FC236}">
              <a16:creationId xmlns:a16="http://schemas.microsoft.com/office/drawing/2014/main" id="{4101DF48-380E-463F-87E9-7B0AFB13D594}"/>
            </a:ext>
          </a:extLst>
        </xdr:cNvPr>
        <xdr:cNvSpPr>
          <a:spLocks noChangeShapeType="1"/>
        </xdr:cNvSpPr>
      </xdr:nvSpPr>
      <xdr:spPr bwMode="auto">
        <a:xfrm>
          <a:off x="0" y="4238625"/>
          <a:ext cx="771525" cy="552450"/>
        </a:xfrm>
        <a:prstGeom prst="line">
          <a:avLst/>
        </a:prstGeom>
        <a:noFill/>
        <a:ln w="9360">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1</xdr:col>
      <xdr:colOff>504825</xdr:colOff>
      <xdr:row>16</xdr:row>
      <xdr:rowOff>238125</xdr:rowOff>
    </xdr:from>
    <xdr:to>
      <xdr:col>2</xdr:col>
      <xdr:colOff>8313</xdr:colOff>
      <xdr:row>16</xdr:row>
      <xdr:rowOff>249382</xdr:rowOff>
    </xdr:to>
    <xdr:sp macro="" textlink="">
      <xdr:nvSpPr>
        <xdr:cNvPr id="9" name="Line 12">
          <a:extLst>
            <a:ext uri="{FF2B5EF4-FFF2-40B4-BE49-F238E27FC236}">
              <a16:creationId xmlns:a16="http://schemas.microsoft.com/office/drawing/2014/main" id="{22B7E1E3-6D44-4245-8ADD-2CDC278E3D4A}"/>
            </a:ext>
          </a:extLst>
        </xdr:cNvPr>
        <xdr:cNvSpPr>
          <a:spLocks noChangeShapeType="1"/>
        </xdr:cNvSpPr>
      </xdr:nvSpPr>
      <xdr:spPr bwMode="auto">
        <a:xfrm>
          <a:off x="804083" y="4361238"/>
          <a:ext cx="442826" cy="11257"/>
        </a:xfrm>
        <a:prstGeom prst="line">
          <a:avLst/>
        </a:prstGeom>
        <a:noFill/>
        <a:ln w="9360">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2</xdr:row>
      <xdr:rowOff>0</xdr:rowOff>
    </xdr:from>
    <xdr:to>
      <xdr:col>2</xdr:col>
      <xdr:colOff>0</xdr:colOff>
      <xdr:row>3</xdr:row>
      <xdr:rowOff>8313</xdr:rowOff>
    </xdr:to>
    <xdr:sp macro="" textlink="">
      <xdr:nvSpPr>
        <xdr:cNvPr id="10" name="Line 3">
          <a:extLst>
            <a:ext uri="{FF2B5EF4-FFF2-40B4-BE49-F238E27FC236}">
              <a16:creationId xmlns:a16="http://schemas.microsoft.com/office/drawing/2014/main" id="{DE21C187-7150-47CD-8DE7-09C210A33B3A}"/>
            </a:ext>
          </a:extLst>
        </xdr:cNvPr>
        <xdr:cNvSpPr>
          <a:spLocks noChangeShapeType="1"/>
        </xdr:cNvSpPr>
      </xdr:nvSpPr>
      <xdr:spPr bwMode="auto">
        <a:xfrm>
          <a:off x="0" y="515389"/>
          <a:ext cx="1246909" cy="266008"/>
        </a:xfrm>
        <a:prstGeom prst="line">
          <a:avLst/>
        </a:prstGeom>
        <a:noFill/>
        <a:ln w="9360">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1</xdr:col>
      <xdr:colOff>548640</xdr:colOff>
      <xdr:row>16</xdr:row>
      <xdr:rowOff>249380</xdr:rowOff>
    </xdr:from>
    <xdr:to>
      <xdr:col>2</xdr:col>
      <xdr:colOff>16625</xdr:colOff>
      <xdr:row>17</xdr:row>
      <xdr:rowOff>0</xdr:rowOff>
    </xdr:to>
    <xdr:sp macro="" textlink="">
      <xdr:nvSpPr>
        <xdr:cNvPr id="11" name="Line 7">
          <a:extLst>
            <a:ext uri="{FF2B5EF4-FFF2-40B4-BE49-F238E27FC236}">
              <a16:creationId xmlns:a16="http://schemas.microsoft.com/office/drawing/2014/main" id="{1B41B1D2-12D9-4DD7-A814-AB547BD68972}"/>
            </a:ext>
          </a:extLst>
        </xdr:cNvPr>
        <xdr:cNvSpPr>
          <a:spLocks noChangeShapeType="1"/>
        </xdr:cNvSpPr>
      </xdr:nvSpPr>
      <xdr:spPr bwMode="auto">
        <a:xfrm>
          <a:off x="839585" y="1022464"/>
          <a:ext cx="399011" cy="8314"/>
        </a:xfrm>
        <a:prstGeom prst="line">
          <a:avLst/>
        </a:prstGeom>
        <a:noFill/>
        <a:ln w="9360">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2</xdr:row>
      <xdr:rowOff>9525</xdr:rowOff>
    </xdr:from>
    <xdr:to>
      <xdr:col>0</xdr:col>
      <xdr:colOff>619125</xdr:colOff>
      <xdr:row>6</xdr:row>
      <xdr:rowOff>0</xdr:rowOff>
    </xdr:to>
    <xdr:sp macro="" textlink="">
      <xdr:nvSpPr>
        <xdr:cNvPr id="2" name="Line 1">
          <a:extLst>
            <a:ext uri="{FF2B5EF4-FFF2-40B4-BE49-F238E27FC236}">
              <a16:creationId xmlns:a16="http://schemas.microsoft.com/office/drawing/2014/main" id="{98F1C2CF-573C-4AF9-9466-FD35CCC49249}"/>
            </a:ext>
          </a:extLst>
        </xdr:cNvPr>
        <xdr:cNvSpPr>
          <a:spLocks noChangeShapeType="1"/>
        </xdr:cNvSpPr>
      </xdr:nvSpPr>
      <xdr:spPr bwMode="auto">
        <a:xfrm>
          <a:off x="0" y="807547"/>
          <a:ext cx="619125" cy="1212446"/>
        </a:xfrm>
        <a:prstGeom prst="line">
          <a:avLst/>
        </a:prstGeom>
        <a:noFill/>
        <a:ln w="9360">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0</xdr:col>
      <xdr:colOff>19050</xdr:colOff>
      <xdr:row>10</xdr:row>
      <xdr:rowOff>0</xdr:rowOff>
    </xdr:from>
    <xdr:to>
      <xdr:col>1</xdr:col>
      <xdr:colOff>0</xdr:colOff>
      <xdr:row>12</xdr:row>
      <xdr:rowOff>0</xdr:rowOff>
    </xdr:to>
    <xdr:sp macro="" textlink="">
      <xdr:nvSpPr>
        <xdr:cNvPr id="3" name="Line 2">
          <a:extLst>
            <a:ext uri="{FF2B5EF4-FFF2-40B4-BE49-F238E27FC236}">
              <a16:creationId xmlns:a16="http://schemas.microsoft.com/office/drawing/2014/main" id="{A430ECF8-EC75-4A64-B257-C6BA6749EEE3}"/>
            </a:ext>
          </a:extLst>
        </xdr:cNvPr>
        <xdr:cNvSpPr>
          <a:spLocks noChangeShapeType="1"/>
        </xdr:cNvSpPr>
      </xdr:nvSpPr>
      <xdr:spPr bwMode="auto">
        <a:xfrm>
          <a:off x="19050" y="3217025"/>
          <a:ext cx="679219" cy="798022"/>
        </a:xfrm>
        <a:prstGeom prst="line">
          <a:avLst/>
        </a:prstGeom>
        <a:noFill/>
        <a:ln w="9360">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0</xdr:col>
      <xdr:colOff>19050</xdr:colOff>
      <xdr:row>16</xdr:row>
      <xdr:rowOff>9525</xdr:rowOff>
    </xdr:from>
    <xdr:to>
      <xdr:col>0</xdr:col>
      <xdr:colOff>676275</xdr:colOff>
      <xdr:row>18</xdr:row>
      <xdr:rowOff>9525</xdr:rowOff>
    </xdr:to>
    <xdr:sp macro="" textlink="">
      <xdr:nvSpPr>
        <xdr:cNvPr id="4" name="Line 3">
          <a:extLst>
            <a:ext uri="{FF2B5EF4-FFF2-40B4-BE49-F238E27FC236}">
              <a16:creationId xmlns:a16="http://schemas.microsoft.com/office/drawing/2014/main" id="{5BE2AEE1-91C4-4D7E-9224-4B9063AE105A}"/>
            </a:ext>
          </a:extLst>
        </xdr:cNvPr>
        <xdr:cNvSpPr>
          <a:spLocks noChangeShapeType="1"/>
        </xdr:cNvSpPr>
      </xdr:nvSpPr>
      <xdr:spPr bwMode="auto">
        <a:xfrm>
          <a:off x="19050" y="5620616"/>
          <a:ext cx="657225" cy="798022"/>
        </a:xfrm>
        <a:prstGeom prst="line">
          <a:avLst/>
        </a:prstGeom>
        <a:noFill/>
        <a:ln w="9360">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20EFB8-7D7B-448F-98E4-30BFC3139FA2}">
  <sheetPr codeName="Sheet1">
    <pageSetUpPr fitToPage="1"/>
  </sheetPr>
  <dimension ref="C3:N14"/>
  <sheetViews>
    <sheetView view="pageLayout" zoomScaleNormal="100" workbookViewId="0">
      <selection activeCell="B19" sqref="B19:C19"/>
    </sheetView>
  </sheetViews>
  <sheetFormatPr defaultColWidth="9" defaultRowHeight="34.700000000000003"/>
  <cols>
    <col min="1" max="16384" width="9" style="424"/>
  </cols>
  <sheetData>
    <row r="3" spans="3:14" ht="33.75" customHeight="1"/>
    <row r="4" spans="3:14">
      <c r="E4" s="572" t="s">
        <v>1406</v>
      </c>
      <c r="F4" s="572"/>
      <c r="G4" s="572"/>
      <c r="H4" s="572"/>
      <c r="I4" s="572"/>
      <c r="J4" s="572"/>
      <c r="K4" s="572"/>
    </row>
    <row r="7" spans="3:14" ht="55" customHeight="1">
      <c r="C7" s="573" t="s">
        <v>1407</v>
      </c>
      <c r="D7" s="573"/>
      <c r="E7" s="573"/>
      <c r="F7" s="573"/>
      <c r="G7" s="573"/>
      <c r="H7" s="573"/>
      <c r="I7" s="573"/>
      <c r="J7" s="573"/>
      <c r="K7" s="573"/>
      <c r="L7" s="573"/>
      <c r="M7" s="573"/>
      <c r="N7" s="430"/>
    </row>
    <row r="10" spans="3:14">
      <c r="E10" s="572" t="s">
        <v>1408</v>
      </c>
      <c r="F10" s="572"/>
      <c r="G10" s="572"/>
      <c r="H10" s="572"/>
      <c r="I10" s="572"/>
      <c r="J10" s="572"/>
      <c r="K10" s="572"/>
    </row>
    <row r="11" spans="3:14" ht="32.9" customHeight="1"/>
    <row r="13" spans="3:14">
      <c r="E13" s="572" t="s">
        <v>1409</v>
      </c>
      <c r="F13" s="572"/>
      <c r="G13" s="572"/>
      <c r="H13" s="572"/>
      <c r="I13" s="572"/>
      <c r="J13" s="572"/>
      <c r="K13" s="572"/>
    </row>
    <row r="14" spans="3:14" ht="32.9" customHeight="1"/>
  </sheetData>
  <mergeCells count="4">
    <mergeCell ref="E4:K4"/>
    <mergeCell ref="C7:M7"/>
    <mergeCell ref="E10:K10"/>
    <mergeCell ref="E13:K13"/>
  </mergeCells>
  <phoneticPr fontId="4"/>
  <pageMargins left="0.78740157480314965" right="0.39370078740157483" top="0.39370078740157483" bottom="0.39370078740157483" header="0" footer="0"/>
  <pageSetup paperSize="9" orientation="landscape" horizontalDpi="4294967292" r:id="rId1"/>
  <headerFooter scaleWithDoc="0"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81B7B2-2233-4B22-9B8D-890AA570CF7A}">
  <sheetPr>
    <pageSetUpPr fitToPage="1"/>
  </sheetPr>
  <dimension ref="A1:Q29"/>
  <sheetViews>
    <sheetView view="pageLayout" topLeftCell="A3" zoomScaleNormal="100" workbookViewId="0">
      <selection activeCell="J16" sqref="J16"/>
    </sheetView>
  </sheetViews>
  <sheetFormatPr defaultColWidth="9" defaultRowHeight="14.4"/>
  <cols>
    <col min="1" max="1" width="4.77734375" style="12" customWidth="1"/>
    <col min="2" max="2" width="19.88671875" style="12" customWidth="1"/>
    <col min="3" max="7" width="9.21875" style="12" customWidth="1"/>
    <col min="8" max="8" width="10.44140625" style="12" customWidth="1"/>
    <col min="9" max="12" width="9.21875" style="12" customWidth="1"/>
    <col min="13" max="16" width="10.44140625" style="12" customWidth="1"/>
    <col min="17" max="17" width="9.21875" style="12" customWidth="1"/>
    <col min="18" max="16384" width="9" style="12"/>
  </cols>
  <sheetData>
    <row r="1" spans="1:17" ht="28.5" customHeight="1">
      <c r="O1" s="688" t="s">
        <v>1487</v>
      </c>
      <c r="P1" s="688"/>
      <c r="Q1" s="688"/>
    </row>
    <row r="2" spans="1:17" s="40" customFormat="1" ht="24.75" customHeight="1">
      <c r="A2" s="689" t="s">
        <v>1228</v>
      </c>
      <c r="B2" s="690"/>
      <c r="C2" s="43" t="s">
        <v>134</v>
      </c>
      <c r="D2" s="43" t="s">
        <v>135</v>
      </c>
      <c r="E2" s="43" t="s">
        <v>136</v>
      </c>
      <c r="F2" s="43" t="s">
        <v>137</v>
      </c>
      <c r="G2" s="43" t="s">
        <v>138</v>
      </c>
      <c r="H2" s="43" t="s">
        <v>139</v>
      </c>
      <c r="I2" s="43" t="s">
        <v>140</v>
      </c>
      <c r="J2" s="43" t="s">
        <v>141</v>
      </c>
      <c r="K2" s="43" t="s">
        <v>142</v>
      </c>
      <c r="L2" s="43" t="s">
        <v>143</v>
      </c>
      <c r="M2" s="43" t="s">
        <v>144</v>
      </c>
      <c r="N2" s="43" t="s">
        <v>145</v>
      </c>
      <c r="O2" s="43" t="s">
        <v>146</v>
      </c>
      <c r="P2" s="44" t="s">
        <v>1488</v>
      </c>
      <c r="Q2" s="45" t="s">
        <v>147</v>
      </c>
    </row>
    <row r="3" spans="1:17" ht="24.75" customHeight="1">
      <c r="A3" s="46" t="s">
        <v>182</v>
      </c>
      <c r="B3" s="363" t="s">
        <v>183</v>
      </c>
      <c r="C3" s="364">
        <v>546</v>
      </c>
      <c r="D3" s="365">
        <v>1690</v>
      </c>
      <c r="E3" s="365">
        <v>1746</v>
      </c>
      <c r="F3" s="364">
        <v>7107</v>
      </c>
      <c r="G3" s="364">
        <v>5529</v>
      </c>
      <c r="H3" s="364">
        <v>4802</v>
      </c>
      <c r="I3" s="364">
        <v>1609</v>
      </c>
      <c r="J3" s="364">
        <v>934</v>
      </c>
      <c r="K3" s="364">
        <v>2922</v>
      </c>
      <c r="L3" s="364">
        <v>3296</v>
      </c>
      <c r="M3" s="364">
        <v>1926</v>
      </c>
      <c r="N3" s="364">
        <v>2202</v>
      </c>
      <c r="O3" s="364">
        <f>SUM(C3:N3)</f>
        <v>34309</v>
      </c>
      <c r="P3" s="47">
        <v>28379</v>
      </c>
      <c r="Q3" s="60">
        <f>O3/P3</f>
        <v>1.2089573276013954</v>
      </c>
    </row>
    <row r="4" spans="1:17" ht="24.75" customHeight="1">
      <c r="A4" s="505" t="s">
        <v>184</v>
      </c>
      <c r="B4" s="506" t="s">
        <v>185</v>
      </c>
      <c r="C4" s="507">
        <v>198</v>
      </c>
      <c r="D4" s="508">
        <v>1598</v>
      </c>
      <c r="E4" s="508">
        <v>6720</v>
      </c>
      <c r="F4" s="507">
        <v>6577</v>
      </c>
      <c r="G4" s="507">
        <v>13213</v>
      </c>
      <c r="H4" s="507">
        <v>54847</v>
      </c>
      <c r="I4" s="507">
        <v>23861</v>
      </c>
      <c r="J4" s="507">
        <v>6388</v>
      </c>
      <c r="K4" s="507">
        <v>2751</v>
      </c>
      <c r="L4" s="507">
        <v>4161</v>
      </c>
      <c r="M4" s="507">
        <v>1458</v>
      </c>
      <c r="N4" s="507">
        <v>5378</v>
      </c>
      <c r="O4" s="507">
        <f t="shared" ref="O4:O25" si="0">SUM(C4:N4)</f>
        <v>127150</v>
      </c>
      <c r="P4" s="519">
        <v>96264</v>
      </c>
      <c r="Q4" s="511">
        <f t="shared" ref="Q4:Q26" si="1">O4/P4</f>
        <v>1.3208468378625446</v>
      </c>
    </row>
    <row r="5" spans="1:17" ht="24.75" customHeight="1">
      <c r="A5" s="505" t="s">
        <v>186</v>
      </c>
      <c r="B5" s="506" t="s">
        <v>187</v>
      </c>
      <c r="C5" s="507">
        <v>0</v>
      </c>
      <c r="D5" s="508">
        <v>0</v>
      </c>
      <c r="E5" s="508">
        <v>0</v>
      </c>
      <c r="F5" s="507">
        <v>0</v>
      </c>
      <c r="G5" s="507">
        <v>1268</v>
      </c>
      <c r="H5" s="507">
        <v>69</v>
      </c>
      <c r="I5" s="507">
        <v>5202</v>
      </c>
      <c r="J5" s="507">
        <v>2260</v>
      </c>
      <c r="K5" s="507">
        <v>422</v>
      </c>
      <c r="L5" s="507">
        <v>3361</v>
      </c>
      <c r="M5" s="507">
        <v>7395</v>
      </c>
      <c r="N5" s="507">
        <v>872</v>
      </c>
      <c r="O5" s="507">
        <f t="shared" si="0"/>
        <v>20849</v>
      </c>
      <c r="P5" s="519">
        <v>10369</v>
      </c>
      <c r="Q5" s="511">
        <f t="shared" si="1"/>
        <v>2.0107049860160093</v>
      </c>
    </row>
    <row r="6" spans="1:17" ht="24.75" customHeight="1">
      <c r="A6" s="505" t="s">
        <v>188</v>
      </c>
      <c r="B6" s="506" t="s">
        <v>189</v>
      </c>
      <c r="C6" s="507">
        <v>2101</v>
      </c>
      <c r="D6" s="508">
        <v>0</v>
      </c>
      <c r="E6" s="508">
        <v>46</v>
      </c>
      <c r="F6" s="507">
        <v>224</v>
      </c>
      <c r="G6" s="507">
        <v>132</v>
      </c>
      <c r="H6" s="507">
        <v>281</v>
      </c>
      <c r="I6" s="507">
        <v>2378</v>
      </c>
      <c r="J6" s="507">
        <v>67</v>
      </c>
      <c r="K6" s="507">
        <v>474</v>
      </c>
      <c r="L6" s="507">
        <v>7725</v>
      </c>
      <c r="M6" s="507">
        <v>8029</v>
      </c>
      <c r="N6" s="507">
        <v>9909</v>
      </c>
      <c r="O6" s="507">
        <f t="shared" si="0"/>
        <v>31366</v>
      </c>
      <c r="P6" s="519">
        <v>90984</v>
      </c>
      <c r="Q6" s="511">
        <f t="shared" si="1"/>
        <v>0.34474193264749847</v>
      </c>
    </row>
    <row r="7" spans="1:17" ht="24.75" customHeight="1">
      <c r="A7" s="505" t="s">
        <v>190</v>
      </c>
      <c r="B7" s="506" t="s">
        <v>191</v>
      </c>
      <c r="C7" s="507">
        <f>5190-(C5+C6)</f>
        <v>3089</v>
      </c>
      <c r="D7" s="508">
        <f>10537-D5-D6</f>
        <v>10537</v>
      </c>
      <c r="E7" s="508">
        <f>15280-E5-E6</f>
        <v>15234</v>
      </c>
      <c r="F7" s="507">
        <f>44341-F5-F6</f>
        <v>44117</v>
      </c>
      <c r="G7" s="507">
        <f>49490-G5-G6</f>
        <v>48090</v>
      </c>
      <c r="H7" s="507">
        <f>82470-H5-H6</f>
        <v>82120</v>
      </c>
      <c r="I7" s="507">
        <f>28781-(I5+I6)</f>
        <v>21201</v>
      </c>
      <c r="J7" s="507">
        <f>19234-J5-J6</f>
        <v>16907</v>
      </c>
      <c r="K7" s="507">
        <f>19790-K5-K6</f>
        <v>18894</v>
      </c>
      <c r="L7" s="507">
        <f>29177-L5-L6</f>
        <v>18091</v>
      </c>
      <c r="M7" s="507">
        <f>32838-M5-M6</f>
        <v>17414</v>
      </c>
      <c r="N7" s="507">
        <f>24904-N5-N6</f>
        <v>14123</v>
      </c>
      <c r="O7" s="507">
        <f t="shared" si="0"/>
        <v>309817</v>
      </c>
      <c r="P7" s="519">
        <v>274122</v>
      </c>
      <c r="Q7" s="511">
        <f t="shared" si="1"/>
        <v>1.1302157433551485</v>
      </c>
    </row>
    <row r="8" spans="1:17" ht="24.75" customHeight="1">
      <c r="A8" s="505" t="s">
        <v>192</v>
      </c>
      <c r="B8" s="506" t="s">
        <v>193</v>
      </c>
      <c r="C8" s="507">
        <v>291401</v>
      </c>
      <c r="D8" s="508">
        <v>136</v>
      </c>
      <c r="E8" s="508">
        <v>16</v>
      </c>
      <c r="F8" s="507">
        <v>234</v>
      </c>
      <c r="G8" s="507">
        <v>24446</v>
      </c>
      <c r="H8" s="507">
        <v>456572</v>
      </c>
      <c r="I8" s="507">
        <v>281589</v>
      </c>
      <c r="J8" s="507">
        <v>26058</v>
      </c>
      <c r="K8" s="507">
        <v>190246</v>
      </c>
      <c r="L8" s="507">
        <v>129130</v>
      </c>
      <c r="M8" s="507">
        <v>526061</v>
      </c>
      <c r="N8" s="507">
        <v>599727</v>
      </c>
      <c r="O8" s="507">
        <f t="shared" si="0"/>
        <v>2525616</v>
      </c>
      <c r="P8" s="519">
        <v>2521570</v>
      </c>
      <c r="Q8" s="511">
        <f t="shared" si="1"/>
        <v>1.0016045558917659</v>
      </c>
    </row>
    <row r="9" spans="1:17" ht="24.75" customHeight="1">
      <c r="A9" s="505" t="s">
        <v>194</v>
      </c>
      <c r="B9" s="506" t="s">
        <v>195</v>
      </c>
      <c r="C9" s="507">
        <v>3103</v>
      </c>
      <c r="D9" s="508">
        <v>9395</v>
      </c>
      <c r="E9" s="508">
        <v>9233</v>
      </c>
      <c r="F9" s="507">
        <v>4218</v>
      </c>
      <c r="G9" s="507">
        <v>176</v>
      </c>
      <c r="H9" s="507">
        <v>42</v>
      </c>
      <c r="I9" s="507">
        <v>0</v>
      </c>
      <c r="J9" s="507">
        <v>3</v>
      </c>
      <c r="K9" s="507">
        <v>116</v>
      </c>
      <c r="L9" s="507">
        <v>1369</v>
      </c>
      <c r="M9" s="507">
        <v>1955</v>
      </c>
      <c r="N9" s="507">
        <v>5488</v>
      </c>
      <c r="O9" s="507">
        <f t="shared" si="0"/>
        <v>35098</v>
      </c>
      <c r="P9" s="519">
        <v>33716</v>
      </c>
      <c r="Q9" s="511">
        <f t="shared" si="1"/>
        <v>1.0409894412148535</v>
      </c>
    </row>
    <row r="10" spans="1:17" ht="24.75" customHeight="1">
      <c r="A10" s="505" t="s">
        <v>196</v>
      </c>
      <c r="B10" s="506" t="s">
        <v>197</v>
      </c>
      <c r="C10" s="507">
        <v>1</v>
      </c>
      <c r="D10" s="508">
        <v>6</v>
      </c>
      <c r="E10" s="508">
        <v>13</v>
      </c>
      <c r="F10" s="507">
        <v>121</v>
      </c>
      <c r="G10" s="507">
        <v>170</v>
      </c>
      <c r="H10" s="507">
        <v>130</v>
      </c>
      <c r="I10" s="507">
        <v>91</v>
      </c>
      <c r="J10" s="507">
        <v>102</v>
      </c>
      <c r="K10" s="507">
        <v>226</v>
      </c>
      <c r="L10" s="507">
        <v>2166</v>
      </c>
      <c r="M10" s="507">
        <v>1504</v>
      </c>
      <c r="N10" s="507">
        <v>262</v>
      </c>
      <c r="O10" s="507">
        <f t="shared" si="0"/>
        <v>4792</v>
      </c>
      <c r="P10" s="519">
        <v>7809</v>
      </c>
      <c r="Q10" s="511">
        <f t="shared" si="1"/>
        <v>0.61365091561019336</v>
      </c>
    </row>
    <row r="11" spans="1:17" ht="24.75" customHeight="1">
      <c r="A11" s="505" t="s">
        <v>198</v>
      </c>
      <c r="B11" s="506" t="s">
        <v>199</v>
      </c>
      <c r="C11" s="507">
        <v>0</v>
      </c>
      <c r="D11" s="508">
        <v>2</v>
      </c>
      <c r="E11" s="508">
        <v>1</v>
      </c>
      <c r="F11" s="507">
        <v>1</v>
      </c>
      <c r="G11" s="507">
        <v>4</v>
      </c>
      <c r="H11" s="507">
        <v>3</v>
      </c>
      <c r="I11" s="507">
        <v>225</v>
      </c>
      <c r="J11" s="507">
        <v>265</v>
      </c>
      <c r="K11" s="507">
        <v>16</v>
      </c>
      <c r="L11" s="507">
        <v>6</v>
      </c>
      <c r="M11" s="507">
        <v>0</v>
      </c>
      <c r="N11" s="507">
        <v>0</v>
      </c>
      <c r="O11" s="507">
        <f t="shared" si="0"/>
        <v>523</v>
      </c>
      <c r="P11" s="519">
        <v>562</v>
      </c>
      <c r="Q11" s="511">
        <f t="shared" si="1"/>
        <v>0.93060498220640564</v>
      </c>
    </row>
    <row r="12" spans="1:17" ht="24.75" customHeight="1">
      <c r="A12" s="505" t="s">
        <v>200</v>
      </c>
      <c r="B12" s="506" t="s">
        <v>201</v>
      </c>
      <c r="C12" s="507">
        <v>6796</v>
      </c>
      <c r="D12" s="508">
        <v>18272</v>
      </c>
      <c r="E12" s="508">
        <v>11296</v>
      </c>
      <c r="F12" s="507">
        <v>9945</v>
      </c>
      <c r="G12" s="507">
        <v>17775</v>
      </c>
      <c r="H12" s="507">
        <v>17968</v>
      </c>
      <c r="I12" s="507">
        <v>0</v>
      </c>
      <c r="J12" s="507">
        <v>0</v>
      </c>
      <c r="K12" s="507">
        <v>19230</v>
      </c>
      <c r="L12" s="507">
        <v>23871</v>
      </c>
      <c r="M12" s="507">
        <v>21116</v>
      </c>
      <c r="N12" s="507">
        <v>17047</v>
      </c>
      <c r="O12" s="507">
        <f t="shared" si="0"/>
        <v>163316</v>
      </c>
      <c r="P12" s="519">
        <v>207050</v>
      </c>
      <c r="Q12" s="511">
        <f t="shared" si="1"/>
        <v>0.78877565805361027</v>
      </c>
    </row>
    <row r="13" spans="1:17" ht="24.75" customHeight="1">
      <c r="A13" s="505" t="s">
        <v>202</v>
      </c>
      <c r="B13" s="506" t="s">
        <v>203</v>
      </c>
      <c r="C13" s="507">
        <v>559</v>
      </c>
      <c r="D13" s="508">
        <v>2218</v>
      </c>
      <c r="E13" s="508">
        <v>1798</v>
      </c>
      <c r="F13" s="507">
        <v>1680</v>
      </c>
      <c r="G13" s="507">
        <v>3205</v>
      </c>
      <c r="H13" s="507">
        <v>4855</v>
      </c>
      <c r="I13" s="507">
        <v>0</v>
      </c>
      <c r="J13" s="507">
        <v>0</v>
      </c>
      <c r="K13" s="507">
        <v>2778</v>
      </c>
      <c r="L13" s="507">
        <v>3712</v>
      </c>
      <c r="M13" s="507">
        <v>2409</v>
      </c>
      <c r="N13" s="507">
        <v>1605</v>
      </c>
      <c r="O13" s="507">
        <f t="shared" si="0"/>
        <v>24819</v>
      </c>
      <c r="P13" s="519">
        <v>35063</v>
      </c>
      <c r="Q13" s="511">
        <f t="shared" si="1"/>
        <v>0.70784017340216188</v>
      </c>
    </row>
    <row r="14" spans="1:17" ht="24.75" customHeight="1">
      <c r="A14" s="505" t="s">
        <v>204</v>
      </c>
      <c r="B14" s="506" t="s">
        <v>205</v>
      </c>
      <c r="C14" s="507">
        <v>7804</v>
      </c>
      <c r="D14" s="508">
        <v>4177</v>
      </c>
      <c r="E14" s="508">
        <v>7669</v>
      </c>
      <c r="F14" s="507">
        <v>3956</v>
      </c>
      <c r="G14" s="507">
        <v>0</v>
      </c>
      <c r="H14" s="507">
        <v>0</v>
      </c>
      <c r="I14" s="507">
        <v>0</v>
      </c>
      <c r="J14" s="507">
        <v>0</v>
      </c>
      <c r="K14" s="507">
        <v>0</v>
      </c>
      <c r="L14" s="507">
        <v>22510</v>
      </c>
      <c r="M14" s="507">
        <v>7716</v>
      </c>
      <c r="N14" s="507">
        <v>4714</v>
      </c>
      <c r="O14" s="507">
        <f t="shared" si="0"/>
        <v>58546</v>
      </c>
      <c r="P14" s="519">
        <v>53798</v>
      </c>
      <c r="Q14" s="511">
        <f t="shared" si="1"/>
        <v>1.0882560689988476</v>
      </c>
    </row>
    <row r="15" spans="1:17" ht="24.75" customHeight="1">
      <c r="A15" s="505" t="s">
        <v>206</v>
      </c>
      <c r="B15" s="506" t="s">
        <v>207</v>
      </c>
      <c r="C15" s="507">
        <v>8190</v>
      </c>
      <c r="D15" s="508">
        <v>36010</v>
      </c>
      <c r="E15" s="508">
        <v>0</v>
      </c>
      <c r="F15" s="507">
        <v>0</v>
      </c>
      <c r="G15" s="507">
        <v>59310</v>
      </c>
      <c r="H15" s="507">
        <v>77370</v>
      </c>
      <c r="I15" s="507">
        <v>78890</v>
      </c>
      <c r="J15" s="507">
        <v>55380</v>
      </c>
      <c r="K15" s="507">
        <v>47610</v>
      </c>
      <c r="L15" s="507">
        <v>38481</v>
      </c>
      <c r="M15" s="507">
        <v>34340</v>
      </c>
      <c r="N15" s="507">
        <v>16650</v>
      </c>
      <c r="O15" s="507">
        <f t="shared" si="0"/>
        <v>452231</v>
      </c>
      <c r="P15" s="519">
        <v>456413</v>
      </c>
      <c r="Q15" s="511">
        <f t="shared" si="1"/>
        <v>0.99083724609071167</v>
      </c>
    </row>
    <row r="16" spans="1:17" ht="24.75" customHeight="1">
      <c r="A16" s="505" t="s">
        <v>208</v>
      </c>
      <c r="B16" s="506" t="s">
        <v>209</v>
      </c>
      <c r="C16" s="507">
        <v>0</v>
      </c>
      <c r="D16" s="508">
        <v>7</v>
      </c>
      <c r="E16" s="508">
        <v>16</v>
      </c>
      <c r="F16" s="507">
        <v>375</v>
      </c>
      <c r="G16" s="507">
        <v>2145</v>
      </c>
      <c r="H16" s="507">
        <v>99</v>
      </c>
      <c r="I16" s="507">
        <v>541</v>
      </c>
      <c r="J16" s="507">
        <v>742</v>
      </c>
      <c r="K16" s="507">
        <v>1878</v>
      </c>
      <c r="L16" s="507">
        <v>1813</v>
      </c>
      <c r="M16" s="507">
        <v>429</v>
      </c>
      <c r="N16" s="507">
        <v>205</v>
      </c>
      <c r="O16" s="507">
        <f t="shared" si="0"/>
        <v>8250</v>
      </c>
      <c r="P16" s="519">
        <v>19123</v>
      </c>
      <c r="Q16" s="511">
        <f t="shared" si="1"/>
        <v>0.43141766459237568</v>
      </c>
    </row>
    <row r="17" spans="1:17" ht="24.75" customHeight="1">
      <c r="A17" s="505" t="s">
        <v>210</v>
      </c>
      <c r="B17" s="506" t="s">
        <v>211</v>
      </c>
      <c r="C17" s="507">
        <v>8866</v>
      </c>
      <c r="D17" s="508">
        <v>21816</v>
      </c>
      <c r="E17" s="508">
        <v>11646</v>
      </c>
      <c r="F17" s="507">
        <v>17891</v>
      </c>
      <c r="G17" s="507">
        <v>24386</v>
      </c>
      <c r="H17" s="507">
        <v>19167</v>
      </c>
      <c r="I17" s="507">
        <v>290</v>
      </c>
      <c r="J17" s="507">
        <v>203</v>
      </c>
      <c r="K17" s="507">
        <v>13105</v>
      </c>
      <c r="L17" s="507">
        <v>9088</v>
      </c>
      <c r="M17" s="507">
        <v>10538</v>
      </c>
      <c r="N17" s="507">
        <v>4315</v>
      </c>
      <c r="O17" s="507">
        <f t="shared" si="0"/>
        <v>141311</v>
      </c>
      <c r="P17" s="519">
        <v>149330</v>
      </c>
      <c r="Q17" s="511">
        <f t="shared" si="1"/>
        <v>0.94630014062813905</v>
      </c>
    </row>
    <row r="18" spans="1:17" ht="24.75" customHeight="1">
      <c r="A18" s="505" t="s">
        <v>212</v>
      </c>
      <c r="B18" s="506" t="s">
        <v>213</v>
      </c>
      <c r="C18" s="507">
        <v>240</v>
      </c>
      <c r="D18" s="508">
        <v>1805</v>
      </c>
      <c r="E18" s="508">
        <v>546</v>
      </c>
      <c r="F18" s="507">
        <v>965</v>
      </c>
      <c r="G18" s="507">
        <v>842</v>
      </c>
      <c r="H18" s="507">
        <v>347</v>
      </c>
      <c r="I18" s="507">
        <v>700</v>
      </c>
      <c r="J18" s="507">
        <v>866</v>
      </c>
      <c r="K18" s="507">
        <v>502</v>
      </c>
      <c r="L18" s="507">
        <v>62</v>
      </c>
      <c r="M18" s="507">
        <v>0</v>
      </c>
      <c r="N18" s="507">
        <v>1028</v>
      </c>
      <c r="O18" s="507">
        <f t="shared" si="0"/>
        <v>7903</v>
      </c>
      <c r="P18" s="519">
        <v>9327</v>
      </c>
      <c r="Q18" s="511">
        <f t="shared" si="1"/>
        <v>0.8473249705157071</v>
      </c>
    </row>
    <row r="19" spans="1:17" ht="24.75" customHeight="1">
      <c r="A19" s="505" t="s">
        <v>214</v>
      </c>
      <c r="B19" s="506" t="s">
        <v>215</v>
      </c>
      <c r="C19" s="507">
        <v>730</v>
      </c>
      <c r="D19" s="508">
        <v>2488</v>
      </c>
      <c r="E19" s="508">
        <v>336</v>
      </c>
      <c r="F19" s="507">
        <v>878</v>
      </c>
      <c r="G19" s="507">
        <v>2551</v>
      </c>
      <c r="H19" s="507">
        <v>3975</v>
      </c>
      <c r="I19" s="507">
        <v>16104</v>
      </c>
      <c r="J19" s="507">
        <v>21300</v>
      </c>
      <c r="K19" s="507">
        <v>13492</v>
      </c>
      <c r="L19" s="507">
        <v>7168</v>
      </c>
      <c r="M19" s="507">
        <v>9150</v>
      </c>
      <c r="N19" s="507">
        <v>1959</v>
      </c>
      <c r="O19" s="507">
        <f t="shared" si="0"/>
        <v>80131</v>
      </c>
      <c r="P19" s="519">
        <v>89559</v>
      </c>
      <c r="Q19" s="511">
        <f t="shared" si="1"/>
        <v>0.89472861465626008</v>
      </c>
    </row>
    <row r="20" spans="1:17" ht="24.75" customHeight="1">
      <c r="A20" s="505" t="s">
        <v>216</v>
      </c>
      <c r="B20" s="506" t="s">
        <v>217</v>
      </c>
      <c r="C20" s="507">
        <v>0</v>
      </c>
      <c r="D20" s="508">
        <v>0</v>
      </c>
      <c r="E20" s="508">
        <v>0</v>
      </c>
      <c r="F20" s="507">
        <v>0</v>
      </c>
      <c r="G20" s="507">
        <v>5027</v>
      </c>
      <c r="H20" s="507">
        <v>34433</v>
      </c>
      <c r="I20" s="507">
        <v>87109</v>
      </c>
      <c r="J20" s="507">
        <v>85944</v>
      </c>
      <c r="K20" s="507">
        <v>718</v>
      </c>
      <c r="L20" s="507">
        <v>0</v>
      </c>
      <c r="M20" s="507">
        <v>0</v>
      </c>
      <c r="N20" s="507">
        <v>0</v>
      </c>
      <c r="O20" s="507">
        <f t="shared" si="0"/>
        <v>213231</v>
      </c>
      <c r="P20" s="519">
        <v>261315</v>
      </c>
      <c r="Q20" s="511">
        <f t="shared" si="1"/>
        <v>0.81599219332988926</v>
      </c>
    </row>
    <row r="21" spans="1:17" ht="24.75" customHeight="1">
      <c r="A21" s="505" t="s">
        <v>218</v>
      </c>
      <c r="B21" s="506" t="s">
        <v>219</v>
      </c>
      <c r="C21" s="507">
        <v>0</v>
      </c>
      <c r="D21" s="508">
        <v>0</v>
      </c>
      <c r="E21" s="508">
        <v>0</v>
      </c>
      <c r="F21" s="507">
        <v>2438</v>
      </c>
      <c r="G21" s="507">
        <v>6830</v>
      </c>
      <c r="H21" s="507">
        <v>5858</v>
      </c>
      <c r="I21" s="507">
        <v>245</v>
      </c>
      <c r="J21" s="507">
        <v>220</v>
      </c>
      <c r="K21" s="507">
        <v>2282</v>
      </c>
      <c r="L21" s="507">
        <v>25</v>
      </c>
      <c r="M21" s="507">
        <v>25</v>
      </c>
      <c r="N21" s="507">
        <v>0</v>
      </c>
      <c r="O21" s="507">
        <f t="shared" si="0"/>
        <v>17923</v>
      </c>
      <c r="P21" s="519">
        <v>2422</v>
      </c>
      <c r="Q21" s="511">
        <f t="shared" si="1"/>
        <v>7.4000825763831548</v>
      </c>
    </row>
    <row r="22" spans="1:17" ht="24.75" customHeight="1">
      <c r="A22" s="505" t="s">
        <v>220</v>
      </c>
      <c r="B22" s="506" t="s">
        <v>221</v>
      </c>
      <c r="C22" s="507">
        <v>82</v>
      </c>
      <c r="D22" s="508">
        <v>148</v>
      </c>
      <c r="E22" s="508">
        <v>151</v>
      </c>
      <c r="F22" s="507">
        <v>639</v>
      </c>
      <c r="G22" s="507">
        <v>2078</v>
      </c>
      <c r="H22" s="507">
        <v>18740</v>
      </c>
      <c r="I22" s="507">
        <v>26008</v>
      </c>
      <c r="J22" s="507">
        <v>23219</v>
      </c>
      <c r="K22" s="507">
        <v>1533</v>
      </c>
      <c r="L22" s="507">
        <v>1602</v>
      </c>
      <c r="M22" s="507">
        <v>1069</v>
      </c>
      <c r="N22" s="507">
        <v>170</v>
      </c>
      <c r="O22" s="507">
        <f t="shared" si="0"/>
        <v>75439</v>
      </c>
      <c r="P22" s="519">
        <v>64566</v>
      </c>
      <c r="Q22" s="511">
        <f t="shared" si="1"/>
        <v>1.1684013257751757</v>
      </c>
    </row>
    <row r="23" spans="1:17" ht="24.75" customHeight="1">
      <c r="A23" s="505" t="s">
        <v>222</v>
      </c>
      <c r="B23" s="506" t="s">
        <v>223</v>
      </c>
      <c r="C23" s="507">
        <v>0</v>
      </c>
      <c r="D23" s="508">
        <v>0</v>
      </c>
      <c r="E23" s="508">
        <v>0</v>
      </c>
      <c r="F23" s="507">
        <v>40</v>
      </c>
      <c r="G23" s="507">
        <v>1352</v>
      </c>
      <c r="H23" s="507">
        <v>420</v>
      </c>
      <c r="I23" s="507">
        <v>0</v>
      </c>
      <c r="J23" s="507">
        <v>0</v>
      </c>
      <c r="K23" s="507">
        <v>0</v>
      </c>
      <c r="L23" s="507">
        <v>3</v>
      </c>
      <c r="M23" s="507">
        <v>0</v>
      </c>
      <c r="N23" s="507">
        <v>0</v>
      </c>
      <c r="O23" s="507">
        <f t="shared" si="0"/>
        <v>1815</v>
      </c>
      <c r="P23" s="519">
        <v>1187</v>
      </c>
      <c r="Q23" s="511">
        <f t="shared" si="1"/>
        <v>1.5290648694187026</v>
      </c>
    </row>
    <row r="24" spans="1:17" ht="24.75" customHeight="1">
      <c r="A24" s="505" t="s">
        <v>224</v>
      </c>
      <c r="B24" s="506" t="s">
        <v>225</v>
      </c>
      <c r="C24" s="507">
        <v>82</v>
      </c>
      <c r="D24" s="508">
        <v>122</v>
      </c>
      <c r="E24" s="508">
        <v>0</v>
      </c>
      <c r="F24" s="507">
        <v>0</v>
      </c>
      <c r="G24" s="507">
        <v>372</v>
      </c>
      <c r="H24" s="507">
        <v>0</v>
      </c>
      <c r="I24" s="507">
        <v>0</v>
      </c>
      <c r="J24" s="507">
        <v>0</v>
      </c>
      <c r="K24" s="507">
        <v>372</v>
      </c>
      <c r="L24" s="507">
        <v>0</v>
      </c>
      <c r="M24" s="507">
        <v>0</v>
      </c>
      <c r="N24" s="507">
        <v>25</v>
      </c>
      <c r="O24" s="507">
        <f t="shared" si="0"/>
        <v>973</v>
      </c>
      <c r="P24" s="519">
        <v>175</v>
      </c>
      <c r="Q24" s="511">
        <f t="shared" si="1"/>
        <v>5.56</v>
      </c>
    </row>
    <row r="25" spans="1:17" ht="24.75" customHeight="1">
      <c r="A25" s="520" t="s">
        <v>226</v>
      </c>
      <c r="B25" s="521" t="s">
        <v>227</v>
      </c>
      <c r="C25" s="522">
        <v>165</v>
      </c>
      <c r="D25" s="523">
        <v>378</v>
      </c>
      <c r="E25" s="523">
        <v>724</v>
      </c>
      <c r="F25" s="522">
        <v>1505</v>
      </c>
      <c r="G25" s="522">
        <v>3384</v>
      </c>
      <c r="H25" s="522">
        <v>2161</v>
      </c>
      <c r="I25" s="522">
        <v>1811</v>
      </c>
      <c r="J25" s="522">
        <v>1364</v>
      </c>
      <c r="K25" s="522">
        <v>244</v>
      </c>
      <c r="L25" s="522">
        <v>155</v>
      </c>
      <c r="M25" s="522">
        <v>194</v>
      </c>
      <c r="N25" s="522">
        <v>210</v>
      </c>
      <c r="O25" s="522">
        <f t="shared" si="0"/>
        <v>12295</v>
      </c>
      <c r="P25" s="524">
        <v>14729</v>
      </c>
      <c r="Q25" s="525">
        <f t="shared" si="1"/>
        <v>0.83474777649534926</v>
      </c>
    </row>
    <row r="26" spans="1:17" ht="24.75" customHeight="1">
      <c r="A26" s="691" t="s">
        <v>228</v>
      </c>
      <c r="B26" s="691"/>
      <c r="C26" s="48">
        <f>SUM('P7'!C9:C25)+SUM('P8'!C3:C25)</f>
        <v>489936</v>
      </c>
      <c r="D26" s="49">
        <f>SUM('P7'!D9:D25)+SUM('P8'!D3:D25)</f>
        <v>567225</v>
      </c>
      <c r="E26" s="49">
        <f>SUM('P7'!E9:E25)+SUM('P8'!E3:E25)</f>
        <v>187291</v>
      </c>
      <c r="F26" s="48">
        <f>SUM('P7'!F9:F25)+SUM('P8'!F3:F25)</f>
        <v>245573</v>
      </c>
      <c r="G26" s="48">
        <f>SUM('P7'!G9:G25)+SUM('P8'!G3:G25)</f>
        <v>460618</v>
      </c>
      <c r="H26" s="48">
        <f>SUM('P7'!H9:H25)+SUM('P8'!H3:H25)</f>
        <v>1033182</v>
      </c>
      <c r="I26" s="48">
        <f>SUM('P7'!I9:I25)+SUM('P8'!I3:I25)</f>
        <v>628769</v>
      </c>
      <c r="J26" s="48">
        <f>SUM('P7'!J9:J25)+SUM('P8'!J3:J25)</f>
        <v>291103</v>
      </c>
      <c r="K26" s="48">
        <f>SUM('P7'!K9:K25)+SUM('P8'!K3:K25)</f>
        <v>601057</v>
      </c>
      <c r="L26" s="48">
        <f>SUM('P7'!L9:L25)+SUM('P8'!L3:L25)</f>
        <v>625959</v>
      </c>
      <c r="M26" s="48">
        <f>SUM('P7'!M9:M25)+SUM('P8'!M3:M25)</f>
        <v>1103937</v>
      </c>
      <c r="N26" s="48">
        <f>SUM('P7'!N9:N25)+SUM('P8'!N3:N25)</f>
        <v>936901</v>
      </c>
      <c r="O26" s="50">
        <f>SUM('P7'!O9:O25)+SUM('P8'!O3:O25)</f>
        <v>7171551</v>
      </c>
      <c r="P26" s="51">
        <f>SUM('P7'!P9:P25)+SUM('P8'!P3:P25)</f>
        <v>7032609</v>
      </c>
      <c r="Q26" s="55">
        <f t="shared" si="1"/>
        <v>1.0197568214015595</v>
      </c>
    </row>
    <row r="27" spans="1:17" ht="24.75" customHeight="1">
      <c r="A27" s="692" t="s">
        <v>1488</v>
      </c>
      <c r="B27" s="692"/>
      <c r="C27" s="507">
        <v>319651</v>
      </c>
      <c r="D27" s="508">
        <v>446135</v>
      </c>
      <c r="E27" s="508">
        <v>211819</v>
      </c>
      <c r="F27" s="507">
        <v>243792</v>
      </c>
      <c r="G27" s="507">
        <v>646528</v>
      </c>
      <c r="H27" s="507">
        <v>1370697</v>
      </c>
      <c r="I27" s="507">
        <v>660434</v>
      </c>
      <c r="J27" s="507">
        <v>532796</v>
      </c>
      <c r="K27" s="507">
        <v>657381</v>
      </c>
      <c r="L27" s="507">
        <v>586305</v>
      </c>
      <c r="M27" s="507">
        <v>743668</v>
      </c>
      <c r="N27" s="507">
        <v>613403</v>
      </c>
      <c r="O27" s="507">
        <f>SUM(C27:N27)</f>
        <v>7032609</v>
      </c>
      <c r="P27" s="435"/>
      <c r="Q27" s="436"/>
    </row>
    <row r="28" spans="1:17" ht="24.75" customHeight="1">
      <c r="A28" s="693" t="s">
        <v>229</v>
      </c>
      <c r="B28" s="693"/>
      <c r="C28" s="526">
        <f>C26/C27</f>
        <v>1.5327216245217441</v>
      </c>
      <c r="D28" s="527">
        <f t="shared" ref="D28:O28" si="2">D26/D27</f>
        <v>1.2714200858484539</v>
      </c>
      <c r="E28" s="527">
        <f t="shared" si="2"/>
        <v>0.88420302239175896</v>
      </c>
      <c r="F28" s="526">
        <f t="shared" si="2"/>
        <v>1.0073054078886921</v>
      </c>
      <c r="G28" s="526">
        <f t="shared" si="2"/>
        <v>0.71244864878241931</v>
      </c>
      <c r="H28" s="526">
        <f t="shared" si="2"/>
        <v>0.75376396096292619</v>
      </c>
      <c r="I28" s="526">
        <f t="shared" si="2"/>
        <v>0.95205425523216547</v>
      </c>
      <c r="J28" s="526">
        <f t="shared" si="2"/>
        <v>0.54636859135579097</v>
      </c>
      <c r="K28" s="526">
        <f t="shared" si="2"/>
        <v>0.91432061468159254</v>
      </c>
      <c r="L28" s="526">
        <f t="shared" si="2"/>
        <v>1.0676337401181979</v>
      </c>
      <c r="M28" s="526">
        <f t="shared" si="2"/>
        <v>1.4844487056051894</v>
      </c>
      <c r="N28" s="526">
        <f t="shared" si="2"/>
        <v>1.527382487532666</v>
      </c>
      <c r="O28" s="526">
        <f t="shared" si="2"/>
        <v>1.0197568214015595</v>
      </c>
      <c r="P28" s="437"/>
      <c r="Q28" s="438"/>
    </row>
    <row r="29" spans="1:17" ht="24.75" customHeight="1">
      <c r="P29" s="687" t="s">
        <v>230</v>
      </c>
      <c r="Q29" s="687"/>
    </row>
  </sheetData>
  <sheetProtection selectLockedCells="1" selectUnlockedCells="1"/>
  <mergeCells count="6">
    <mergeCell ref="P29:Q29"/>
    <mergeCell ref="O1:Q1"/>
    <mergeCell ref="A2:B2"/>
    <mergeCell ref="A26:B26"/>
    <mergeCell ref="A27:B27"/>
    <mergeCell ref="A28:B28"/>
  </mergeCells>
  <phoneticPr fontId="4"/>
  <pageMargins left="0.78740157480314965" right="0.39370078740157483" top="0.39370078740157483" bottom="0.39370078740157483" header="0" footer="0"/>
  <pageSetup paperSize="9" scale="77" firstPageNumber="0" orientation="landscape" horizontalDpi="300" verticalDpi="300" r:id="rId1"/>
  <headerFooter scaleWithDoc="0" alignWithMargins="0">
    <oddFooter>&amp;C&amp;"ＭＳ 明朝,標準"－８－</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13228A-B590-4765-8958-B971C33C79BD}">
  <sheetPr>
    <pageSetUpPr fitToPage="1"/>
  </sheetPr>
  <dimension ref="A1:Q26"/>
  <sheetViews>
    <sheetView view="pageLayout" topLeftCell="A4" zoomScaleNormal="100" workbookViewId="0">
      <selection activeCell="D8" sqref="D8"/>
    </sheetView>
  </sheetViews>
  <sheetFormatPr defaultColWidth="9" defaultRowHeight="14.4"/>
  <cols>
    <col min="1" max="1" width="4.33203125" style="37" customWidth="1"/>
    <col min="2" max="2" width="18.33203125" style="12" customWidth="1"/>
    <col min="3" max="14" width="8.77734375" style="12" customWidth="1"/>
    <col min="15" max="16" width="9.6640625" style="12" customWidth="1"/>
    <col min="17" max="17" width="8.77734375" style="12" customWidth="1"/>
    <col min="18" max="18" width="13.6640625" style="12" customWidth="1"/>
    <col min="19" max="16384" width="9" style="12"/>
  </cols>
  <sheetData>
    <row r="1" spans="1:17" ht="29.95" customHeight="1"/>
    <row r="2" spans="1:17" s="36" customFormat="1" ht="28" customHeight="1">
      <c r="A2" s="694" t="s">
        <v>231</v>
      </c>
      <c r="B2" s="694"/>
      <c r="C2" s="694"/>
    </row>
    <row r="3" spans="1:17" ht="24.9" customHeight="1">
      <c r="A3" s="194" t="s">
        <v>1499</v>
      </c>
      <c r="B3" s="194"/>
      <c r="C3" s="194"/>
      <c r="D3" s="194"/>
      <c r="E3" s="194"/>
      <c r="F3" s="194"/>
      <c r="G3" s="194"/>
      <c r="H3" s="194"/>
      <c r="I3" s="194"/>
      <c r="J3" s="194"/>
      <c r="K3" s="194"/>
      <c r="L3" s="194"/>
      <c r="M3" s="194"/>
      <c r="N3" s="194"/>
      <c r="O3" s="194"/>
      <c r="P3" s="194"/>
      <c r="Q3" s="194"/>
    </row>
    <row r="4" spans="1:17" ht="24.9" customHeight="1">
      <c r="A4" s="504" t="s">
        <v>1844</v>
      </c>
      <c r="B4" s="194"/>
      <c r="C4" s="194"/>
      <c r="D4" s="194"/>
      <c r="E4" s="194"/>
      <c r="F4" s="194"/>
      <c r="G4" s="194"/>
      <c r="H4" s="194"/>
      <c r="I4" s="194"/>
      <c r="J4" s="194"/>
      <c r="K4" s="194"/>
      <c r="L4" s="194"/>
      <c r="M4" s="194"/>
      <c r="N4" s="194"/>
      <c r="O4" s="194"/>
      <c r="P4" s="194"/>
      <c r="Q4" s="194"/>
    </row>
    <row r="5" spans="1:17" ht="24.55" customHeight="1">
      <c r="A5" s="194" t="s">
        <v>1500</v>
      </c>
      <c r="B5" s="194"/>
      <c r="C5" s="194"/>
      <c r="D5" s="194"/>
      <c r="E5" s="194"/>
      <c r="F5" s="194"/>
      <c r="G5" s="194"/>
      <c r="H5" s="194"/>
      <c r="I5" s="194"/>
      <c r="J5" s="194"/>
      <c r="K5" s="194"/>
      <c r="L5" s="194"/>
      <c r="M5" s="194"/>
      <c r="N5" s="194"/>
      <c r="O5" s="194"/>
      <c r="P5" s="194"/>
      <c r="Q5" s="194"/>
    </row>
    <row r="6" spans="1:17" ht="19.5" customHeight="1">
      <c r="O6" s="688" t="s">
        <v>1494</v>
      </c>
      <c r="P6" s="688"/>
      <c r="Q6" s="688"/>
    </row>
    <row r="7" spans="1:17" s="40" customFormat="1" ht="29.95" customHeight="1">
      <c r="A7" s="686" t="s">
        <v>1128</v>
      </c>
      <c r="B7" s="686"/>
      <c r="C7" s="43" t="s">
        <v>232</v>
      </c>
      <c r="D7" s="43" t="s">
        <v>233</v>
      </c>
      <c r="E7" s="43" t="s">
        <v>234</v>
      </c>
      <c r="F7" s="43" t="s">
        <v>235</v>
      </c>
      <c r="G7" s="43" t="s">
        <v>236</v>
      </c>
      <c r="H7" s="43" t="s">
        <v>237</v>
      </c>
      <c r="I7" s="43" t="s">
        <v>238</v>
      </c>
      <c r="J7" s="43" t="s">
        <v>239</v>
      </c>
      <c r="K7" s="43" t="s">
        <v>240</v>
      </c>
      <c r="L7" s="43" t="s">
        <v>241</v>
      </c>
      <c r="M7" s="43" t="s">
        <v>242</v>
      </c>
      <c r="N7" s="43" t="s">
        <v>243</v>
      </c>
      <c r="O7" s="43" t="s">
        <v>146</v>
      </c>
      <c r="P7" s="44" t="s">
        <v>1488</v>
      </c>
      <c r="Q7" s="45" t="s">
        <v>147</v>
      </c>
    </row>
    <row r="8" spans="1:17" ht="24.9" customHeight="1">
      <c r="A8" s="46" t="s">
        <v>148</v>
      </c>
      <c r="B8" s="363" t="s">
        <v>149</v>
      </c>
      <c r="C8" s="364">
        <v>0</v>
      </c>
      <c r="D8" s="365">
        <v>0</v>
      </c>
      <c r="E8" s="365">
        <v>0</v>
      </c>
      <c r="F8" s="364">
        <v>0</v>
      </c>
      <c r="G8" s="364">
        <v>0</v>
      </c>
      <c r="H8" s="364">
        <v>0</v>
      </c>
      <c r="I8" s="364">
        <v>0</v>
      </c>
      <c r="J8" s="364">
        <v>0</v>
      </c>
      <c r="K8" s="364">
        <v>635</v>
      </c>
      <c r="L8" s="364">
        <v>22654</v>
      </c>
      <c r="M8" s="364">
        <v>47101</v>
      </c>
      <c r="N8" s="364">
        <v>10703</v>
      </c>
      <c r="O8" s="364">
        <v>81093</v>
      </c>
      <c r="P8" s="47">
        <v>72198</v>
      </c>
      <c r="Q8" s="60">
        <f t="shared" ref="Q8:Q24" si="0">O8/P8</f>
        <v>1.123202858804953</v>
      </c>
    </row>
    <row r="9" spans="1:17" ht="24.9" customHeight="1">
      <c r="A9" s="505" t="s">
        <v>150</v>
      </c>
      <c r="B9" s="506" t="s">
        <v>151</v>
      </c>
      <c r="C9" s="507">
        <v>1</v>
      </c>
      <c r="D9" s="508">
        <v>232</v>
      </c>
      <c r="E9" s="508">
        <v>2231</v>
      </c>
      <c r="F9" s="507">
        <v>7298</v>
      </c>
      <c r="G9" s="507">
        <v>2465</v>
      </c>
      <c r="H9" s="507">
        <v>442</v>
      </c>
      <c r="I9" s="507">
        <v>12</v>
      </c>
      <c r="J9" s="507">
        <v>0</v>
      </c>
      <c r="K9" s="507">
        <v>2</v>
      </c>
      <c r="L9" s="507">
        <v>4</v>
      </c>
      <c r="M9" s="507">
        <v>0</v>
      </c>
      <c r="N9" s="507">
        <v>12</v>
      </c>
      <c r="O9" s="507">
        <v>12699</v>
      </c>
      <c r="P9" s="519">
        <v>28560</v>
      </c>
      <c r="Q9" s="511">
        <f t="shared" si="0"/>
        <v>0.44464285714285712</v>
      </c>
    </row>
    <row r="10" spans="1:17" ht="24.9" customHeight="1">
      <c r="A10" s="505" t="s">
        <v>152</v>
      </c>
      <c r="B10" s="506" t="s">
        <v>153</v>
      </c>
      <c r="C10" s="507">
        <v>4213</v>
      </c>
      <c r="D10" s="508">
        <v>6361</v>
      </c>
      <c r="E10" s="508">
        <v>7174</v>
      </c>
      <c r="F10" s="507">
        <v>22041</v>
      </c>
      <c r="G10" s="507">
        <v>41063</v>
      </c>
      <c r="H10" s="507">
        <v>26532</v>
      </c>
      <c r="I10" s="507">
        <v>26116</v>
      </c>
      <c r="J10" s="507">
        <v>20555</v>
      </c>
      <c r="K10" s="507">
        <v>15558</v>
      </c>
      <c r="L10" s="507">
        <v>26006</v>
      </c>
      <c r="M10" s="507">
        <v>22271</v>
      </c>
      <c r="N10" s="507">
        <v>17606</v>
      </c>
      <c r="O10" s="507">
        <v>235496</v>
      </c>
      <c r="P10" s="519">
        <v>265820</v>
      </c>
      <c r="Q10" s="511">
        <f t="shared" si="0"/>
        <v>0.88592280490557518</v>
      </c>
    </row>
    <row r="11" spans="1:17" ht="24.9" customHeight="1">
      <c r="A11" s="505" t="s">
        <v>154</v>
      </c>
      <c r="B11" s="506" t="s">
        <v>155</v>
      </c>
      <c r="C11" s="507">
        <v>217</v>
      </c>
      <c r="D11" s="508">
        <v>2800</v>
      </c>
      <c r="E11" s="508">
        <v>4737</v>
      </c>
      <c r="F11" s="507">
        <v>3233</v>
      </c>
      <c r="G11" s="507">
        <v>2792</v>
      </c>
      <c r="H11" s="507">
        <v>8827</v>
      </c>
      <c r="I11" s="507">
        <v>920</v>
      </c>
      <c r="J11" s="507">
        <v>114</v>
      </c>
      <c r="K11" s="507">
        <v>9696</v>
      </c>
      <c r="L11" s="507">
        <v>4269</v>
      </c>
      <c r="M11" s="507">
        <v>2859</v>
      </c>
      <c r="N11" s="507">
        <v>2570</v>
      </c>
      <c r="O11" s="507">
        <v>43034</v>
      </c>
      <c r="P11" s="519">
        <v>27650</v>
      </c>
      <c r="Q11" s="511">
        <f t="shared" si="0"/>
        <v>1.556383363471971</v>
      </c>
    </row>
    <row r="12" spans="1:17" ht="24.9" customHeight="1">
      <c r="A12" s="505" t="s">
        <v>156</v>
      </c>
      <c r="B12" s="506" t="s">
        <v>157</v>
      </c>
      <c r="C12" s="507">
        <v>1989</v>
      </c>
      <c r="D12" s="508">
        <v>5009</v>
      </c>
      <c r="E12" s="508">
        <v>6075</v>
      </c>
      <c r="F12" s="507">
        <v>9491</v>
      </c>
      <c r="G12" s="507">
        <v>13405</v>
      </c>
      <c r="H12" s="507">
        <v>13472</v>
      </c>
      <c r="I12" s="507">
        <v>4415</v>
      </c>
      <c r="J12" s="507">
        <v>1900</v>
      </c>
      <c r="K12" s="507">
        <v>15155</v>
      </c>
      <c r="L12" s="507">
        <v>7445</v>
      </c>
      <c r="M12" s="507">
        <v>3960</v>
      </c>
      <c r="N12" s="507">
        <v>2956</v>
      </c>
      <c r="O12" s="507">
        <v>85272</v>
      </c>
      <c r="P12" s="519">
        <v>81124</v>
      </c>
      <c r="Q12" s="511">
        <f t="shared" si="0"/>
        <v>1.0511316010058676</v>
      </c>
    </row>
    <row r="13" spans="1:17" ht="24.9" customHeight="1">
      <c r="A13" s="505" t="s">
        <v>158</v>
      </c>
      <c r="B13" s="506" t="s">
        <v>159</v>
      </c>
      <c r="C13" s="507">
        <v>1859</v>
      </c>
      <c r="D13" s="508">
        <v>5977</v>
      </c>
      <c r="E13" s="508">
        <v>6251</v>
      </c>
      <c r="F13" s="507">
        <v>7255</v>
      </c>
      <c r="G13" s="507">
        <v>17598</v>
      </c>
      <c r="H13" s="507">
        <v>8488</v>
      </c>
      <c r="I13" s="507">
        <v>1502</v>
      </c>
      <c r="J13" s="507">
        <v>572</v>
      </c>
      <c r="K13" s="507">
        <v>3328</v>
      </c>
      <c r="L13" s="507">
        <v>4030</v>
      </c>
      <c r="M13" s="507">
        <v>3132</v>
      </c>
      <c r="N13" s="507">
        <v>4201</v>
      </c>
      <c r="O13" s="507">
        <v>64193</v>
      </c>
      <c r="P13" s="519">
        <v>73154</v>
      </c>
      <c r="Q13" s="511">
        <f t="shared" si="0"/>
        <v>0.87750498947425981</v>
      </c>
    </row>
    <row r="14" spans="1:17" ht="24.9" customHeight="1">
      <c r="A14" s="505" t="s">
        <v>160</v>
      </c>
      <c r="B14" s="506" t="s">
        <v>161</v>
      </c>
      <c r="C14" s="507">
        <v>1</v>
      </c>
      <c r="D14" s="508">
        <v>213</v>
      </c>
      <c r="E14" s="508">
        <v>192</v>
      </c>
      <c r="F14" s="507">
        <v>25</v>
      </c>
      <c r="G14" s="507">
        <v>3</v>
      </c>
      <c r="H14" s="507">
        <v>291</v>
      </c>
      <c r="I14" s="507">
        <v>0</v>
      </c>
      <c r="J14" s="507">
        <v>0</v>
      </c>
      <c r="K14" s="507">
        <v>149</v>
      </c>
      <c r="L14" s="507">
        <v>199</v>
      </c>
      <c r="M14" s="507">
        <v>34</v>
      </c>
      <c r="N14" s="507">
        <v>32</v>
      </c>
      <c r="O14" s="507">
        <v>1139</v>
      </c>
      <c r="P14" s="519">
        <v>1331</v>
      </c>
      <c r="Q14" s="511">
        <f t="shared" si="0"/>
        <v>0.85574755822689708</v>
      </c>
    </row>
    <row r="15" spans="1:17" ht="24.9" customHeight="1">
      <c r="A15" s="505" t="s">
        <v>162</v>
      </c>
      <c r="B15" s="506" t="s">
        <v>163</v>
      </c>
      <c r="C15" s="507">
        <v>39817</v>
      </c>
      <c r="D15" s="508">
        <v>58643</v>
      </c>
      <c r="E15" s="508">
        <v>3954</v>
      </c>
      <c r="F15" s="507">
        <v>1237</v>
      </c>
      <c r="G15" s="507">
        <v>814</v>
      </c>
      <c r="H15" s="507">
        <v>1161</v>
      </c>
      <c r="I15" s="507">
        <v>17</v>
      </c>
      <c r="J15" s="507">
        <v>119</v>
      </c>
      <c r="K15" s="507">
        <v>4168</v>
      </c>
      <c r="L15" s="507">
        <v>8865</v>
      </c>
      <c r="M15" s="507">
        <v>11475</v>
      </c>
      <c r="N15" s="507">
        <v>11626</v>
      </c>
      <c r="O15" s="507">
        <v>141896</v>
      </c>
      <c r="P15" s="519">
        <v>144518</v>
      </c>
      <c r="Q15" s="511">
        <f t="shared" si="0"/>
        <v>0.98185693131651419</v>
      </c>
    </row>
    <row r="16" spans="1:17" ht="24.9" customHeight="1">
      <c r="A16" s="505" t="s">
        <v>164</v>
      </c>
      <c r="B16" s="506" t="s">
        <v>165</v>
      </c>
      <c r="C16" s="507">
        <v>3874</v>
      </c>
      <c r="D16" s="508">
        <v>3914</v>
      </c>
      <c r="E16" s="508">
        <v>392</v>
      </c>
      <c r="F16" s="507">
        <v>168</v>
      </c>
      <c r="G16" s="507">
        <v>881</v>
      </c>
      <c r="H16" s="507">
        <v>423</v>
      </c>
      <c r="I16" s="507">
        <v>0</v>
      </c>
      <c r="J16" s="507">
        <v>34</v>
      </c>
      <c r="K16" s="507">
        <v>7561</v>
      </c>
      <c r="L16" s="507">
        <v>8243</v>
      </c>
      <c r="M16" s="507">
        <v>5521</v>
      </c>
      <c r="N16" s="507">
        <v>719</v>
      </c>
      <c r="O16" s="507">
        <v>31730</v>
      </c>
      <c r="P16" s="519">
        <v>34732</v>
      </c>
      <c r="Q16" s="511">
        <f t="shared" si="0"/>
        <v>0.91356673960612689</v>
      </c>
    </row>
    <row r="17" spans="1:17" ht="24.9" customHeight="1">
      <c r="A17" s="505" t="s">
        <v>166</v>
      </c>
      <c r="B17" s="506" t="s">
        <v>167</v>
      </c>
      <c r="C17" s="507">
        <v>77</v>
      </c>
      <c r="D17" s="508">
        <v>348</v>
      </c>
      <c r="E17" s="508">
        <v>38</v>
      </c>
      <c r="F17" s="507">
        <v>104</v>
      </c>
      <c r="G17" s="507">
        <v>717</v>
      </c>
      <c r="H17" s="507">
        <v>7851</v>
      </c>
      <c r="I17" s="507">
        <v>1322</v>
      </c>
      <c r="J17" s="507">
        <v>66</v>
      </c>
      <c r="K17" s="507">
        <v>18241</v>
      </c>
      <c r="L17" s="507">
        <v>14538</v>
      </c>
      <c r="M17" s="507">
        <v>982</v>
      </c>
      <c r="N17" s="507">
        <v>117</v>
      </c>
      <c r="O17" s="507">
        <v>44401</v>
      </c>
      <c r="P17" s="519">
        <v>27918</v>
      </c>
      <c r="Q17" s="511">
        <f t="shared" si="0"/>
        <v>1.5904076223225159</v>
      </c>
    </row>
    <row r="18" spans="1:17" ht="24.9" customHeight="1">
      <c r="A18" s="505" t="s">
        <v>168</v>
      </c>
      <c r="B18" s="506" t="s">
        <v>169</v>
      </c>
      <c r="C18" s="507">
        <v>767</v>
      </c>
      <c r="D18" s="508">
        <v>920</v>
      </c>
      <c r="E18" s="508">
        <v>216</v>
      </c>
      <c r="F18" s="507">
        <v>84</v>
      </c>
      <c r="G18" s="507">
        <v>6</v>
      </c>
      <c r="H18" s="507">
        <v>0</v>
      </c>
      <c r="I18" s="507">
        <v>0</v>
      </c>
      <c r="J18" s="507">
        <v>0</v>
      </c>
      <c r="K18" s="507">
        <v>1</v>
      </c>
      <c r="L18" s="507">
        <v>0</v>
      </c>
      <c r="M18" s="507">
        <v>4</v>
      </c>
      <c r="N18" s="507">
        <v>76</v>
      </c>
      <c r="O18" s="507">
        <v>2074</v>
      </c>
      <c r="P18" s="519">
        <v>4114</v>
      </c>
      <c r="Q18" s="511">
        <f t="shared" si="0"/>
        <v>0.50413223140495866</v>
      </c>
    </row>
    <row r="19" spans="1:17" ht="24.9" customHeight="1">
      <c r="A19" s="505" t="s">
        <v>170</v>
      </c>
      <c r="B19" s="506" t="s">
        <v>171</v>
      </c>
      <c r="C19" s="507">
        <v>8865</v>
      </c>
      <c r="D19" s="508">
        <v>20787</v>
      </c>
      <c r="E19" s="508">
        <v>12706</v>
      </c>
      <c r="F19" s="507">
        <v>9177</v>
      </c>
      <c r="G19" s="507">
        <v>10288</v>
      </c>
      <c r="H19" s="507">
        <v>3640</v>
      </c>
      <c r="I19" s="507">
        <v>0</v>
      </c>
      <c r="J19" s="507">
        <v>2</v>
      </c>
      <c r="K19" s="507">
        <v>2645</v>
      </c>
      <c r="L19" s="507">
        <v>6726</v>
      </c>
      <c r="M19" s="507">
        <v>75228</v>
      </c>
      <c r="N19" s="507">
        <v>34807</v>
      </c>
      <c r="O19" s="507">
        <v>184871</v>
      </c>
      <c r="P19" s="519">
        <v>118611</v>
      </c>
      <c r="Q19" s="511">
        <f t="shared" si="0"/>
        <v>1.5586328418106246</v>
      </c>
    </row>
    <row r="20" spans="1:17" ht="24.9" customHeight="1">
      <c r="A20" s="505" t="s">
        <v>172</v>
      </c>
      <c r="B20" s="506" t="s">
        <v>173</v>
      </c>
      <c r="C20" s="507">
        <v>3755</v>
      </c>
      <c r="D20" s="508">
        <v>8070</v>
      </c>
      <c r="E20" s="508">
        <v>3896</v>
      </c>
      <c r="F20" s="507">
        <v>3166</v>
      </c>
      <c r="G20" s="507">
        <v>1915</v>
      </c>
      <c r="H20" s="507">
        <v>1058</v>
      </c>
      <c r="I20" s="507">
        <v>33</v>
      </c>
      <c r="J20" s="507">
        <v>10</v>
      </c>
      <c r="K20" s="507">
        <v>4577</v>
      </c>
      <c r="L20" s="507">
        <v>5488</v>
      </c>
      <c r="M20" s="507">
        <v>5298</v>
      </c>
      <c r="N20" s="507">
        <v>8311</v>
      </c>
      <c r="O20" s="507">
        <v>45577</v>
      </c>
      <c r="P20" s="519">
        <v>42562</v>
      </c>
      <c r="Q20" s="511">
        <f t="shared" si="0"/>
        <v>1.0708378365678304</v>
      </c>
    </row>
    <row r="21" spans="1:17" ht="24.9" customHeight="1">
      <c r="A21" s="505" t="s">
        <v>174</v>
      </c>
      <c r="B21" s="506" t="s">
        <v>175</v>
      </c>
      <c r="C21" s="507">
        <v>0</v>
      </c>
      <c r="D21" s="508">
        <v>0</v>
      </c>
      <c r="E21" s="508">
        <v>35</v>
      </c>
      <c r="F21" s="507">
        <v>27</v>
      </c>
      <c r="G21" s="507">
        <v>37</v>
      </c>
      <c r="H21" s="507">
        <v>0</v>
      </c>
      <c r="I21" s="507">
        <v>0</v>
      </c>
      <c r="J21" s="507">
        <v>0</v>
      </c>
      <c r="K21" s="507">
        <v>5</v>
      </c>
      <c r="L21" s="507">
        <v>14</v>
      </c>
      <c r="M21" s="507">
        <v>0</v>
      </c>
      <c r="N21" s="507">
        <v>0</v>
      </c>
      <c r="O21" s="507">
        <v>118</v>
      </c>
      <c r="P21" s="519">
        <v>258</v>
      </c>
      <c r="Q21" s="511">
        <f t="shared" si="0"/>
        <v>0.4573643410852713</v>
      </c>
    </row>
    <row r="22" spans="1:17" ht="24.9" customHeight="1">
      <c r="A22" s="505" t="s">
        <v>176</v>
      </c>
      <c r="B22" s="506" t="s">
        <v>177</v>
      </c>
      <c r="C22" s="507">
        <v>301</v>
      </c>
      <c r="D22" s="508">
        <v>371</v>
      </c>
      <c r="E22" s="508">
        <v>90</v>
      </c>
      <c r="F22" s="507">
        <v>248</v>
      </c>
      <c r="G22" s="507">
        <v>3934</v>
      </c>
      <c r="H22" s="507">
        <v>11625</v>
      </c>
      <c r="I22" s="507">
        <v>6209</v>
      </c>
      <c r="J22" s="507">
        <v>2710</v>
      </c>
      <c r="K22" s="507">
        <v>2394</v>
      </c>
      <c r="L22" s="507">
        <v>5093</v>
      </c>
      <c r="M22" s="507">
        <v>6619</v>
      </c>
      <c r="N22" s="507">
        <v>7647</v>
      </c>
      <c r="O22" s="507">
        <v>47241</v>
      </c>
      <c r="P22" s="519">
        <v>51486</v>
      </c>
      <c r="Q22" s="511">
        <f t="shared" si="0"/>
        <v>0.91755040205104299</v>
      </c>
    </row>
    <row r="23" spans="1:17" ht="24.9" customHeight="1">
      <c r="A23" s="505" t="s">
        <v>178</v>
      </c>
      <c r="B23" s="506" t="s">
        <v>179</v>
      </c>
      <c r="C23" s="507">
        <v>1109</v>
      </c>
      <c r="D23" s="508">
        <v>5084</v>
      </c>
      <c r="E23" s="508">
        <v>4999</v>
      </c>
      <c r="F23" s="507">
        <v>8490</v>
      </c>
      <c r="G23" s="507">
        <v>7925</v>
      </c>
      <c r="H23" s="507">
        <v>6576</v>
      </c>
      <c r="I23" s="507">
        <v>3453</v>
      </c>
      <c r="J23" s="507">
        <v>4133</v>
      </c>
      <c r="K23" s="507">
        <v>8989</v>
      </c>
      <c r="L23" s="507">
        <v>6276</v>
      </c>
      <c r="M23" s="507">
        <v>5466</v>
      </c>
      <c r="N23" s="507">
        <v>1440</v>
      </c>
      <c r="O23" s="507">
        <v>63940</v>
      </c>
      <c r="P23" s="519">
        <v>64394</v>
      </c>
      <c r="Q23" s="511">
        <f t="shared" si="0"/>
        <v>0.99294965369444355</v>
      </c>
    </row>
    <row r="24" spans="1:17" ht="24.9" customHeight="1">
      <c r="A24" s="512" t="s">
        <v>180</v>
      </c>
      <c r="B24" s="513" t="s">
        <v>181</v>
      </c>
      <c r="C24" s="514">
        <v>0</v>
      </c>
      <c r="D24" s="515">
        <v>67</v>
      </c>
      <c r="E24" s="515">
        <v>25</v>
      </c>
      <c r="F24" s="514">
        <v>4</v>
      </c>
      <c r="G24" s="514">
        <v>276</v>
      </c>
      <c r="H24" s="514">
        <v>822</v>
      </c>
      <c r="I24" s="514">
        <v>1910</v>
      </c>
      <c r="J24" s="514">
        <v>2406</v>
      </c>
      <c r="K24" s="514">
        <v>1266</v>
      </c>
      <c r="L24" s="514">
        <v>784</v>
      </c>
      <c r="M24" s="514">
        <v>1509</v>
      </c>
      <c r="N24" s="514">
        <v>83</v>
      </c>
      <c r="O24" s="514">
        <v>9152</v>
      </c>
      <c r="P24" s="528">
        <v>5916</v>
      </c>
      <c r="Q24" s="518">
        <f t="shared" si="0"/>
        <v>1.5469912102772143</v>
      </c>
    </row>
    <row r="25" spans="1:17" ht="22.75" customHeight="1"/>
    <row r="26" spans="1:17" ht="22.75" customHeight="1"/>
  </sheetData>
  <sheetProtection selectLockedCells="1" selectUnlockedCells="1"/>
  <mergeCells count="3">
    <mergeCell ref="A2:C2"/>
    <mergeCell ref="O6:Q6"/>
    <mergeCell ref="A7:B7"/>
  </mergeCells>
  <phoneticPr fontId="4"/>
  <pageMargins left="0.78740157480314965" right="0.39370078740157483" top="0.39370078740157483" bottom="0.39370078740157483" header="0" footer="0"/>
  <pageSetup paperSize="9" scale="80" firstPageNumber="0" orientation="landscape" r:id="rId1"/>
  <headerFooter scaleWithDoc="0" alignWithMargins="0">
    <oddFooter>&amp;C&amp;"ＭＳ 明朝,標準"－９－</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D9E46E-9342-4F02-BED3-BC37425AAE52}">
  <sheetPr>
    <pageSetUpPr fitToPage="1"/>
  </sheetPr>
  <dimension ref="A1:Q29"/>
  <sheetViews>
    <sheetView view="pageLayout" zoomScaleNormal="100" workbookViewId="0">
      <selection activeCell="Q26" sqref="Q26"/>
    </sheetView>
  </sheetViews>
  <sheetFormatPr defaultColWidth="9" defaultRowHeight="14.4"/>
  <cols>
    <col min="1" max="1" width="5.33203125" style="12" customWidth="1"/>
    <col min="2" max="2" width="18.33203125" style="12" customWidth="1"/>
    <col min="3" max="14" width="8.77734375" style="12" customWidth="1"/>
    <col min="15" max="16" width="9.88671875" style="12" customWidth="1"/>
    <col min="17" max="17" width="8.77734375" style="12" customWidth="1"/>
    <col min="18" max="16384" width="9" style="12"/>
  </cols>
  <sheetData>
    <row r="1" spans="1:17" ht="15.05" customHeight="1">
      <c r="O1" s="688" t="s">
        <v>1490</v>
      </c>
      <c r="P1" s="688"/>
      <c r="Q1" s="688"/>
    </row>
    <row r="2" spans="1:17" ht="24.05" customHeight="1">
      <c r="A2" s="686" t="s">
        <v>1129</v>
      </c>
      <c r="B2" s="686"/>
      <c r="C2" s="43" t="s">
        <v>232</v>
      </c>
      <c r="D2" s="43" t="s">
        <v>233</v>
      </c>
      <c r="E2" s="43" t="s">
        <v>234</v>
      </c>
      <c r="F2" s="43" t="s">
        <v>235</v>
      </c>
      <c r="G2" s="43" t="s">
        <v>236</v>
      </c>
      <c r="H2" s="43" t="s">
        <v>237</v>
      </c>
      <c r="I2" s="43" t="s">
        <v>238</v>
      </c>
      <c r="J2" s="43" t="s">
        <v>239</v>
      </c>
      <c r="K2" s="43" t="s">
        <v>240</v>
      </c>
      <c r="L2" s="43" t="s">
        <v>241</v>
      </c>
      <c r="M2" s="43" t="s">
        <v>242</v>
      </c>
      <c r="N2" s="43" t="s">
        <v>243</v>
      </c>
      <c r="O2" s="43" t="s">
        <v>146</v>
      </c>
      <c r="P2" s="63" t="s">
        <v>1488</v>
      </c>
      <c r="Q2" s="45" t="s">
        <v>147</v>
      </c>
    </row>
    <row r="3" spans="1:17" ht="24.05" customHeight="1">
      <c r="A3" s="62" t="s">
        <v>244</v>
      </c>
      <c r="B3" s="529" t="s">
        <v>183</v>
      </c>
      <c r="C3" s="530">
        <v>129</v>
      </c>
      <c r="D3" s="530">
        <v>706</v>
      </c>
      <c r="E3" s="530">
        <v>741</v>
      </c>
      <c r="F3" s="530">
        <v>1279</v>
      </c>
      <c r="G3" s="530">
        <v>1674</v>
      </c>
      <c r="H3" s="530">
        <v>1214</v>
      </c>
      <c r="I3" s="530">
        <v>654</v>
      </c>
      <c r="J3" s="530">
        <v>432</v>
      </c>
      <c r="K3" s="530">
        <v>612</v>
      </c>
      <c r="L3" s="530">
        <v>744</v>
      </c>
      <c r="M3" s="530">
        <v>470</v>
      </c>
      <c r="N3" s="530">
        <v>343</v>
      </c>
      <c r="O3" s="531">
        <f t="shared" ref="O3:O4" si="0">SUM(C3:N3)</f>
        <v>8998</v>
      </c>
      <c r="P3" s="61">
        <v>9029</v>
      </c>
      <c r="Q3" s="60">
        <f>O3/P3</f>
        <v>0.99656661867316421</v>
      </c>
    </row>
    <row r="4" spans="1:17" ht="24.05" customHeight="1">
      <c r="A4" s="532" t="s">
        <v>184</v>
      </c>
      <c r="B4" s="533" t="s">
        <v>185</v>
      </c>
      <c r="C4" s="534">
        <v>141</v>
      </c>
      <c r="D4" s="534">
        <v>737</v>
      </c>
      <c r="E4" s="534">
        <v>4018</v>
      </c>
      <c r="F4" s="534">
        <v>3311</v>
      </c>
      <c r="G4" s="534">
        <v>5206</v>
      </c>
      <c r="H4" s="534">
        <v>19548</v>
      </c>
      <c r="I4" s="534">
        <v>11668</v>
      </c>
      <c r="J4" s="534">
        <v>3526</v>
      </c>
      <c r="K4" s="534">
        <v>1503</v>
      </c>
      <c r="L4" s="534">
        <v>1560</v>
      </c>
      <c r="M4" s="534">
        <v>1229</v>
      </c>
      <c r="N4" s="534">
        <v>2955</v>
      </c>
      <c r="O4" s="535">
        <f t="shared" si="0"/>
        <v>55402</v>
      </c>
      <c r="P4" s="536">
        <v>38467</v>
      </c>
      <c r="Q4" s="511">
        <f>O4/P4</f>
        <v>1.4402474848571503</v>
      </c>
    </row>
    <row r="5" spans="1:17" ht="24.05" customHeight="1">
      <c r="A5" s="532" t="s">
        <v>186</v>
      </c>
      <c r="B5" s="533" t="s">
        <v>187</v>
      </c>
      <c r="C5" s="534">
        <v>0</v>
      </c>
      <c r="D5" s="534">
        <v>0</v>
      </c>
      <c r="E5" s="534">
        <v>0</v>
      </c>
      <c r="F5" s="534">
        <v>0</v>
      </c>
      <c r="G5" s="534">
        <v>2785</v>
      </c>
      <c r="H5" s="534">
        <v>122</v>
      </c>
      <c r="I5" s="534">
        <v>7699</v>
      </c>
      <c r="J5" s="534">
        <v>3834</v>
      </c>
      <c r="K5" s="534">
        <v>673</v>
      </c>
      <c r="L5" s="534">
        <v>4108</v>
      </c>
      <c r="M5" s="534">
        <v>8582</v>
      </c>
      <c r="N5" s="534">
        <v>1309</v>
      </c>
      <c r="O5" s="535">
        <f>SUM(C5:N5)</f>
        <v>29112</v>
      </c>
      <c r="P5" s="536">
        <v>15763</v>
      </c>
      <c r="Q5" s="511">
        <f>O5/P5</f>
        <v>1.8468565628370235</v>
      </c>
    </row>
    <row r="6" spans="1:17" ht="24.05" customHeight="1">
      <c r="A6" s="532" t="s">
        <v>188</v>
      </c>
      <c r="B6" s="533" t="s">
        <v>189</v>
      </c>
      <c r="C6" s="534">
        <v>2568</v>
      </c>
      <c r="D6" s="534">
        <v>0</v>
      </c>
      <c r="E6" s="534">
        <v>17</v>
      </c>
      <c r="F6" s="534">
        <v>102</v>
      </c>
      <c r="G6" s="534">
        <v>94</v>
      </c>
      <c r="H6" s="534">
        <v>142</v>
      </c>
      <c r="I6" s="534">
        <v>1641</v>
      </c>
      <c r="J6" s="534">
        <v>67</v>
      </c>
      <c r="K6" s="534">
        <v>598</v>
      </c>
      <c r="L6" s="534">
        <v>9180</v>
      </c>
      <c r="M6" s="534">
        <v>8826</v>
      </c>
      <c r="N6" s="534">
        <v>11411</v>
      </c>
      <c r="O6" s="535">
        <f t="shared" ref="O6:O25" si="1">SUM(C6:N6)</f>
        <v>34646</v>
      </c>
      <c r="P6" s="536">
        <v>60633</v>
      </c>
      <c r="Q6" s="511">
        <f t="shared" ref="Q6:Q25" si="2">O6/P6</f>
        <v>0.57140501047284487</v>
      </c>
    </row>
    <row r="7" spans="1:17" ht="24.05" customHeight="1">
      <c r="A7" s="532" t="s">
        <v>190</v>
      </c>
      <c r="B7" s="533" t="s">
        <v>191</v>
      </c>
      <c r="C7" s="534">
        <f>5736-C5-C6</f>
        <v>3168</v>
      </c>
      <c r="D7" s="534">
        <f>8728-D5-D6</f>
        <v>8728</v>
      </c>
      <c r="E7" s="534">
        <f>8838-E5-E6</f>
        <v>8821</v>
      </c>
      <c r="F7" s="534">
        <f>12877-F5-F6</f>
        <v>12775</v>
      </c>
      <c r="G7" s="534">
        <f>20421-G5-G6</f>
        <v>17542</v>
      </c>
      <c r="H7" s="534">
        <f>18024-H5-H6</f>
        <v>17760</v>
      </c>
      <c r="I7" s="534">
        <f>23880-I5-I6</f>
        <v>14540</v>
      </c>
      <c r="J7" s="534">
        <f>25950-J5-J6</f>
        <v>22049</v>
      </c>
      <c r="K7" s="534">
        <f>19743-K5-K6</f>
        <v>18472</v>
      </c>
      <c r="L7" s="534">
        <f>34753-L5-L6</f>
        <v>21465</v>
      </c>
      <c r="M7" s="534">
        <f>37273-M5-M6</f>
        <v>19865</v>
      </c>
      <c r="N7" s="534">
        <f>23814-N5-N6</f>
        <v>11094</v>
      </c>
      <c r="O7" s="535">
        <f>SUM(C7:N7)</f>
        <v>176279</v>
      </c>
      <c r="P7" s="536">
        <f>234434-P5-P6</f>
        <v>158038</v>
      </c>
      <c r="Q7" s="511">
        <f t="shared" si="2"/>
        <v>1.1154216074614967</v>
      </c>
    </row>
    <row r="8" spans="1:17" ht="24.05" customHeight="1">
      <c r="A8" s="532" t="s">
        <v>192</v>
      </c>
      <c r="B8" s="533" t="s">
        <v>193</v>
      </c>
      <c r="C8" s="534">
        <v>85489</v>
      </c>
      <c r="D8" s="534">
        <v>40</v>
      </c>
      <c r="E8" s="534">
        <v>10</v>
      </c>
      <c r="F8" s="534">
        <v>56</v>
      </c>
      <c r="G8" s="534">
        <v>8437</v>
      </c>
      <c r="H8" s="534">
        <v>130210</v>
      </c>
      <c r="I8" s="534">
        <v>87413</v>
      </c>
      <c r="J8" s="534">
        <v>7098</v>
      </c>
      <c r="K8" s="534">
        <v>53983</v>
      </c>
      <c r="L8" s="534">
        <v>36944</v>
      </c>
      <c r="M8" s="534">
        <v>137460</v>
      </c>
      <c r="N8" s="534">
        <v>148255</v>
      </c>
      <c r="O8" s="535">
        <f t="shared" si="1"/>
        <v>695395</v>
      </c>
      <c r="P8" s="536">
        <v>659866</v>
      </c>
      <c r="Q8" s="511">
        <f t="shared" si="2"/>
        <v>1.0538427498916447</v>
      </c>
    </row>
    <row r="9" spans="1:17" ht="24.05" customHeight="1">
      <c r="A9" s="532" t="s">
        <v>194</v>
      </c>
      <c r="B9" s="533" t="s">
        <v>195</v>
      </c>
      <c r="C9" s="534">
        <v>2338</v>
      </c>
      <c r="D9" s="534">
        <v>7354</v>
      </c>
      <c r="E9" s="534">
        <v>8823</v>
      </c>
      <c r="F9" s="534">
        <v>3581</v>
      </c>
      <c r="G9" s="534">
        <v>191</v>
      </c>
      <c r="H9" s="534">
        <v>13</v>
      </c>
      <c r="I9" s="534">
        <v>0</v>
      </c>
      <c r="J9" s="534">
        <v>4</v>
      </c>
      <c r="K9" s="534">
        <v>54</v>
      </c>
      <c r="L9" s="534">
        <v>800</v>
      </c>
      <c r="M9" s="534">
        <v>1209</v>
      </c>
      <c r="N9" s="534">
        <v>4284</v>
      </c>
      <c r="O9" s="535">
        <f t="shared" si="1"/>
        <v>28651</v>
      </c>
      <c r="P9" s="536">
        <v>27667</v>
      </c>
      <c r="Q9" s="511">
        <f t="shared" si="2"/>
        <v>1.0355658365561862</v>
      </c>
    </row>
    <row r="10" spans="1:17" ht="24.05" customHeight="1">
      <c r="A10" s="532" t="s">
        <v>196</v>
      </c>
      <c r="B10" s="533" t="s">
        <v>197</v>
      </c>
      <c r="C10" s="534">
        <v>0</v>
      </c>
      <c r="D10" s="534">
        <v>2</v>
      </c>
      <c r="E10" s="534">
        <v>10</v>
      </c>
      <c r="F10" s="534">
        <v>27</v>
      </c>
      <c r="G10" s="534">
        <v>41</v>
      </c>
      <c r="H10" s="534">
        <v>36</v>
      </c>
      <c r="I10" s="534">
        <v>133</v>
      </c>
      <c r="J10" s="534">
        <v>169</v>
      </c>
      <c r="K10" s="534">
        <v>152</v>
      </c>
      <c r="L10" s="534">
        <v>1454</v>
      </c>
      <c r="M10" s="534">
        <v>916</v>
      </c>
      <c r="N10" s="534">
        <v>83</v>
      </c>
      <c r="O10" s="535">
        <f t="shared" si="1"/>
        <v>3023</v>
      </c>
      <c r="P10" s="536">
        <v>4515</v>
      </c>
      <c r="Q10" s="511">
        <f t="shared" si="2"/>
        <v>0.66954595791805094</v>
      </c>
    </row>
    <row r="11" spans="1:17" ht="24.05" customHeight="1">
      <c r="A11" s="532" t="s">
        <v>198</v>
      </c>
      <c r="B11" s="533" t="s">
        <v>199</v>
      </c>
      <c r="C11" s="534">
        <v>0</v>
      </c>
      <c r="D11" s="534">
        <v>3</v>
      </c>
      <c r="E11" s="534">
        <v>6</v>
      </c>
      <c r="F11" s="534">
        <v>8</v>
      </c>
      <c r="G11" s="534">
        <v>16</v>
      </c>
      <c r="H11" s="534">
        <v>18</v>
      </c>
      <c r="I11" s="534">
        <v>1296</v>
      </c>
      <c r="J11" s="534">
        <v>1488</v>
      </c>
      <c r="K11" s="534">
        <v>78</v>
      </c>
      <c r="L11" s="534">
        <v>27</v>
      </c>
      <c r="M11" s="534">
        <v>1</v>
      </c>
      <c r="N11" s="534">
        <v>1</v>
      </c>
      <c r="O11" s="535">
        <f t="shared" si="1"/>
        <v>2942</v>
      </c>
      <c r="P11" s="536">
        <v>3571</v>
      </c>
      <c r="Q11" s="511">
        <f t="shared" si="2"/>
        <v>0.82385886306356759</v>
      </c>
    </row>
    <row r="12" spans="1:17" ht="24.05" customHeight="1">
      <c r="A12" s="532" t="s">
        <v>200</v>
      </c>
      <c r="B12" s="533" t="s">
        <v>201</v>
      </c>
      <c r="C12" s="534">
        <v>6980</v>
      </c>
      <c r="D12" s="534">
        <v>17873</v>
      </c>
      <c r="E12" s="534">
        <v>9851</v>
      </c>
      <c r="F12" s="534">
        <v>9819</v>
      </c>
      <c r="G12" s="534">
        <v>14697</v>
      </c>
      <c r="H12" s="534">
        <v>14884</v>
      </c>
      <c r="I12" s="534">
        <v>0</v>
      </c>
      <c r="J12" s="534">
        <v>0</v>
      </c>
      <c r="K12" s="534">
        <v>20193</v>
      </c>
      <c r="L12" s="534">
        <v>24166</v>
      </c>
      <c r="M12" s="534">
        <v>20718</v>
      </c>
      <c r="N12" s="534">
        <v>22311</v>
      </c>
      <c r="O12" s="535">
        <f t="shared" si="1"/>
        <v>161492</v>
      </c>
      <c r="P12" s="536">
        <v>205080</v>
      </c>
      <c r="Q12" s="511">
        <f t="shared" si="2"/>
        <v>0.78745855275989862</v>
      </c>
    </row>
    <row r="13" spans="1:17" ht="24.05" customHeight="1">
      <c r="A13" s="532" t="s">
        <v>202</v>
      </c>
      <c r="B13" s="533" t="s">
        <v>203</v>
      </c>
      <c r="C13" s="534">
        <v>635</v>
      </c>
      <c r="D13" s="534">
        <v>2134</v>
      </c>
      <c r="E13" s="534">
        <v>1647</v>
      </c>
      <c r="F13" s="534">
        <v>1862</v>
      </c>
      <c r="G13" s="534">
        <v>2527</v>
      </c>
      <c r="H13" s="534">
        <v>3070</v>
      </c>
      <c r="I13" s="534">
        <v>0</v>
      </c>
      <c r="J13" s="534">
        <v>0</v>
      </c>
      <c r="K13" s="534">
        <v>2291</v>
      </c>
      <c r="L13" s="534">
        <v>3149</v>
      </c>
      <c r="M13" s="534">
        <v>2546</v>
      </c>
      <c r="N13" s="534">
        <v>1659</v>
      </c>
      <c r="O13" s="535">
        <f t="shared" si="1"/>
        <v>21520</v>
      </c>
      <c r="P13" s="536">
        <v>24687</v>
      </c>
      <c r="Q13" s="511">
        <f t="shared" si="2"/>
        <v>0.87171385749584807</v>
      </c>
    </row>
    <row r="14" spans="1:17" ht="24.05" customHeight="1">
      <c r="A14" s="532" t="s">
        <v>204</v>
      </c>
      <c r="B14" s="533" t="s">
        <v>205</v>
      </c>
      <c r="C14" s="534">
        <v>9582</v>
      </c>
      <c r="D14" s="534">
        <v>4360</v>
      </c>
      <c r="E14" s="534">
        <v>5997</v>
      </c>
      <c r="F14" s="534">
        <v>2233</v>
      </c>
      <c r="G14" s="534">
        <v>0</v>
      </c>
      <c r="H14" s="534">
        <v>0</v>
      </c>
      <c r="I14" s="534">
        <v>0</v>
      </c>
      <c r="J14" s="534">
        <v>0</v>
      </c>
      <c r="K14" s="534">
        <v>0</v>
      </c>
      <c r="L14" s="534">
        <v>23169</v>
      </c>
      <c r="M14" s="534">
        <v>9121</v>
      </c>
      <c r="N14" s="534">
        <v>8328</v>
      </c>
      <c r="O14" s="535">
        <f t="shared" si="1"/>
        <v>62790</v>
      </c>
      <c r="P14" s="536">
        <v>52131</v>
      </c>
      <c r="Q14" s="511">
        <f t="shared" si="2"/>
        <v>1.2044656730160557</v>
      </c>
    </row>
    <row r="15" spans="1:17" ht="24.05" customHeight="1">
      <c r="A15" s="532" t="s">
        <v>206</v>
      </c>
      <c r="B15" s="533" t="s">
        <v>207</v>
      </c>
      <c r="C15" s="534">
        <v>1147</v>
      </c>
      <c r="D15" s="534">
        <v>5041</v>
      </c>
      <c r="E15" s="534">
        <v>0</v>
      </c>
      <c r="F15" s="534">
        <v>0</v>
      </c>
      <c r="G15" s="534">
        <v>8303</v>
      </c>
      <c r="H15" s="534">
        <v>10832</v>
      </c>
      <c r="I15" s="534">
        <v>11045</v>
      </c>
      <c r="J15" s="534">
        <v>7753</v>
      </c>
      <c r="K15" s="534">
        <v>6665</v>
      </c>
      <c r="L15" s="534">
        <v>5388</v>
      </c>
      <c r="M15" s="534">
        <v>4808</v>
      </c>
      <c r="N15" s="534">
        <v>2331</v>
      </c>
      <c r="O15" s="535">
        <f t="shared" si="1"/>
        <v>63313</v>
      </c>
      <c r="P15" s="536">
        <v>63901</v>
      </c>
      <c r="Q15" s="511">
        <f t="shared" si="2"/>
        <v>0.99079826606782362</v>
      </c>
    </row>
    <row r="16" spans="1:17" ht="24.05" customHeight="1">
      <c r="A16" s="532" t="s">
        <v>208</v>
      </c>
      <c r="B16" s="533" t="s">
        <v>209</v>
      </c>
      <c r="C16" s="534">
        <v>0</v>
      </c>
      <c r="D16" s="534">
        <v>6</v>
      </c>
      <c r="E16" s="534">
        <v>19</v>
      </c>
      <c r="F16" s="534">
        <v>544</v>
      </c>
      <c r="G16" s="534">
        <v>2468</v>
      </c>
      <c r="H16" s="534">
        <v>104</v>
      </c>
      <c r="I16" s="534">
        <v>394</v>
      </c>
      <c r="J16" s="534">
        <v>616</v>
      </c>
      <c r="K16" s="534">
        <v>1613</v>
      </c>
      <c r="L16" s="534">
        <v>1585</v>
      </c>
      <c r="M16" s="534">
        <v>369</v>
      </c>
      <c r="N16" s="534">
        <v>187</v>
      </c>
      <c r="O16" s="535">
        <f t="shared" si="1"/>
        <v>7905</v>
      </c>
      <c r="P16" s="536">
        <v>11919</v>
      </c>
      <c r="Q16" s="511">
        <f t="shared" si="2"/>
        <v>0.66322678077019881</v>
      </c>
    </row>
    <row r="17" spans="1:17" ht="24.05" customHeight="1">
      <c r="A17" s="532" t="s">
        <v>210</v>
      </c>
      <c r="B17" s="533" t="s">
        <v>211</v>
      </c>
      <c r="C17" s="534">
        <v>5082</v>
      </c>
      <c r="D17" s="534">
        <v>9946</v>
      </c>
      <c r="E17" s="534">
        <v>9584</v>
      </c>
      <c r="F17" s="534">
        <v>15659</v>
      </c>
      <c r="G17" s="534">
        <v>18735</v>
      </c>
      <c r="H17" s="534">
        <v>11904</v>
      </c>
      <c r="I17" s="534">
        <v>153</v>
      </c>
      <c r="J17" s="534">
        <v>122</v>
      </c>
      <c r="K17" s="534">
        <v>7541</v>
      </c>
      <c r="L17" s="534">
        <v>5019</v>
      </c>
      <c r="M17" s="534">
        <v>5323</v>
      </c>
      <c r="N17" s="534">
        <v>2810</v>
      </c>
      <c r="O17" s="535">
        <f t="shared" si="1"/>
        <v>91878</v>
      </c>
      <c r="P17" s="536">
        <v>80051</v>
      </c>
      <c r="Q17" s="511">
        <f t="shared" si="2"/>
        <v>1.1477433136375561</v>
      </c>
    </row>
    <row r="18" spans="1:17" ht="24.05" customHeight="1">
      <c r="A18" s="532" t="s">
        <v>212</v>
      </c>
      <c r="B18" s="533" t="s">
        <v>213</v>
      </c>
      <c r="C18" s="534">
        <v>1095</v>
      </c>
      <c r="D18" s="534">
        <v>7345</v>
      </c>
      <c r="E18" s="534">
        <v>2673</v>
      </c>
      <c r="F18" s="534">
        <v>6252</v>
      </c>
      <c r="G18" s="534">
        <v>5637</v>
      </c>
      <c r="H18" s="534">
        <v>2371</v>
      </c>
      <c r="I18" s="534">
        <v>4012</v>
      </c>
      <c r="J18" s="534">
        <v>5520</v>
      </c>
      <c r="K18" s="534">
        <v>3199</v>
      </c>
      <c r="L18" s="534">
        <v>470</v>
      </c>
      <c r="M18" s="534">
        <v>0</v>
      </c>
      <c r="N18" s="534">
        <v>6987</v>
      </c>
      <c r="O18" s="535">
        <f t="shared" si="1"/>
        <v>45561</v>
      </c>
      <c r="P18" s="536">
        <v>46718</v>
      </c>
      <c r="Q18" s="511">
        <f t="shared" si="2"/>
        <v>0.97523438503360593</v>
      </c>
    </row>
    <row r="19" spans="1:17" ht="24.05" customHeight="1">
      <c r="A19" s="532" t="s">
        <v>214</v>
      </c>
      <c r="B19" s="533" t="s">
        <v>215</v>
      </c>
      <c r="C19" s="534">
        <v>459</v>
      </c>
      <c r="D19" s="534">
        <v>1075</v>
      </c>
      <c r="E19" s="534">
        <v>145</v>
      </c>
      <c r="F19" s="534">
        <v>374</v>
      </c>
      <c r="G19" s="534">
        <v>1006</v>
      </c>
      <c r="H19" s="534">
        <v>1554</v>
      </c>
      <c r="I19" s="534">
        <v>6700</v>
      </c>
      <c r="J19" s="534">
        <v>10185</v>
      </c>
      <c r="K19" s="534">
        <v>5923</v>
      </c>
      <c r="L19" s="534">
        <v>3195</v>
      </c>
      <c r="M19" s="534">
        <v>3379</v>
      </c>
      <c r="N19" s="534">
        <v>1035</v>
      </c>
      <c r="O19" s="535">
        <f t="shared" si="1"/>
        <v>35030</v>
      </c>
      <c r="P19" s="536">
        <v>37928</v>
      </c>
      <c r="Q19" s="511">
        <f t="shared" si="2"/>
        <v>0.9235920691837165</v>
      </c>
    </row>
    <row r="20" spans="1:17" ht="24.05" customHeight="1">
      <c r="A20" s="532" t="s">
        <v>216</v>
      </c>
      <c r="B20" s="533" t="s">
        <v>217</v>
      </c>
      <c r="C20" s="534">
        <v>0</v>
      </c>
      <c r="D20" s="534">
        <v>0</v>
      </c>
      <c r="E20" s="534">
        <v>0</v>
      </c>
      <c r="F20" s="534">
        <v>0</v>
      </c>
      <c r="G20" s="534">
        <v>2337</v>
      </c>
      <c r="H20" s="534">
        <v>15021</v>
      </c>
      <c r="I20" s="534">
        <v>42626</v>
      </c>
      <c r="J20" s="534">
        <v>39539</v>
      </c>
      <c r="K20" s="534">
        <v>169</v>
      </c>
      <c r="L20" s="534">
        <v>0</v>
      </c>
      <c r="M20" s="534">
        <v>0</v>
      </c>
      <c r="N20" s="534">
        <v>0</v>
      </c>
      <c r="O20" s="535">
        <f t="shared" si="1"/>
        <v>99692</v>
      </c>
      <c r="P20" s="536">
        <v>120319</v>
      </c>
      <c r="Q20" s="511">
        <f t="shared" si="2"/>
        <v>0.82856406718805842</v>
      </c>
    </row>
    <row r="21" spans="1:17" ht="24.05" customHeight="1">
      <c r="A21" s="532" t="s">
        <v>218</v>
      </c>
      <c r="B21" s="533" t="s">
        <v>219</v>
      </c>
      <c r="C21" s="534">
        <v>0</v>
      </c>
      <c r="D21" s="534">
        <v>0</v>
      </c>
      <c r="E21" s="534">
        <v>0</v>
      </c>
      <c r="F21" s="534">
        <v>1308</v>
      </c>
      <c r="G21" s="534">
        <v>2598</v>
      </c>
      <c r="H21" s="534">
        <v>1757</v>
      </c>
      <c r="I21" s="534">
        <v>149</v>
      </c>
      <c r="J21" s="534">
        <v>143</v>
      </c>
      <c r="K21" s="534">
        <v>1177</v>
      </c>
      <c r="L21" s="534">
        <v>16</v>
      </c>
      <c r="M21" s="534">
        <v>15</v>
      </c>
      <c r="N21" s="534">
        <v>0</v>
      </c>
      <c r="O21" s="535">
        <f t="shared" si="1"/>
        <v>7163</v>
      </c>
      <c r="P21" s="536">
        <v>1036</v>
      </c>
      <c r="Q21" s="511">
        <f t="shared" si="2"/>
        <v>6.9140926640926637</v>
      </c>
    </row>
    <row r="22" spans="1:17" ht="24.05" customHeight="1">
      <c r="A22" s="532" t="s">
        <v>220</v>
      </c>
      <c r="B22" s="533" t="s">
        <v>221</v>
      </c>
      <c r="C22" s="534">
        <v>97</v>
      </c>
      <c r="D22" s="534">
        <v>165</v>
      </c>
      <c r="E22" s="534">
        <v>182</v>
      </c>
      <c r="F22" s="534">
        <v>648</v>
      </c>
      <c r="G22" s="534">
        <v>1474</v>
      </c>
      <c r="H22" s="534">
        <v>11916</v>
      </c>
      <c r="I22" s="534">
        <v>16494</v>
      </c>
      <c r="J22" s="534">
        <v>15556</v>
      </c>
      <c r="K22" s="534">
        <v>1015</v>
      </c>
      <c r="L22" s="534">
        <v>1307</v>
      </c>
      <c r="M22" s="534">
        <v>774</v>
      </c>
      <c r="N22" s="534">
        <v>196</v>
      </c>
      <c r="O22" s="535">
        <f t="shared" si="1"/>
        <v>49824</v>
      </c>
      <c r="P22" s="536">
        <v>45463</v>
      </c>
      <c r="Q22" s="511">
        <f t="shared" si="2"/>
        <v>1.0959241581065922</v>
      </c>
    </row>
    <row r="23" spans="1:17" ht="24.05" customHeight="1">
      <c r="A23" s="532" t="s">
        <v>222</v>
      </c>
      <c r="B23" s="533" t="s">
        <v>223</v>
      </c>
      <c r="C23" s="534">
        <v>0</v>
      </c>
      <c r="D23" s="534">
        <v>0</v>
      </c>
      <c r="E23" s="534">
        <v>0</v>
      </c>
      <c r="F23" s="534">
        <v>25</v>
      </c>
      <c r="G23" s="534">
        <v>619</v>
      </c>
      <c r="H23" s="534">
        <v>271</v>
      </c>
      <c r="I23" s="534">
        <v>0</v>
      </c>
      <c r="J23" s="534">
        <v>0</v>
      </c>
      <c r="K23" s="534">
        <v>0</v>
      </c>
      <c r="L23" s="534">
        <v>0</v>
      </c>
      <c r="M23" s="534">
        <v>0</v>
      </c>
      <c r="N23" s="534">
        <v>0</v>
      </c>
      <c r="O23" s="535">
        <f t="shared" si="1"/>
        <v>915</v>
      </c>
      <c r="P23" s="536">
        <v>528</v>
      </c>
      <c r="Q23" s="511">
        <f t="shared" si="2"/>
        <v>1.7329545454545454</v>
      </c>
    </row>
    <row r="24" spans="1:17" ht="24.05" customHeight="1">
      <c r="A24" s="532" t="s">
        <v>224</v>
      </c>
      <c r="B24" s="533" t="s">
        <v>225</v>
      </c>
      <c r="C24" s="534">
        <v>669</v>
      </c>
      <c r="D24" s="534">
        <v>1047</v>
      </c>
      <c r="E24" s="534">
        <v>0</v>
      </c>
      <c r="F24" s="534">
        <v>0</v>
      </c>
      <c r="G24" s="534">
        <v>1680</v>
      </c>
      <c r="H24" s="534">
        <v>0</v>
      </c>
      <c r="I24" s="534">
        <v>0</v>
      </c>
      <c r="J24" s="534">
        <v>0</v>
      </c>
      <c r="K24" s="534">
        <v>301</v>
      </c>
      <c r="L24" s="534">
        <v>0</v>
      </c>
      <c r="M24" s="534">
        <v>0</v>
      </c>
      <c r="N24" s="534">
        <v>428</v>
      </c>
      <c r="O24" s="535">
        <f t="shared" si="1"/>
        <v>4125</v>
      </c>
      <c r="P24" s="536">
        <v>2095</v>
      </c>
      <c r="Q24" s="511">
        <f t="shared" si="2"/>
        <v>1.9689737470167064</v>
      </c>
    </row>
    <row r="25" spans="1:17" ht="24.05" customHeight="1">
      <c r="A25" s="537" t="s">
        <v>226</v>
      </c>
      <c r="B25" s="538" t="s">
        <v>227</v>
      </c>
      <c r="C25" s="539">
        <v>291</v>
      </c>
      <c r="D25" s="539">
        <v>541</v>
      </c>
      <c r="E25" s="539">
        <v>1062</v>
      </c>
      <c r="F25" s="539">
        <v>2540</v>
      </c>
      <c r="G25" s="539">
        <v>3472</v>
      </c>
      <c r="H25" s="539">
        <v>2724</v>
      </c>
      <c r="I25" s="539">
        <v>6493</v>
      </c>
      <c r="J25" s="539">
        <v>949</v>
      </c>
      <c r="K25" s="539">
        <v>409</v>
      </c>
      <c r="L25" s="539">
        <v>290</v>
      </c>
      <c r="M25" s="539">
        <v>346</v>
      </c>
      <c r="N25" s="539">
        <v>374</v>
      </c>
      <c r="O25" s="540">
        <f t="shared" si="1"/>
        <v>19491</v>
      </c>
      <c r="P25" s="541">
        <v>26950</v>
      </c>
      <c r="Q25" s="525">
        <f t="shared" si="2"/>
        <v>0.72322820037105751</v>
      </c>
    </row>
    <row r="26" spans="1:17" ht="24.05" customHeight="1">
      <c r="A26" s="696" t="s">
        <v>228</v>
      </c>
      <c r="B26" s="696"/>
      <c r="C26" s="58">
        <f>SUM('P9'!C8:C24)+SUM('P10'!C3:C25)</f>
        <v>186715</v>
      </c>
      <c r="D26" s="58">
        <f>SUM('P9'!D8:D24)+SUM('P10'!D3:D25)</f>
        <v>185899</v>
      </c>
      <c r="E26" s="58">
        <f>SUM('P9'!E8:E24)+SUM('P10'!E3:E25)</f>
        <v>106617</v>
      </c>
      <c r="F26" s="58">
        <f>SUM('P9'!F8:F24)+SUM('P10'!F3:F25)</f>
        <v>134451</v>
      </c>
      <c r="G26" s="58">
        <f>SUM('P9'!G8:G24)+SUM('P10'!G3:G25)</f>
        <v>205658</v>
      </c>
      <c r="H26" s="58">
        <f>SUM('P9'!H8:H24)+SUM('P10'!H3:H25)</f>
        <v>336679</v>
      </c>
      <c r="I26" s="58">
        <f>SUM('P9'!I8:I24)+SUM('P10'!I3:I25)</f>
        <v>259019</v>
      </c>
      <c r="J26" s="58">
        <f>SUM('P9'!J8:J24)+SUM('P10'!J3:J25)</f>
        <v>151671</v>
      </c>
      <c r="K26" s="58">
        <f>SUM('P9'!K8:K24)+SUM('P10'!K3:K25)</f>
        <v>220991</v>
      </c>
      <c r="L26" s="58">
        <f>SUM('P9'!L8:L24)+SUM('P10'!L3:L25)</f>
        <v>264670</v>
      </c>
      <c r="M26" s="58">
        <f>SUM('P9'!M8:M24)+SUM('P10'!M3:M25)</f>
        <v>417416</v>
      </c>
      <c r="N26" s="58">
        <f>SUM('P9'!N8:N24)+SUM('P10'!N3:N25)</f>
        <v>329287</v>
      </c>
      <c r="O26" s="57">
        <f>SUM('P9'!O8:O24)+SUM('P10'!O3:O25)</f>
        <v>2799073</v>
      </c>
      <c r="P26" s="56">
        <f>SUM('P9'!P8:P24)+SUM('P10'!P3:P25)</f>
        <v>2740701</v>
      </c>
      <c r="Q26" s="55">
        <f>O26/P26</f>
        <v>1.0212982007158022</v>
      </c>
    </row>
    <row r="27" spans="1:17" ht="24.05" customHeight="1">
      <c r="A27" s="697" t="s">
        <v>1488</v>
      </c>
      <c r="B27" s="697"/>
      <c r="C27" s="534">
        <v>146035</v>
      </c>
      <c r="D27" s="534">
        <v>156766</v>
      </c>
      <c r="E27" s="534">
        <v>135271</v>
      </c>
      <c r="F27" s="534">
        <v>159435</v>
      </c>
      <c r="G27" s="534">
        <v>242893</v>
      </c>
      <c r="H27" s="534">
        <v>373135</v>
      </c>
      <c r="I27" s="534">
        <v>266012</v>
      </c>
      <c r="J27" s="534">
        <v>217199</v>
      </c>
      <c r="K27" s="534">
        <v>211279</v>
      </c>
      <c r="L27" s="534">
        <v>244845</v>
      </c>
      <c r="M27" s="534">
        <v>318542</v>
      </c>
      <c r="N27" s="534">
        <v>269289</v>
      </c>
      <c r="O27" s="535">
        <f>SUM(C27:N27)</f>
        <v>2740701</v>
      </c>
      <c r="P27" s="536"/>
      <c r="Q27" s="511"/>
    </row>
    <row r="28" spans="1:17" ht="24.05" customHeight="1">
      <c r="A28" s="693" t="s">
        <v>229</v>
      </c>
      <c r="B28" s="693"/>
      <c r="C28" s="526">
        <f>C26/C27</f>
        <v>1.2785633580990858</v>
      </c>
      <c r="D28" s="526">
        <f t="shared" ref="D28:O28" si="3">D26/D27</f>
        <v>1.1858374902721254</v>
      </c>
      <c r="E28" s="526">
        <f t="shared" si="3"/>
        <v>0.78817337049330605</v>
      </c>
      <c r="F28" s="526">
        <f t="shared" si="3"/>
        <v>0.84329664126446513</v>
      </c>
      <c r="G28" s="526">
        <f t="shared" si="3"/>
        <v>0.84670204575677355</v>
      </c>
      <c r="H28" s="526">
        <f t="shared" si="3"/>
        <v>0.90229809586342746</v>
      </c>
      <c r="I28" s="526">
        <f t="shared" si="3"/>
        <v>0.97371171225358255</v>
      </c>
      <c r="J28" s="526">
        <f t="shared" si="3"/>
        <v>0.69830432000147336</v>
      </c>
      <c r="K28" s="526">
        <f t="shared" si="3"/>
        <v>1.0459676541445198</v>
      </c>
      <c r="L28" s="526">
        <f t="shared" si="3"/>
        <v>1.0809695930078214</v>
      </c>
      <c r="M28" s="526">
        <f t="shared" si="3"/>
        <v>1.310395489448801</v>
      </c>
      <c r="N28" s="526">
        <f t="shared" si="3"/>
        <v>1.222801525498628</v>
      </c>
      <c r="O28" s="542">
        <f t="shared" si="3"/>
        <v>1.0212982007158022</v>
      </c>
      <c r="P28" s="543"/>
      <c r="Q28" s="518"/>
    </row>
    <row r="29" spans="1:17" ht="22.75" customHeight="1">
      <c r="P29" s="695" t="s">
        <v>230</v>
      </c>
      <c r="Q29" s="695"/>
    </row>
  </sheetData>
  <sheetProtection selectLockedCells="1" selectUnlockedCells="1"/>
  <mergeCells count="6">
    <mergeCell ref="P29:Q29"/>
    <mergeCell ref="O1:Q1"/>
    <mergeCell ref="A2:B2"/>
    <mergeCell ref="A26:B26"/>
    <mergeCell ref="A27:B27"/>
    <mergeCell ref="A28:B28"/>
  </mergeCells>
  <phoneticPr fontId="4"/>
  <pageMargins left="0.78740157480314965" right="0.39370078740157483" top="0.39370078740157483" bottom="0.39370078740157483" header="0" footer="0"/>
  <pageSetup paperSize="9" scale="82" firstPageNumber="0" orientation="landscape" horizontalDpi="300" verticalDpi="300" r:id="rId1"/>
  <headerFooter scaleWithDoc="0" alignWithMargins="0">
    <oddFooter>&amp;C&amp;"ＭＳ 明朝,標準"－１０－</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3">
    <pageSetUpPr fitToPage="1"/>
  </sheetPr>
  <dimension ref="A1:Q24"/>
  <sheetViews>
    <sheetView view="pageLayout" zoomScaleNormal="100" zoomScaleSheetLayoutView="100" workbookViewId="0">
      <selection sqref="A1:D1"/>
    </sheetView>
  </sheetViews>
  <sheetFormatPr defaultColWidth="9" defaultRowHeight="14.4"/>
  <cols>
    <col min="1" max="1" width="6.33203125" style="12" customWidth="1"/>
    <col min="2" max="2" width="23" style="12" customWidth="1"/>
    <col min="3" max="17" width="10.33203125" style="12" customWidth="1"/>
    <col min="18" max="16384" width="9" style="12"/>
  </cols>
  <sheetData>
    <row r="1" spans="1:17" s="36" customFormat="1" ht="30.8" customHeight="1">
      <c r="A1" s="698" t="s">
        <v>1227</v>
      </c>
      <c r="B1" s="698"/>
      <c r="C1" s="698"/>
      <c r="D1" s="698"/>
      <c r="E1" s="6"/>
      <c r="F1" s="6"/>
      <c r="G1" s="6"/>
      <c r="H1" s="6"/>
      <c r="I1" s="6"/>
      <c r="J1" s="6"/>
      <c r="K1" s="6"/>
      <c r="L1" s="6"/>
      <c r="M1" s="6"/>
      <c r="N1" s="6"/>
      <c r="O1" s="6"/>
      <c r="P1" s="6"/>
      <c r="Q1" s="6"/>
    </row>
    <row r="2" spans="1:17" ht="30.8" customHeight="1">
      <c r="A2" s="503" t="s">
        <v>1845</v>
      </c>
      <c r="B2" s="1"/>
      <c r="C2" s="1"/>
      <c r="D2" s="1"/>
      <c r="E2" s="1"/>
      <c r="F2" s="1"/>
      <c r="G2" s="1"/>
      <c r="H2" s="1"/>
      <c r="I2" s="1"/>
      <c r="J2" s="1"/>
      <c r="K2" s="1"/>
      <c r="L2" s="1"/>
      <c r="M2" s="1"/>
      <c r="N2" s="1"/>
      <c r="O2" s="1"/>
      <c r="P2" s="1"/>
      <c r="Q2" s="1"/>
    </row>
    <row r="3" spans="1:17" s="1" customFormat="1" ht="30.8" customHeight="1">
      <c r="A3" s="1" t="s">
        <v>1492</v>
      </c>
    </row>
    <row r="4" spans="1:17" ht="30.8" customHeight="1">
      <c r="A4" s="1"/>
      <c r="B4" s="1"/>
      <c r="C4" s="1"/>
      <c r="D4" s="1"/>
      <c r="E4" s="1"/>
      <c r="F4" s="1"/>
      <c r="G4" s="1"/>
      <c r="H4" s="1"/>
      <c r="I4" s="1"/>
      <c r="J4" s="1"/>
      <c r="K4" s="1"/>
      <c r="L4" s="1"/>
      <c r="M4" s="1"/>
      <c r="N4" s="1"/>
      <c r="O4" s="688" t="s">
        <v>1489</v>
      </c>
      <c r="P4" s="688"/>
      <c r="Q4" s="688"/>
    </row>
    <row r="5" spans="1:17" ht="38.65" customHeight="1">
      <c r="A5" s="699" t="s">
        <v>1130</v>
      </c>
      <c r="B5" s="699"/>
      <c r="C5" s="64" t="s">
        <v>245</v>
      </c>
      <c r="D5" s="64" t="s">
        <v>246</v>
      </c>
      <c r="E5" s="64" t="s">
        <v>247</v>
      </c>
      <c r="F5" s="64" t="s">
        <v>248</v>
      </c>
      <c r="G5" s="64" t="s">
        <v>249</v>
      </c>
      <c r="H5" s="64" t="s">
        <v>250</v>
      </c>
      <c r="I5" s="64" t="s">
        <v>251</v>
      </c>
      <c r="J5" s="64" t="s">
        <v>252</v>
      </c>
      <c r="K5" s="64" t="s">
        <v>253</v>
      </c>
      <c r="L5" s="64" t="s">
        <v>254</v>
      </c>
      <c r="M5" s="64" t="s">
        <v>255</v>
      </c>
      <c r="N5" s="64" t="s">
        <v>256</v>
      </c>
      <c r="O5" s="64" t="s">
        <v>257</v>
      </c>
      <c r="P5" s="44" t="s">
        <v>1488</v>
      </c>
      <c r="Q5" s="65" t="s">
        <v>258</v>
      </c>
    </row>
    <row r="6" spans="1:17" ht="30.95" customHeight="1">
      <c r="A6" s="66">
        <v>1</v>
      </c>
      <c r="B6" s="67" t="s">
        <v>259</v>
      </c>
      <c r="C6" s="68">
        <v>161073</v>
      </c>
      <c r="D6" s="68">
        <v>460002</v>
      </c>
      <c r="E6" s="68">
        <v>145576</v>
      </c>
      <c r="F6" s="68">
        <v>151568</v>
      </c>
      <c r="G6" s="68">
        <v>188293</v>
      </c>
      <c r="H6" s="68">
        <v>191279</v>
      </c>
      <c r="I6" s="68">
        <v>8008</v>
      </c>
      <c r="J6" s="68">
        <v>1048</v>
      </c>
      <c r="K6" s="68">
        <v>298354</v>
      </c>
      <c r="L6" s="68">
        <v>300030</v>
      </c>
      <c r="M6" s="68">
        <v>307109</v>
      </c>
      <c r="N6" s="68">
        <v>210683</v>
      </c>
      <c r="O6" s="68">
        <v>2423023</v>
      </c>
      <c r="P6" s="69">
        <v>2191140</v>
      </c>
      <c r="Q6" s="60">
        <v>1.1058275600828793</v>
      </c>
    </row>
    <row r="7" spans="1:17" ht="30.95" customHeight="1">
      <c r="A7" s="70">
        <v>2</v>
      </c>
      <c r="B7" s="71" t="s">
        <v>260</v>
      </c>
      <c r="C7" s="28">
        <v>0</v>
      </c>
      <c r="D7" s="28">
        <v>0</v>
      </c>
      <c r="E7" s="28">
        <v>0</v>
      </c>
      <c r="F7" s="28">
        <v>2858</v>
      </c>
      <c r="G7" s="28">
        <v>6830</v>
      </c>
      <c r="H7" s="28">
        <v>6642</v>
      </c>
      <c r="I7" s="28">
        <v>252</v>
      </c>
      <c r="J7" s="28">
        <v>220</v>
      </c>
      <c r="K7" s="28">
        <v>2282</v>
      </c>
      <c r="L7" s="28">
        <v>25</v>
      </c>
      <c r="M7" s="28">
        <v>25</v>
      </c>
      <c r="N7" s="28">
        <v>0</v>
      </c>
      <c r="O7" s="28">
        <v>19134</v>
      </c>
      <c r="P7" s="52">
        <v>7</v>
      </c>
      <c r="Q7" s="54">
        <v>2733.4285714285716</v>
      </c>
    </row>
    <row r="8" spans="1:17" ht="30.95" customHeight="1">
      <c r="A8" s="70">
        <v>3</v>
      </c>
      <c r="B8" s="71" t="s">
        <v>261</v>
      </c>
      <c r="C8" s="28">
        <v>0</v>
      </c>
      <c r="D8" s="28">
        <v>0</v>
      </c>
      <c r="E8" s="28">
        <v>0</v>
      </c>
      <c r="F8" s="28">
        <v>0</v>
      </c>
      <c r="G8" s="28">
        <v>0</v>
      </c>
      <c r="H8" s="28">
        <v>758</v>
      </c>
      <c r="I8" s="28">
        <v>40884</v>
      </c>
      <c r="J8" s="28">
        <v>30091</v>
      </c>
      <c r="K8" s="28">
        <v>7075</v>
      </c>
      <c r="L8" s="28">
        <v>15071</v>
      </c>
      <c r="M8" s="28">
        <v>10270</v>
      </c>
      <c r="N8" s="28">
        <v>17</v>
      </c>
      <c r="O8" s="28">
        <v>104166</v>
      </c>
      <c r="P8" s="52">
        <v>90989</v>
      </c>
      <c r="Q8" s="54">
        <v>1.1448197034806404</v>
      </c>
    </row>
    <row r="9" spans="1:17" ht="30.95" customHeight="1">
      <c r="A9" s="70">
        <v>4</v>
      </c>
      <c r="B9" s="71" t="s">
        <v>262</v>
      </c>
      <c r="C9" s="28">
        <v>0</v>
      </c>
      <c r="D9" s="28">
        <v>0</v>
      </c>
      <c r="E9" s="28">
        <v>0</v>
      </c>
      <c r="F9" s="28">
        <v>0</v>
      </c>
      <c r="G9" s="28">
        <v>0</v>
      </c>
      <c r="H9" s="28">
        <v>0</v>
      </c>
      <c r="I9" s="28">
        <v>0</v>
      </c>
      <c r="J9" s="28">
        <v>0</v>
      </c>
      <c r="K9" s="28">
        <v>0</v>
      </c>
      <c r="L9" s="28">
        <v>0</v>
      </c>
      <c r="M9" s="28">
        <v>0</v>
      </c>
      <c r="N9" s="28">
        <v>0</v>
      </c>
      <c r="O9" s="28">
        <v>0</v>
      </c>
      <c r="P9" s="52">
        <v>56440</v>
      </c>
      <c r="Q9" s="187">
        <v>0</v>
      </c>
    </row>
    <row r="10" spans="1:17" ht="30.95" customHeight="1">
      <c r="A10" s="70">
        <v>5</v>
      </c>
      <c r="B10" s="71" t="s">
        <v>264</v>
      </c>
      <c r="C10" s="28">
        <v>0</v>
      </c>
      <c r="D10" s="28">
        <v>0</v>
      </c>
      <c r="E10" s="28">
        <v>0</v>
      </c>
      <c r="F10" s="28">
        <v>0</v>
      </c>
      <c r="G10" s="28">
        <v>0</v>
      </c>
      <c r="H10" s="28">
        <v>0</v>
      </c>
      <c r="I10" s="28">
        <v>0</v>
      </c>
      <c r="J10" s="28">
        <v>0</v>
      </c>
      <c r="K10" s="28">
        <v>0</v>
      </c>
      <c r="L10" s="28">
        <v>0</v>
      </c>
      <c r="M10" s="28">
        <v>0</v>
      </c>
      <c r="N10" s="28">
        <v>0</v>
      </c>
      <c r="O10" s="28">
        <v>0</v>
      </c>
      <c r="P10" s="52">
        <v>0</v>
      </c>
      <c r="Q10" s="187">
        <v>0</v>
      </c>
    </row>
    <row r="11" spans="1:17" ht="30.95" customHeight="1">
      <c r="A11" s="70">
        <v>6</v>
      </c>
      <c r="B11" s="71" t="s">
        <v>265</v>
      </c>
      <c r="C11" s="28">
        <v>5375</v>
      </c>
      <c r="D11" s="28">
        <v>25788</v>
      </c>
      <c r="E11" s="28">
        <v>17900</v>
      </c>
      <c r="F11" s="28">
        <v>31689</v>
      </c>
      <c r="G11" s="28">
        <v>47396</v>
      </c>
      <c r="H11" s="28">
        <v>23473</v>
      </c>
      <c r="I11" s="28">
        <v>24853</v>
      </c>
      <c r="J11" s="28">
        <v>26389</v>
      </c>
      <c r="K11" s="28">
        <v>15556</v>
      </c>
      <c r="L11" s="28">
        <v>16776</v>
      </c>
      <c r="M11" s="28">
        <v>12945</v>
      </c>
      <c r="N11" s="28">
        <v>5235</v>
      </c>
      <c r="O11" s="28">
        <v>253375</v>
      </c>
      <c r="P11" s="52">
        <v>242780</v>
      </c>
      <c r="Q11" s="54">
        <v>1.0436403328115991</v>
      </c>
    </row>
    <row r="12" spans="1:17" ht="30.95" customHeight="1">
      <c r="A12" s="70">
        <v>7</v>
      </c>
      <c r="B12" s="71" t="s">
        <v>266</v>
      </c>
      <c r="C12" s="28">
        <v>0</v>
      </c>
      <c r="D12" s="28">
        <v>0</v>
      </c>
      <c r="E12" s="28">
        <v>0</v>
      </c>
      <c r="F12" s="28">
        <v>0</v>
      </c>
      <c r="G12" s="28">
        <v>0</v>
      </c>
      <c r="H12" s="28">
        <v>0</v>
      </c>
      <c r="I12" s="28">
        <v>0</v>
      </c>
      <c r="J12" s="28">
        <v>0</v>
      </c>
      <c r="K12" s="28">
        <v>0</v>
      </c>
      <c r="L12" s="28">
        <v>0</v>
      </c>
      <c r="M12" s="28">
        <v>0</v>
      </c>
      <c r="N12" s="28">
        <v>0</v>
      </c>
      <c r="O12" s="28">
        <v>0</v>
      </c>
      <c r="P12" s="52">
        <v>0</v>
      </c>
      <c r="Q12" s="187">
        <v>0</v>
      </c>
    </row>
    <row r="13" spans="1:17" ht="30.95" customHeight="1">
      <c r="A13" s="70">
        <v>8</v>
      </c>
      <c r="B13" s="71" t="s">
        <v>267</v>
      </c>
      <c r="C13" s="28">
        <v>14367</v>
      </c>
      <c r="D13" s="28">
        <v>21985</v>
      </c>
      <c r="E13" s="28">
        <v>9464</v>
      </c>
      <c r="F13" s="28">
        <v>21851</v>
      </c>
      <c r="G13" s="28">
        <v>33937</v>
      </c>
      <c r="H13" s="28">
        <v>27933</v>
      </c>
      <c r="I13" s="28">
        <v>14457</v>
      </c>
      <c r="J13" s="28">
        <v>9137</v>
      </c>
      <c r="K13" s="28">
        <v>10181</v>
      </c>
      <c r="L13" s="28">
        <v>22440</v>
      </c>
      <c r="M13" s="28">
        <v>38489</v>
      </c>
      <c r="N13" s="28">
        <v>19744</v>
      </c>
      <c r="O13" s="28">
        <v>243985</v>
      </c>
      <c r="P13" s="52">
        <v>295265</v>
      </c>
      <c r="Q13" s="54">
        <v>0.82632550420808426</v>
      </c>
    </row>
    <row r="14" spans="1:17" ht="30.95" customHeight="1">
      <c r="A14" s="70">
        <v>9</v>
      </c>
      <c r="B14" s="71" t="s">
        <v>268</v>
      </c>
      <c r="C14" s="28">
        <v>291344</v>
      </c>
      <c r="D14" s="28">
        <v>0</v>
      </c>
      <c r="E14" s="28">
        <v>0</v>
      </c>
      <c r="F14" s="28">
        <v>0</v>
      </c>
      <c r="G14" s="28">
        <v>24245</v>
      </c>
      <c r="H14" s="28">
        <v>455133</v>
      </c>
      <c r="I14" s="28">
        <v>281600</v>
      </c>
      <c r="J14" s="28">
        <v>26055</v>
      </c>
      <c r="K14" s="28">
        <v>189154</v>
      </c>
      <c r="L14" s="28">
        <v>127280</v>
      </c>
      <c r="M14" s="28">
        <v>524696</v>
      </c>
      <c r="N14" s="28">
        <v>598320</v>
      </c>
      <c r="O14" s="28">
        <v>2517827</v>
      </c>
      <c r="P14" s="52">
        <v>2516206</v>
      </c>
      <c r="Q14" s="54">
        <v>1.0006442238831001</v>
      </c>
    </row>
    <row r="15" spans="1:17" ht="30.95" customHeight="1">
      <c r="A15" s="70">
        <v>10</v>
      </c>
      <c r="B15" s="71" t="s">
        <v>269</v>
      </c>
      <c r="C15" s="28">
        <v>792</v>
      </c>
      <c r="D15" s="28">
        <v>4682</v>
      </c>
      <c r="E15" s="28">
        <v>1584</v>
      </c>
      <c r="F15" s="28">
        <v>1502</v>
      </c>
      <c r="G15" s="28">
        <v>6113</v>
      </c>
      <c r="H15" s="28">
        <v>2858</v>
      </c>
      <c r="I15" s="28">
        <v>9239</v>
      </c>
      <c r="J15" s="28">
        <v>9805</v>
      </c>
      <c r="K15" s="28">
        <v>8336</v>
      </c>
      <c r="L15" s="28">
        <v>17837</v>
      </c>
      <c r="M15" s="28">
        <v>25649</v>
      </c>
      <c r="N15" s="28">
        <v>13997</v>
      </c>
      <c r="O15" s="28">
        <v>102394</v>
      </c>
      <c r="P15" s="52">
        <v>72656</v>
      </c>
      <c r="Q15" s="54">
        <v>1.4092986126403875</v>
      </c>
    </row>
    <row r="16" spans="1:17" ht="30.95" customHeight="1">
      <c r="A16" s="70">
        <v>11</v>
      </c>
      <c r="B16" s="71" t="s">
        <v>270</v>
      </c>
      <c r="C16" s="28">
        <v>12475</v>
      </c>
      <c r="D16" s="28">
        <v>39493</v>
      </c>
      <c r="E16" s="28">
        <v>1526</v>
      </c>
      <c r="F16" s="28">
        <v>1745</v>
      </c>
      <c r="G16" s="28">
        <v>63063</v>
      </c>
      <c r="H16" s="28">
        <v>96237</v>
      </c>
      <c r="I16" s="28">
        <v>100218</v>
      </c>
      <c r="J16" s="28">
        <v>71919</v>
      </c>
      <c r="K16" s="28">
        <v>48043</v>
      </c>
      <c r="L16" s="28">
        <v>38492</v>
      </c>
      <c r="M16" s="28">
        <v>34352</v>
      </c>
      <c r="N16" s="28">
        <v>16759</v>
      </c>
      <c r="O16" s="28">
        <v>524322</v>
      </c>
      <c r="P16" s="52">
        <v>528205</v>
      </c>
      <c r="Q16" s="54">
        <v>0.99264868753608926</v>
      </c>
    </row>
    <row r="17" spans="1:17" ht="30.95" customHeight="1">
      <c r="A17" s="70">
        <v>12</v>
      </c>
      <c r="B17" s="71" t="s">
        <v>271</v>
      </c>
      <c r="C17" s="28">
        <v>0</v>
      </c>
      <c r="D17" s="28">
        <v>0</v>
      </c>
      <c r="E17" s="28">
        <v>2132</v>
      </c>
      <c r="F17" s="28">
        <v>24458</v>
      </c>
      <c r="G17" s="28">
        <v>60563</v>
      </c>
      <c r="H17" s="28">
        <v>170573</v>
      </c>
      <c r="I17" s="28">
        <v>37300</v>
      </c>
      <c r="J17" s="28">
        <v>131</v>
      </c>
      <c r="K17" s="28">
        <v>5627</v>
      </c>
      <c r="L17" s="28">
        <v>76595</v>
      </c>
      <c r="M17" s="28">
        <v>139075</v>
      </c>
      <c r="N17" s="28">
        <v>65909</v>
      </c>
      <c r="O17" s="28">
        <v>582363</v>
      </c>
      <c r="P17" s="52">
        <v>593366</v>
      </c>
      <c r="Q17" s="54">
        <v>0.98145663890415025</v>
      </c>
    </row>
    <row r="18" spans="1:17" ht="30.95" customHeight="1">
      <c r="A18" s="70">
        <v>13</v>
      </c>
      <c r="B18" s="71" t="s">
        <v>272</v>
      </c>
      <c r="C18" s="28">
        <v>2285</v>
      </c>
      <c r="D18" s="28">
        <v>8725</v>
      </c>
      <c r="E18" s="28">
        <v>5252</v>
      </c>
      <c r="F18" s="28">
        <v>857</v>
      </c>
      <c r="G18" s="28">
        <v>4084</v>
      </c>
      <c r="H18" s="28">
        <v>2039</v>
      </c>
      <c r="I18" s="28">
        <v>8863</v>
      </c>
      <c r="J18" s="28">
        <v>8709</v>
      </c>
      <c r="K18" s="28">
        <v>506</v>
      </c>
      <c r="L18" s="28">
        <v>2991</v>
      </c>
      <c r="M18" s="28">
        <v>1533</v>
      </c>
      <c r="N18" s="28">
        <v>2132</v>
      </c>
      <c r="O18" s="28">
        <v>47976</v>
      </c>
      <c r="P18" s="52">
        <v>46518</v>
      </c>
      <c r="Q18" s="54">
        <v>1.0313427060492713</v>
      </c>
    </row>
    <row r="19" spans="1:17" ht="30.95" customHeight="1">
      <c r="A19" s="70">
        <v>14</v>
      </c>
      <c r="B19" s="71" t="s">
        <v>273</v>
      </c>
      <c r="C19" s="28">
        <v>2202</v>
      </c>
      <c r="D19" s="28">
        <v>6530</v>
      </c>
      <c r="E19" s="28">
        <v>3638</v>
      </c>
      <c r="F19" s="28">
        <v>8853</v>
      </c>
      <c r="G19" s="28">
        <v>25840</v>
      </c>
      <c r="H19" s="28">
        <v>47484</v>
      </c>
      <c r="I19" s="28">
        <v>69535</v>
      </c>
      <c r="J19" s="28">
        <v>71619</v>
      </c>
      <c r="K19" s="28">
        <v>15598</v>
      </c>
      <c r="L19" s="28">
        <v>7434</v>
      </c>
      <c r="M19" s="28">
        <v>9279</v>
      </c>
      <c r="N19" s="28">
        <v>3600</v>
      </c>
      <c r="O19" s="28">
        <v>271612</v>
      </c>
      <c r="P19" s="52">
        <v>322803</v>
      </c>
      <c r="Q19" s="54">
        <v>0.84141721111637746</v>
      </c>
    </row>
    <row r="20" spans="1:17" ht="30.95" customHeight="1">
      <c r="A20" s="72">
        <v>15</v>
      </c>
      <c r="B20" s="73" t="s">
        <v>274</v>
      </c>
      <c r="C20" s="74">
        <v>23</v>
      </c>
      <c r="D20" s="74">
        <v>20</v>
      </c>
      <c r="E20" s="74">
        <v>219</v>
      </c>
      <c r="F20" s="74">
        <v>192</v>
      </c>
      <c r="G20" s="74">
        <v>254</v>
      </c>
      <c r="H20" s="74">
        <v>8773</v>
      </c>
      <c r="I20" s="74">
        <v>33560</v>
      </c>
      <c r="J20" s="74">
        <v>35980</v>
      </c>
      <c r="K20" s="74">
        <v>345</v>
      </c>
      <c r="L20" s="74">
        <v>988</v>
      </c>
      <c r="M20" s="74">
        <v>515</v>
      </c>
      <c r="N20" s="74">
        <v>505</v>
      </c>
      <c r="O20" s="74">
        <v>81374</v>
      </c>
      <c r="P20" s="75">
        <v>76234</v>
      </c>
      <c r="Q20" s="59">
        <v>1.067423984049112</v>
      </c>
    </row>
    <row r="21" spans="1:17" ht="30.95" customHeight="1">
      <c r="A21" s="700" t="s">
        <v>257</v>
      </c>
      <c r="B21" s="700"/>
      <c r="C21" s="76">
        <v>489936</v>
      </c>
      <c r="D21" s="76">
        <v>567225</v>
      </c>
      <c r="E21" s="76">
        <v>187291</v>
      </c>
      <c r="F21" s="76">
        <v>245573</v>
      </c>
      <c r="G21" s="76">
        <v>460618</v>
      </c>
      <c r="H21" s="76">
        <v>1033182</v>
      </c>
      <c r="I21" s="76">
        <v>628769</v>
      </c>
      <c r="J21" s="76">
        <v>291103</v>
      </c>
      <c r="K21" s="76">
        <v>601057</v>
      </c>
      <c r="L21" s="76">
        <v>625959</v>
      </c>
      <c r="M21" s="76">
        <v>1103937</v>
      </c>
      <c r="N21" s="76">
        <v>936901</v>
      </c>
      <c r="O21" s="76">
        <v>7171551</v>
      </c>
      <c r="P21" s="77">
        <v>7032609</v>
      </c>
      <c r="Q21" s="55">
        <v>1.0197568214015595</v>
      </c>
    </row>
    <row r="22" spans="1:17" ht="30.95" customHeight="1">
      <c r="A22" s="674" t="s">
        <v>1488</v>
      </c>
      <c r="B22" s="674"/>
      <c r="C22" s="28">
        <v>319651</v>
      </c>
      <c r="D22" s="28">
        <v>446135</v>
      </c>
      <c r="E22" s="28">
        <v>211819</v>
      </c>
      <c r="F22" s="28">
        <v>243792</v>
      </c>
      <c r="G22" s="28">
        <v>646528</v>
      </c>
      <c r="H22" s="28">
        <v>1370697</v>
      </c>
      <c r="I22" s="28">
        <v>660434</v>
      </c>
      <c r="J22" s="28">
        <v>532796</v>
      </c>
      <c r="K22" s="28">
        <v>657381</v>
      </c>
      <c r="L22" s="28">
        <v>586305</v>
      </c>
      <c r="M22" s="28">
        <v>743668</v>
      </c>
      <c r="N22" s="28">
        <v>613403</v>
      </c>
      <c r="O22" s="28">
        <v>7032609</v>
      </c>
      <c r="P22" s="435"/>
      <c r="Q22" s="436"/>
    </row>
    <row r="23" spans="1:17" ht="30.95" customHeight="1">
      <c r="A23" s="675" t="s">
        <v>258</v>
      </c>
      <c r="B23" s="675"/>
      <c r="C23" s="53">
        <v>1.5327216245217441</v>
      </c>
      <c r="D23" s="53">
        <v>1.2714200858484539</v>
      </c>
      <c r="E23" s="53">
        <v>0.88420302239175896</v>
      </c>
      <c r="F23" s="53">
        <v>1.0073054078886921</v>
      </c>
      <c r="G23" s="53">
        <v>0.71244864878241931</v>
      </c>
      <c r="H23" s="53">
        <v>0.75376396096292619</v>
      </c>
      <c r="I23" s="53">
        <v>0.95205425523216547</v>
      </c>
      <c r="J23" s="53">
        <v>0.54636859135579097</v>
      </c>
      <c r="K23" s="53">
        <v>0.91432061468159254</v>
      </c>
      <c r="L23" s="53">
        <v>1.0676337401181979</v>
      </c>
      <c r="M23" s="53">
        <v>1.4844487056051894</v>
      </c>
      <c r="N23" s="53">
        <v>1.527382487532666</v>
      </c>
      <c r="O23" s="53">
        <v>1.0197568214015595</v>
      </c>
      <c r="P23" s="437"/>
      <c r="Q23" s="438"/>
    </row>
    <row r="24" spans="1:17" ht="30.8" customHeight="1">
      <c r="A24" s="1"/>
      <c r="B24" s="1"/>
      <c r="C24" s="1"/>
      <c r="D24" s="1"/>
      <c r="E24" s="1"/>
      <c r="F24" s="1"/>
      <c r="G24" s="1"/>
      <c r="H24" s="1"/>
      <c r="I24" s="1"/>
      <c r="J24" s="1"/>
      <c r="K24" s="1"/>
      <c r="L24" s="1"/>
      <c r="M24" s="1"/>
      <c r="N24" s="1"/>
      <c r="O24" s="1"/>
      <c r="P24" s="584" t="s">
        <v>275</v>
      </c>
      <c r="Q24" s="584"/>
    </row>
  </sheetData>
  <sheetProtection selectLockedCells="1" selectUnlockedCells="1"/>
  <mergeCells count="7">
    <mergeCell ref="A22:B22"/>
    <mergeCell ref="A23:B23"/>
    <mergeCell ref="P24:Q24"/>
    <mergeCell ref="A1:D1"/>
    <mergeCell ref="O4:Q4"/>
    <mergeCell ref="A5:B5"/>
    <mergeCell ref="A21:B21"/>
  </mergeCells>
  <phoneticPr fontId="4"/>
  <pageMargins left="0.78740157480314965" right="0.39370078740157483" top="0.39370078740157483" bottom="0.39370078740157483" header="0" footer="0"/>
  <pageSetup paperSize="9" scale="74" firstPageNumber="0" orientation="landscape" horizontalDpi="300" verticalDpi="300" r:id="rId1"/>
  <headerFooter scaleWithDoc="0" alignWithMargins="0">
    <oddFooter>&amp;C&amp;"ＭＳ 明朝,標準"－１１－</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4">
    <pageSetUpPr fitToPage="1"/>
  </sheetPr>
  <dimension ref="A1:Q24"/>
  <sheetViews>
    <sheetView view="pageLayout" zoomScaleNormal="100" zoomScaleSheetLayoutView="100" workbookViewId="0">
      <selection activeCell="B3" sqref="B3"/>
    </sheetView>
  </sheetViews>
  <sheetFormatPr defaultColWidth="9" defaultRowHeight="14.4"/>
  <cols>
    <col min="1" max="1" width="5.88671875" style="12" customWidth="1"/>
    <col min="2" max="2" width="22.33203125" style="12" customWidth="1"/>
    <col min="3" max="14" width="9.109375" style="12" customWidth="1"/>
    <col min="15" max="16" width="10.44140625" style="12" customWidth="1"/>
    <col min="17" max="17" width="9.21875" style="12" customWidth="1"/>
    <col min="18" max="16384" width="9" style="12"/>
  </cols>
  <sheetData>
    <row r="1" spans="1:17" ht="29.95" customHeight="1">
      <c r="A1" s="698" t="s">
        <v>276</v>
      </c>
      <c r="B1" s="698"/>
      <c r="C1" s="698"/>
      <c r="D1" s="698"/>
      <c r="E1" s="1"/>
      <c r="F1" s="1"/>
      <c r="G1" s="1"/>
      <c r="H1" s="1"/>
      <c r="I1" s="1"/>
      <c r="J1" s="1"/>
      <c r="K1" s="1"/>
      <c r="L1" s="1"/>
      <c r="M1" s="1"/>
      <c r="N1" s="1"/>
      <c r="O1" s="1"/>
      <c r="P1" s="1"/>
      <c r="Q1" s="1"/>
    </row>
    <row r="2" spans="1:17" ht="29.95" customHeight="1">
      <c r="A2" s="503" t="s">
        <v>1846</v>
      </c>
      <c r="B2" s="1"/>
      <c r="C2" s="1"/>
      <c r="D2" s="1"/>
      <c r="E2" s="1"/>
      <c r="F2" s="1"/>
      <c r="G2" s="1"/>
      <c r="H2" s="1"/>
      <c r="I2" s="1"/>
      <c r="J2" s="1"/>
      <c r="K2" s="1"/>
      <c r="L2" s="1"/>
      <c r="M2" s="1"/>
      <c r="N2" s="1"/>
      <c r="O2" s="1"/>
      <c r="P2" s="1"/>
      <c r="Q2" s="1"/>
    </row>
    <row r="3" spans="1:17" ht="29.95" customHeight="1">
      <c r="A3" s="1" t="s">
        <v>1493</v>
      </c>
      <c r="B3" s="1"/>
      <c r="C3" s="1"/>
      <c r="D3" s="1"/>
      <c r="E3" s="1"/>
      <c r="F3" s="1"/>
      <c r="G3" s="1"/>
      <c r="H3" s="1"/>
      <c r="I3" s="1"/>
      <c r="J3" s="1"/>
      <c r="K3" s="1"/>
      <c r="L3" s="1"/>
      <c r="M3" s="1"/>
      <c r="N3" s="1"/>
      <c r="O3" s="1"/>
      <c r="P3" s="1"/>
      <c r="Q3" s="1"/>
    </row>
    <row r="4" spans="1:17" ht="29.95" customHeight="1">
      <c r="A4" s="1"/>
      <c r="B4" s="1"/>
      <c r="C4" s="1"/>
      <c r="D4" s="1"/>
      <c r="E4" s="1"/>
      <c r="F4" s="1"/>
      <c r="G4" s="1"/>
      <c r="H4" s="1"/>
      <c r="I4" s="1"/>
      <c r="J4" s="1"/>
      <c r="K4" s="1"/>
      <c r="L4" s="1"/>
      <c r="M4" s="1"/>
      <c r="N4" s="1"/>
      <c r="O4" s="702" t="s">
        <v>1494</v>
      </c>
      <c r="P4" s="688"/>
      <c r="Q4" s="688"/>
    </row>
    <row r="5" spans="1:17" ht="29.95" customHeight="1">
      <c r="A5" s="699" t="s">
        <v>1131</v>
      </c>
      <c r="B5" s="699"/>
      <c r="C5" s="64" t="s">
        <v>245</v>
      </c>
      <c r="D5" s="64" t="s">
        <v>246</v>
      </c>
      <c r="E5" s="64" t="s">
        <v>247</v>
      </c>
      <c r="F5" s="64" t="s">
        <v>248</v>
      </c>
      <c r="G5" s="64" t="s">
        <v>249</v>
      </c>
      <c r="H5" s="64" t="s">
        <v>250</v>
      </c>
      <c r="I5" s="64" t="s">
        <v>251</v>
      </c>
      <c r="J5" s="64" t="s">
        <v>252</v>
      </c>
      <c r="K5" s="64" t="s">
        <v>253</v>
      </c>
      <c r="L5" s="64" t="s">
        <v>254</v>
      </c>
      <c r="M5" s="64" t="s">
        <v>255</v>
      </c>
      <c r="N5" s="64" t="s">
        <v>256</v>
      </c>
      <c r="O5" s="78" t="s">
        <v>257</v>
      </c>
      <c r="P5" s="362" t="s">
        <v>1495</v>
      </c>
      <c r="Q5" s="65" t="s">
        <v>258</v>
      </c>
    </row>
    <row r="6" spans="1:17" ht="29.95" customHeight="1">
      <c r="A6" s="66">
        <v>1</v>
      </c>
      <c r="B6" s="67" t="s">
        <v>259</v>
      </c>
      <c r="C6" s="68">
        <v>80395</v>
      </c>
      <c r="D6" s="68">
        <v>139677</v>
      </c>
      <c r="E6" s="68">
        <v>67840</v>
      </c>
      <c r="F6" s="68">
        <v>66216</v>
      </c>
      <c r="G6" s="68">
        <v>70056</v>
      </c>
      <c r="H6" s="68">
        <v>77540</v>
      </c>
      <c r="I6" s="68">
        <v>2084</v>
      </c>
      <c r="J6" s="68">
        <v>256</v>
      </c>
      <c r="K6" s="68">
        <v>111344</v>
      </c>
      <c r="L6" s="68">
        <v>136428</v>
      </c>
      <c r="M6" s="68">
        <v>159955</v>
      </c>
      <c r="N6" s="68">
        <v>118771</v>
      </c>
      <c r="O6" s="79">
        <v>1030562</v>
      </c>
      <c r="P6" s="80">
        <v>978763</v>
      </c>
      <c r="Q6" s="60">
        <v>1.0529229241399602</v>
      </c>
    </row>
    <row r="7" spans="1:17" ht="29.95" customHeight="1">
      <c r="A7" s="70">
        <v>2</v>
      </c>
      <c r="B7" s="71" t="s">
        <v>260</v>
      </c>
      <c r="C7" s="28">
        <v>0</v>
      </c>
      <c r="D7" s="28">
        <v>0</v>
      </c>
      <c r="E7" s="28">
        <v>0</v>
      </c>
      <c r="F7" s="28">
        <v>1342</v>
      </c>
      <c r="G7" s="28">
        <v>2598</v>
      </c>
      <c r="H7" s="28">
        <v>2073</v>
      </c>
      <c r="I7" s="28">
        <v>152</v>
      </c>
      <c r="J7" s="28">
        <v>143</v>
      </c>
      <c r="K7" s="28">
        <v>1177</v>
      </c>
      <c r="L7" s="28">
        <v>16</v>
      </c>
      <c r="M7" s="28">
        <v>15</v>
      </c>
      <c r="N7" s="28">
        <v>0</v>
      </c>
      <c r="O7" s="81">
        <v>7516</v>
      </c>
      <c r="P7" s="82">
        <v>21</v>
      </c>
      <c r="Q7" s="54">
        <v>357.90476190476193</v>
      </c>
    </row>
    <row r="8" spans="1:17" ht="29.95" customHeight="1">
      <c r="A8" s="70">
        <v>3</v>
      </c>
      <c r="B8" s="71" t="s">
        <v>261</v>
      </c>
      <c r="C8" s="28">
        <v>0</v>
      </c>
      <c r="D8" s="28">
        <v>0</v>
      </c>
      <c r="E8" s="28">
        <v>0</v>
      </c>
      <c r="F8" s="28">
        <v>0</v>
      </c>
      <c r="G8" s="28">
        <v>0</v>
      </c>
      <c r="H8" s="28">
        <v>339</v>
      </c>
      <c r="I8" s="28">
        <v>23670</v>
      </c>
      <c r="J8" s="28">
        <v>20514</v>
      </c>
      <c r="K8" s="28">
        <v>5077</v>
      </c>
      <c r="L8" s="28">
        <v>9381</v>
      </c>
      <c r="M8" s="28">
        <v>6600</v>
      </c>
      <c r="N8" s="28">
        <v>7</v>
      </c>
      <c r="O8" s="81">
        <v>65588</v>
      </c>
      <c r="P8" s="82">
        <v>61575</v>
      </c>
      <c r="Q8" s="54">
        <v>1.0651725537961836</v>
      </c>
    </row>
    <row r="9" spans="1:17" ht="29.95" customHeight="1">
      <c r="A9" s="70">
        <v>4</v>
      </c>
      <c r="B9" s="71" t="s">
        <v>262</v>
      </c>
      <c r="C9" s="28">
        <v>0</v>
      </c>
      <c r="D9" s="28">
        <v>0</v>
      </c>
      <c r="E9" s="28">
        <v>0</v>
      </c>
      <c r="F9" s="28">
        <v>0</v>
      </c>
      <c r="G9" s="28">
        <v>0</v>
      </c>
      <c r="H9" s="28">
        <v>0</v>
      </c>
      <c r="I9" s="28">
        <v>0</v>
      </c>
      <c r="J9" s="28">
        <v>0</v>
      </c>
      <c r="K9" s="28">
        <v>0</v>
      </c>
      <c r="L9" s="28">
        <v>0</v>
      </c>
      <c r="M9" s="28">
        <v>0</v>
      </c>
      <c r="N9" s="28">
        <v>0</v>
      </c>
      <c r="O9" s="81">
        <v>0</v>
      </c>
      <c r="P9" s="82">
        <v>20030</v>
      </c>
      <c r="Q9" s="187">
        <v>0</v>
      </c>
    </row>
    <row r="10" spans="1:17" ht="29.95" customHeight="1">
      <c r="A10" s="70">
        <v>5</v>
      </c>
      <c r="B10" s="71" t="s">
        <v>264</v>
      </c>
      <c r="C10" s="28">
        <v>0</v>
      </c>
      <c r="D10" s="28">
        <v>0</v>
      </c>
      <c r="E10" s="28">
        <v>0</v>
      </c>
      <c r="F10" s="28">
        <v>0</v>
      </c>
      <c r="G10" s="28">
        <v>0</v>
      </c>
      <c r="H10" s="28">
        <v>0</v>
      </c>
      <c r="I10" s="28">
        <v>0</v>
      </c>
      <c r="J10" s="28">
        <v>0</v>
      </c>
      <c r="K10" s="28">
        <v>0</v>
      </c>
      <c r="L10" s="28">
        <v>0</v>
      </c>
      <c r="M10" s="28">
        <v>0</v>
      </c>
      <c r="N10" s="28">
        <v>0</v>
      </c>
      <c r="O10" s="81">
        <v>0</v>
      </c>
      <c r="P10" s="82">
        <v>0</v>
      </c>
      <c r="Q10" s="187">
        <v>0</v>
      </c>
    </row>
    <row r="11" spans="1:17" ht="29.95" customHeight="1">
      <c r="A11" s="70">
        <v>6</v>
      </c>
      <c r="B11" s="71" t="s">
        <v>265</v>
      </c>
      <c r="C11" s="28">
        <v>2072</v>
      </c>
      <c r="D11" s="28">
        <v>9048</v>
      </c>
      <c r="E11" s="28">
        <v>11374</v>
      </c>
      <c r="F11" s="28">
        <v>18115</v>
      </c>
      <c r="G11" s="28">
        <v>32552</v>
      </c>
      <c r="H11" s="28">
        <v>13706</v>
      </c>
      <c r="I11" s="28">
        <v>19514</v>
      </c>
      <c r="J11" s="28">
        <v>24821</v>
      </c>
      <c r="K11" s="28">
        <v>16687</v>
      </c>
      <c r="L11" s="28">
        <v>15415</v>
      </c>
      <c r="M11" s="28">
        <v>10998</v>
      </c>
      <c r="N11" s="28">
        <v>3184</v>
      </c>
      <c r="O11" s="81">
        <v>177486</v>
      </c>
      <c r="P11" s="82">
        <v>163291</v>
      </c>
      <c r="Q11" s="54">
        <v>1.0869306942819874</v>
      </c>
    </row>
    <row r="12" spans="1:17" ht="29.95" customHeight="1">
      <c r="A12" s="70">
        <v>7</v>
      </c>
      <c r="B12" s="71" t="s">
        <v>266</v>
      </c>
      <c r="C12" s="28">
        <v>0</v>
      </c>
      <c r="D12" s="28">
        <v>0</v>
      </c>
      <c r="E12" s="28">
        <v>0</v>
      </c>
      <c r="F12" s="28">
        <v>0</v>
      </c>
      <c r="G12" s="28">
        <v>0</v>
      </c>
      <c r="H12" s="28">
        <v>0</v>
      </c>
      <c r="I12" s="28">
        <v>0</v>
      </c>
      <c r="J12" s="28">
        <v>0</v>
      </c>
      <c r="K12" s="28">
        <v>0</v>
      </c>
      <c r="L12" s="28">
        <v>0</v>
      </c>
      <c r="M12" s="28">
        <v>0</v>
      </c>
      <c r="N12" s="28">
        <v>0</v>
      </c>
      <c r="O12" s="81">
        <v>0</v>
      </c>
      <c r="P12" s="82">
        <v>0</v>
      </c>
      <c r="Q12" s="187">
        <v>0</v>
      </c>
    </row>
    <row r="13" spans="1:17" ht="29.95" customHeight="1">
      <c r="A13" s="70">
        <v>8</v>
      </c>
      <c r="B13" s="71" t="s">
        <v>267</v>
      </c>
      <c r="C13" s="28">
        <v>9759</v>
      </c>
      <c r="D13" s="28">
        <v>10878</v>
      </c>
      <c r="E13" s="28">
        <v>10669</v>
      </c>
      <c r="F13" s="28">
        <v>21571</v>
      </c>
      <c r="G13" s="28">
        <v>24659</v>
      </c>
      <c r="H13" s="28">
        <v>18373</v>
      </c>
      <c r="I13" s="28">
        <v>15196</v>
      </c>
      <c r="J13" s="28">
        <v>12552</v>
      </c>
      <c r="K13" s="28">
        <v>10732</v>
      </c>
      <c r="L13" s="28">
        <v>24303</v>
      </c>
      <c r="M13" s="28">
        <v>35476</v>
      </c>
      <c r="N13" s="28">
        <v>21061</v>
      </c>
      <c r="O13" s="81">
        <v>215229</v>
      </c>
      <c r="P13" s="82">
        <v>224815</v>
      </c>
      <c r="Q13" s="54">
        <v>0.95736049640815779</v>
      </c>
    </row>
    <row r="14" spans="1:17" ht="29.95" customHeight="1">
      <c r="A14" s="70">
        <v>9</v>
      </c>
      <c r="B14" s="71" t="s">
        <v>268</v>
      </c>
      <c r="C14" s="28">
        <v>85464</v>
      </c>
      <c r="D14" s="28">
        <v>0</v>
      </c>
      <c r="E14" s="28">
        <v>0</v>
      </c>
      <c r="F14" s="28">
        <v>0</v>
      </c>
      <c r="G14" s="28">
        <v>8386</v>
      </c>
      <c r="H14" s="28">
        <v>129887</v>
      </c>
      <c r="I14" s="28">
        <v>87413</v>
      </c>
      <c r="J14" s="28">
        <v>7098</v>
      </c>
      <c r="K14" s="28">
        <v>53671</v>
      </c>
      <c r="L14" s="28">
        <v>36428</v>
      </c>
      <c r="M14" s="28">
        <v>137151</v>
      </c>
      <c r="N14" s="28">
        <v>147876</v>
      </c>
      <c r="O14" s="81">
        <v>693374</v>
      </c>
      <c r="P14" s="82">
        <v>658718</v>
      </c>
      <c r="Q14" s="54">
        <v>1.0526112843432243</v>
      </c>
    </row>
    <row r="15" spans="1:17" ht="29.95" customHeight="1">
      <c r="A15" s="70">
        <v>10</v>
      </c>
      <c r="B15" s="71" t="s">
        <v>269</v>
      </c>
      <c r="C15" s="28">
        <v>486</v>
      </c>
      <c r="D15" s="28">
        <v>5074</v>
      </c>
      <c r="E15" s="28">
        <v>2172</v>
      </c>
      <c r="F15" s="28">
        <v>1448</v>
      </c>
      <c r="G15" s="28">
        <v>4410</v>
      </c>
      <c r="H15" s="28">
        <v>2322</v>
      </c>
      <c r="I15" s="28">
        <v>6665</v>
      </c>
      <c r="J15" s="28">
        <v>6366</v>
      </c>
      <c r="K15" s="28">
        <v>3150</v>
      </c>
      <c r="L15" s="28">
        <v>4038</v>
      </c>
      <c r="M15" s="28">
        <v>5792</v>
      </c>
      <c r="N15" s="28">
        <v>5363</v>
      </c>
      <c r="O15" s="81">
        <v>47286</v>
      </c>
      <c r="P15" s="82">
        <v>40845</v>
      </c>
      <c r="Q15" s="54">
        <v>1.1576937201615864</v>
      </c>
    </row>
    <row r="16" spans="1:17" ht="29.95" customHeight="1">
      <c r="A16" s="70">
        <v>11</v>
      </c>
      <c r="B16" s="71" t="s">
        <v>270</v>
      </c>
      <c r="C16" s="28">
        <v>3693</v>
      </c>
      <c r="D16" s="28">
        <v>6608</v>
      </c>
      <c r="E16" s="28">
        <v>958</v>
      </c>
      <c r="F16" s="28">
        <v>1255</v>
      </c>
      <c r="G16" s="28">
        <v>10793</v>
      </c>
      <c r="H16" s="28">
        <v>22828</v>
      </c>
      <c r="I16" s="28">
        <v>24499</v>
      </c>
      <c r="J16" s="28">
        <v>19061</v>
      </c>
      <c r="K16" s="28">
        <v>6922</v>
      </c>
      <c r="L16" s="28">
        <v>5393</v>
      </c>
      <c r="M16" s="28">
        <v>4813</v>
      </c>
      <c r="N16" s="28">
        <v>2469</v>
      </c>
      <c r="O16" s="81">
        <v>109292</v>
      </c>
      <c r="P16" s="82">
        <v>111039</v>
      </c>
      <c r="Q16" s="54">
        <v>0.98426678914615584</v>
      </c>
    </row>
    <row r="17" spans="1:17" ht="29.95" customHeight="1">
      <c r="A17" s="70">
        <v>12</v>
      </c>
      <c r="B17" s="71" t="s">
        <v>271</v>
      </c>
      <c r="C17" s="28">
        <v>0</v>
      </c>
      <c r="D17" s="28">
        <v>0</v>
      </c>
      <c r="E17" s="28">
        <v>2234</v>
      </c>
      <c r="F17" s="28">
        <v>8822</v>
      </c>
      <c r="G17" s="28">
        <v>25073</v>
      </c>
      <c r="H17" s="28">
        <v>40132</v>
      </c>
      <c r="I17" s="28">
        <v>15258</v>
      </c>
      <c r="J17" s="28">
        <v>52</v>
      </c>
      <c r="K17" s="28">
        <v>1481</v>
      </c>
      <c r="L17" s="28">
        <v>26952</v>
      </c>
      <c r="M17" s="28">
        <v>51834</v>
      </c>
      <c r="N17" s="28">
        <v>20216</v>
      </c>
      <c r="O17" s="81">
        <v>192054</v>
      </c>
      <c r="P17" s="82">
        <v>198659</v>
      </c>
      <c r="Q17" s="54">
        <v>0.96675207264709884</v>
      </c>
    </row>
    <row r="18" spans="1:17" ht="29.95" customHeight="1">
      <c r="A18" s="70">
        <v>13</v>
      </c>
      <c r="B18" s="71" t="s">
        <v>272</v>
      </c>
      <c r="C18" s="28">
        <v>1588</v>
      </c>
      <c r="D18" s="28">
        <v>3449</v>
      </c>
      <c r="E18" s="28">
        <v>4959</v>
      </c>
      <c r="F18" s="28">
        <v>666</v>
      </c>
      <c r="G18" s="28">
        <v>2097</v>
      </c>
      <c r="H18" s="28">
        <v>1137</v>
      </c>
      <c r="I18" s="28">
        <v>4377</v>
      </c>
      <c r="J18" s="28">
        <v>3665</v>
      </c>
      <c r="K18" s="28">
        <v>275</v>
      </c>
      <c r="L18" s="28">
        <v>1828</v>
      </c>
      <c r="M18" s="28">
        <v>831</v>
      </c>
      <c r="N18" s="28">
        <v>1012</v>
      </c>
      <c r="O18" s="81">
        <v>25884</v>
      </c>
      <c r="P18" s="82">
        <v>27084</v>
      </c>
      <c r="Q18" s="54">
        <v>0.95569339831634914</v>
      </c>
    </row>
    <row r="19" spans="1:17" ht="29.95" customHeight="1">
      <c r="A19" s="70">
        <v>14</v>
      </c>
      <c r="B19" s="71" t="s">
        <v>273</v>
      </c>
      <c r="C19" s="28">
        <v>3240</v>
      </c>
      <c r="D19" s="28">
        <v>11132</v>
      </c>
      <c r="E19" s="28">
        <v>6258</v>
      </c>
      <c r="F19" s="28">
        <v>14870</v>
      </c>
      <c r="G19" s="28">
        <v>24831</v>
      </c>
      <c r="H19" s="28">
        <v>25918</v>
      </c>
      <c r="I19" s="28">
        <v>40669</v>
      </c>
      <c r="J19" s="28">
        <v>38672</v>
      </c>
      <c r="K19" s="28">
        <v>10076</v>
      </c>
      <c r="L19" s="28">
        <v>3965</v>
      </c>
      <c r="M19" s="28">
        <v>3558</v>
      </c>
      <c r="N19" s="28">
        <v>8881</v>
      </c>
      <c r="O19" s="81">
        <v>192070</v>
      </c>
      <c r="P19" s="82">
        <v>203958</v>
      </c>
      <c r="Q19" s="54">
        <v>0.94171349003226157</v>
      </c>
    </row>
    <row r="20" spans="1:17" ht="29.95" customHeight="1">
      <c r="A20" s="72">
        <v>15</v>
      </c>
      <c r="B20" s="73" t="s">
        <v>274</v>
      </c>
      <c r="C20" s="74">
        <v>18</v>
      </c>
      <c r="D20" s="74">
        <v>33</v>
      </c>
      <c r="E20" s="74">
        <v>153</v>
      </c>
      <c r="F20" s="74">
        <v>146</v>
      </c>
      <c r="G20" s="74">
        <v>203</v>
      </c>
      <c r="H20" s="74">
        <v>2424</v>
      </c>
      <c r="I20" s="74">
        <v>19522</v>
      </c>
      <c r="J20" s="74">
        <v>18471</v>
      </c>
      <c r="K20" s="74">
        <v>399</v>
      </c>
      <c r="L20" s="74">
        <v>523</v>
      </c>
      <c r="M20" s="74">
        <v>393</v>
      </c>
      <c r="N20" s="74">
        <v>447</v>
      </c>
      <c r="O20" s="83">
        <v>42732</v>
      </c>
      <c r="P20" s="84">
        <v>51903</v>
      </c>
      <c r="Q20" s="59">
        <v>0.82330501127102484</v>
      </c>
    </row>
    <row r="21" spans="1:17" ht="29.95" customHeight="1">
      <c r="A21" s="703" t="s">
        <v>257</v>
      </c>
      <c r="B21" s="703"/>
      <c r="C21" s="85">
        <v>186715</v>
      </c>
      <c r="D21" s="85">
        <v>185899</v>
      </c>
      <c r="E21" s="85">
        <v>106617</v>
      </c>
      <c r="F21" s="85">
        <v>134451</v>
      </c>
      <c r="G21" s="85">
        <v>205658</v>
      </c>
      <c r="H21" s="85">
        <v>336679</v>
      </c>
      <c r="I21" s="85">
        <v>259019</v>
      </c>
      <c r="J21" s="85">
        <v>151671</v>
      </c>
      <c r="K21" s="85">
        <v>220991</v>
      </c>
      <c r="L21" s="85">
        <v>264670</v>
      </c>
      <c r="M21" s="85">
        <v>417416</v>
      </c>
      <c r="N21" s="85">
        <v>329287</v>
      </c>
      <c r="O21" s="86">
        <v>2799073</v>
      </c>
      <c r="P21" s="87">
        <v>2740701</v>
      </c>
      <c r="Q21" s="186">
        <v>1.0212982007158022</v>
      </c>
    </row>
    <row r="22" spans="1:17" ht="29.95" customHeight="1">
      <c r="A22" s="701" t="s">
        <v>1496</v>
      </c>
      <c r="B22" s="701"/>
      <c r="C22" s="88">
        <v>146035</v>
      </c>
      <c r="D22" s="88">
        <v>156766</v>
      </c>
      <c r="E22" s="88">
        <v>135271</v>
      </c>
      <c r="F22" s="88">
        <v>159435</v>
      </c>
      <c r="G22" s="88">
        <v>242893</v>
      </c>
      <c r="H22" s="88">
        <v>373135</v>
      </c>
      <c r="I22" s="88">
        <v>266012</v>
      </c>
      <c r="J22" s="88">
        <v>217199</v>
      </c>
      <c r="K22" s="88">
        <v>211279</v>
      </c>
      <c r="L22" s="88">
        <v>244845</v>
      </c>
      <c r="M22" s="88">
        <v>318542</v>
      </c>
      <c r="N22" s="88">
        <v>269289</v>
      </c>
      <c r="O22" s="89">
        <v>2740701</v>
      </c>
      <c r="P22" s="440"/>
      <c r="Q22" s="441"/>
    </row>
    <row r="23" spans="1:17" ht="29.95" customHeight="1">
      <c r="A23" s="675" t="s">
        <v>258</v>
      </c>
      <c r="B23" s="675"/>
      <c r="C23" s="53">
        <v>1.2785633580990858</v>
      </c>
      <c r="D23" s="53">
        <v>1.1858374902721254</v>
      </c>
      <c r="E23" s="53">
        <v>0.78817337049330605</v>
      </c>
      <c r="F23" s="53">
        <v>0.84329664126446513</v>
      </c>
      <c r="G23" s="53">
        <v>0.84670204575677355</v>
      </c>
      <c r="H23" s="53">
        <v>0.90229809586342746</v>
      </c>
      <c r="I23" s="53">
        <v>0.97371171225358255</v>
      </c>
      <c r="J23" s="53">
        <v>0.69830432000147336</v>
      </c>
      <c r="K23" s="53">
        <v>1.0459676541445198</v>
      </c>
      <c r="L23" s="53">
        <v>1.0809695930078214</v>
      </c>
      <c r="M23" s="53">
        <v>1.310395489448801</v>
      </c>
      <c r="N23" s="53">
        <v>1.222801525498628</v>
      </c>
      <c r="O23" s="185">
        <v>1.0212982007158022</v>
      </c>
      <c r="P23" s="442"/>
      <c r="Q23" s="438"/>
    </row>
    <row r="24" spans="1:17" ht="29.95" customHeight="1">
      <c r="A24" s="1"/>
      <c r="B24" s="1"/>
      <c r="C24" s="1"/>
      <c r="D24" s="1"/>
      <c r="E24" s="1"/>
      <c r="F24" s="1"/>
      <c r="G24" s="1"/>
      <c r="H24" s="1"/>
      <c r="I24" s="1"/>
      <c r="J24" s="1"/>
      <c r="K24" s="1"/>
      <c r="L24" s="1"/>
      <c r="M24" s="1"/>
      <c r="N24" s="1"/>
      <c r="O24" s="1"/>
      <c r="P24" s="584" t="s">
        <v>275</v>
      </c>
      <c r="Q24" s="584"/>
    </row>
  </sheetData>
  <sheetProtection selectLockedCells="1" selectUnlockedCells="1"/>
  <mergeCells count="7">
    <mergeCell ref="A22:B22"/>
    <mergeCell ref="A23:B23"/>
    <mergeCell ref="P24:Q24"/>
    <mergeCell ref="A1:D1"/>
    <mergeCell ref="O4:Q4"/>
    <mergeCell ref="A5:B5"/>
    <mergeCell ref="A21:B21"/>
  </mergeCells>
  <phoneticPr fontId="4"/>
  <pageMargins left="0.78740157480314965" right="0.39370078740157483" top="0.39370078740157483" bottom="0.39370078740157483" header="0" footer="0"/>
  <pageSetup paperSize="9" scale="80" firstPageNumber="0" orientation="landscape" copies="17" r:id="rId1"/>
  <headerFooter scaleWithDoc="0" alignWithMargins="0">
    <oddFooter>&amp;C&amp;"ＭＳ 明朝,標準"－１２－</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5">
    <pageSetUpPr fitToPage="1"/>
  </sheetPr>
  <dimension ref="A1:L20"/>
  <sheetViews>
    <sheetView view="pageLayout" zoomScaleNormal="100" zoomScaleSheetLayoutView="100" workbookViewId="0">
      <selection activeCell="B19" sqref="B19:C19"/>
    </sheetView>
  </sheetViews>
  <sheetFormatPr defaultColWidth="9" defaultRowHeight="14.4"/>
  <cols>
    <col min="1" max="1" width="17.21875" style="12" customWidth="1"/>
    <col min="2" max="12" width="10.44140625" style="12" customWidth="1"/>
    <col min="13" max="16384" width="9" style="12"/>
  </cols>
  <sheetData>
    <row r="1" spans="1:12" s="36" customFormat="1" ht="30.8" customHeight="1">
      <c r="A1" s="698" t="s">
        <v>886</v>
      </c>
      <c r="B1" s="698"/>
      <c r="C1" s="698"/>
      <c r="D1" s="698"/>
      <c r="E1" s="6"/>
      <c r="F1" s="6"/>
      <c r="G1" s="6"/>
      <c r="H1" s="6"/>
      <c r="I1" s="6"/>
      <c r="J1" s="6"/>
      <c r="K1" s="6"/>
      <c r="L1" s="6"/>
    </row>
    <row r="2" spans="1:12" ht="20.95" customHeight="1">
      <c r="A2" s="1"/>
      <c r="B2" s="1"/>
      <c r="C2" s="1"/>
      <c r="D2" s="1"/>
      <c r="E2" s="1"/>
      <c r="F2" s="1"/>
      <c r="G2" s="1"/>
      <c r="H2" s="1"/>
      <c r="I2" s="1"/>
      <c r="J2" s="1"/>
      <c r="K2" s="702" t="s">
        <v>1497</v>
      </c>
      <c r="L2" s="688"/>
    </row>
    <row r="3" spans="1:12" s="40" customFormat="1" ht="30.8" customHeight="1">
      <c r="A3" s="428" t="s">
        <v>1431</v>
      </c>
      <c r="B3" s="64" t="s">
        <v>887</v>
      </c>
      <c r="C3" s="64" t="s">
        <v>888</v>
      </c>
      <c r="D3" s="64" t="s">
        <v>889</v>
      </c>
      <c r="E3" s="64" t="s">
        <v>890</v>
      </c>
      <c r="F3" s="64" t="s">
        <v>475</v>
      </c>
      <c r="G3" s="64" t="s">
        <v>891</v>
      </c>
      <c r="H3" s="64" t="s">
        <v>892</v>
      </c>
      <c r="I3" s="64" t="s">
        <v>893</v>
      </c>
      <c r="J3" s="64" t="s">
        <v>894</v>
      </c>
      <c r="K3" s="362" t="s">
        <v>1495</v>
      </c>
      <c r="L3" s="65" t="s">
        <v>258</v>
      </c>
    </row>
    <row r="4" spans="1:12" ht="30.8" customHeight="1">
      <c r="A4" s="66">
        <v>1</v>
      </c>
      <c r="B4" s="68">
        <v>342996</v>
      </c>
      <c r="C4" s="68">
        <v>11611</v>
      </c>
      <c r="D4" s="68">
        <v>17475</v>
      </c>
      <c r="E4" s="68">
        <v>8376</v>
      </c>
      <c r="F4" s="68">
        <v>31158</v>
      </c>
      <c r="G4" s="68">
        <v>10774</v>
      </c>
      <c r="H4" s="68">
        <v>642</v>
      </c>
      <c r="I4" s="68">
        <v>66904</v>
      </c>
      <c r="J4" s="68">
        <v>489936</v>
      </c>
      <c r="K4" s="69">
        <v>319651</v>
      </c>
      <c r="L4" s="60">
        <v>1.5327216245217441</v>
      </c>
    </row>
    <row r="5" spans="1:12" ht="30.8" customHeight="1">
      <c r="A5" s="70">
        <v>2</v>
      </c>
      <c r="B5" s="28">
        <v>104205</v>
      </c>
      <c r="C5" s="28">
        <v>21268</v>
      </c>
      <c r="D5" s="28">
        <v>60303</v>
      </c>
      <c r="E5" s="28">
        <v>43499</v>
      </c>
      <c r="F5" s="28">
        <v>99605</v>
      </c>
      <c r="G5" s="28">
        <v>38098</v>
      </c>
      <c r="H5" s="28">
        <v>2519</v>
      </c>
      <c r="I5" s="28">
        <v>197728</v>
      </c>
      <c r="J5" s="28">
        <v>567225</v>
      </c>
      <c r="K5" s="52">
        <v>446135</v>
      </c>
      <c r="L5" s="54">
        <v>1.2714200858484539</v>
      </c>
    </row>
    <row r="6" spans="1:12" ht="30.8" customHeight="1">
      <c r="A6" s="70">
        <v>3</v>
      </c>
      <c r="B6" s="28">
        <v>26314</v>
      </c>
      <c r="C6" s="28">
        <v>9875</v>
      </c>
      <c r="D6" s="28">
        <v>12555</v>
      </c>
      <c r="E6" s="28">
        <v>3896</v>
      </c>
      <c r="F6" s="28">
        <v>29659</v>
      </c>
      <c r="G6" s="28">
        <v>14129</v>
      </c>
      <c r="H6" s="28">
        <v>1926</v>
      </c>
      <c r="I6" s="28">
        <v>88937</v>
      </c>
      <c r="J6" s="28">
        <v>187291</v>
      </c>
      <c r="K6" s="52">
        <v>211819</v>
      </c>
      <c r="L6" s="54">
        <v>0.88420302239175896</v>
      </c>
    </row>
    <row r="7" spans="1:12" ht="30.8" customHeight="1">
      <c r="A7" s="70">
        <v>4</v>
      </c>
      <c r="B7" s="28">
        <v>42306</v>
      </c>
      <c r="C7" s="28">
        <v>6637</v>
      </c>
      <c r="D7" s="28">
        <v>12879</v>
      </c>
      <c r="E7" s="28">
        <v>9860</v>
      </c>
      <c r="F7" s="28">
        <v>50258</v>
      </c>
      <c r="G7" s="28">
        <v>30525</v>
      </c>
      <c r="H7" s="28">
        <v>8784</v>
      </c>
      <c r="I7" s="28">
        <v>84324</v>
      </c>
      <c r="J7" s="28">
        <v>245573</v>
      </c>
      <c r="K7" s="52">
        <v>243792</v>
      </c>
      <c r="L7" s="54">
        <v>1.0073054078886921</v>
      </c>
    </row>
    <row r="8" spans="1:12" ht="30.8" customHeight="1">
      <c r="A8" s="70">
        <v>5</v>
      </c>
      <c r="B8" s="28">
        <v>81668</v>
      </c>
      <c r="C8" s="28">
        <v>12306</v>
      </c>
      <c r="D8" s="28">
        <v>21695</v>
      </c>
      <c r="E8" s="28">
        <v>78259</v>
      </c>
      <c r="F8" s="28">
        <v>75039</v>
      </c>
      <c r="G8" s="28">
        <v>52028</v>
      </c>
      <c r="H8" s="28">
        <v>11301</v>
      </c>
      <c r="I8" s="28">
        <v>128322</v>
      </c>
      <c r="J8" s="28">
        <v>460618</v>
      </c>
      <c r="K8" s="52">
        <v>646528</v>
      </c>
      <c r="L8" s="54">
        <v>0.71244864878241931</v>
      </c>
    </row>
    <row r="9" spans="1:12" ht="30.8" customHeight="1">
      <c r="A9" s="70">
        <v>6</v>
      </c>
      <c r="B9" s="28">
        <v>407878</v>
      </c>
      <c r="C9" s="28">
        <v>38229</v>
      </c>
      <c r="D9" s="28">
        <v>32222</v>
      </c>
      <c r="E9" s="28">
        <v>105554</v>
      </c>
      <c r="F9" s="28">
        <v>199071</v>
      </c>
      <c r="G9" s="28">
        <v>79880</v>
      </c>
      <c r="H9" s="28">
        <v>8914</v>
      </c>
      <c r="I9" s="28">
        <v>161434</v>
      </c>
      <c r="J9" s="28">
        <v>1033182</v>
      </c>
      <c r="K9" s="52">
        <v>1370697</v>
      </c>
      <c r="L9" s="54">
        <v>0.75376396096292619</v>
      </c>
    </row>
    <row r="10" spans="1:12" ht="30.8" customHeight="1">
      <c r="A10" s="70">
        <v>7</v>
      </c>
      <c r="B10" s="28">
        <v>285607</v>
      </c>
      <c r="C10" s="28">
        <v>52978</v>
      </c>
      <c r="D10" s="28">
        <v>34014</v>
      </c>
      <c r="E10" s="28">
        <v>101472</v>
      </c>
      <c r="F10" s="28">
        <v>37715</v>
      </c>
      <c r="G10" s="28">
        <v>40622</v>
      </c>
      <c r="H10" s="28">
        <v>10031</v>
      </c>
      <c r="I10" s="28">
        <v>66330</v>
      </c>
      <c r="J10" s="28">
        <v>628769</v>
      </c>
      <c r="K10" s="52">
        <v>660434</v>
      </c>
      <c r="L10" s="54">
        <v>0.95205425523216547</v>
      </c>
    </row>
    <row r="11" spans="1:12" ht="30.8" customHeight="1">
      <c r="A11" s="70">
        <v>8</v>
      </c>
      <c r="B11" s="28">
        <v>50027</v>
      </c>
      <c r="C11" s="28">
        <v>35229</v>
      </c>
      <c r="D11" s="28">
        <v>26685</v>
      </c>
      <c r="E11" s="28">
        <v>77848</v>
      </c>
      <c r="F11" s="28">
        <v>24205</v>
      </c>
      <c r="G11" s="28">
        <v>29044</v>
      </c>
      <c r="H11" s="28">
        <v>9589</v>
      </c>
      <c r="I11" s="28">
        <v>38476</v>
      </c>
      <c r="J11" s="28">
        <v>291103</v>
      </c>
      <c r="K11" s="52">
        <v>532796</v>
      </c>
      <c r="L11" s="54">
        <v>0.54636859135579097</v>
      </c>
    </row>
    <row r="12" spans="1:12" ht="30.8" customHeight="1">
      <c r="A12" s="70">
        <v>9</v>
      </c>
      <c r="B12" s="28">
        <v>323184</v>
      </c>
      <c r="C12" s="28">
        <v>15302</v>
      </c>
      <c r="D12" s="28">
        <v>47853</v>
      </c>
      <c r="E12" s="28">
        <v>52157</v>
      </c>
      <c r="F12" s="28">
        <v>37895</v>
      </c>
      <c r="G12" s="28">
        <v>20343</v>
      </c>
      <c r="H12" s="28">
        <v>5269</v>
      </c>
      <c r="I12" s="28">
        <v>99054</v>
      </c>
      <c r="J12" s="28">
        <v>601057</v>
      </c>
      <c r="K12" s="52">
        <v>657381</v>
      </c>
      <c r="L12" s="54">
        <v>0.91432061468159254</v>
      </c>
    </row>
    <row r="13" spans="1:12" ht="30.8" customHeight="1">
      <c r="A13" s="70">
        <v>10</v>
      </c>
      <c r="B13" s="28">
        <v>266096</v>
      </c>
      <c r="C13" s="28">
        <v>14535</v>
      </c>
      <c r="D13" s="28">
        <v>30183</v>
      </c>
      <c r="E13" s="28">
        <v>60558</v>
      </c>
      <c r="F13" s="28">
        <v>70071</v>
      </c>
      <c r="G13" s="28">
        <v>42872</v>
      </c>
      <c r="H13" s="28">
        <v>7344</v>
      </c>
      <c r="I13" s="28">
        <v>134300</v>
      </c>
      <c r="J13" s="28">
        <v>625959</v>
      </c>
      <c r="K13" s="52">
        <v>586305</v>
      </c>
      <c r="L13" s="54">
        <v>1.0676337401181979</v>
      </c>
    </row>
    <row r="14" spans="1:12" ht="30.8" customHeight="1">
      <c r="A14" s="70">
        <v>11</v>
      </c>
      <c r="B14" s="28">
        <v>622586</v>
      </c>
      <c r="C14" s="28">
        <v>20736</v>
      </c>
      <c r="D14" s="28">
        <v>48022</v>
      </c>
      <c r="E14" s="28">
        <v>63276</v>
      </c>
      <c r="F14" s="28">
        <v>112180</v>
      </c>
      <c r="G14" s="28">
        <v>68794</v>
      </c>
      <c r="H14" s="28">
        <v>7233</v>
      </c>
      <c r="I14" s="28">
        <v>161110</v>
      </c>
      <c r="J14" s="28">
        <v>1103937</v>
      </c>
      <c r="K14" s="52">
        <v>743668</v>
      </c>
      <c r="L14" s="54">
        <v>1.4844487056051894</v>
      </c>
    </row>
    <row r="15" spans="1:12" ht="30.8" customHeight="1">
      <c r="A15" s="72">
        <v>12</v>
      </c>
      <c r="B15" s="74">
        <v>670662</v>
      </c>
      <c r="C15" s="74">
        <v>11047</v>
      </c>
      <c r="D15" s="74">
        <v>26560</v>
      </c>
      <c r="E15" s="74">
        <v>25715</v>
      </c>
      <c r="F15" s="74">
        <v>89139</v>
      </c>
      <c r="G15" s="74">
        <v>30932</v>
      </c>
      <c r="H15" s="74">
        <v>3554</v>
      </c>
      <c r="I15" s="74">
        <v>79292</v>
      </c>
      <c r="J15" s="74">
        <v>936901</v>
      </c>
      <c r="K15" s="75">
        <v>613403</v>
      </c>
      <c r="L15" s="59">
        <v>1.527382487532666</v>
      </c>
    </row>
    <row r="16" spans="1:12" ht="30.8" customHeight="1">
      <c r="A16" s="173" t="s">
        <v>894</v>
      </c>
      <c r="B16" s="76">
        <v>3223529</v>
      </c>
      <c r="C16" s="76">
        <v>249753</v>
      </c>
      <c r="D16" s="76">
        <v>370446</v>
      </c>
      <c r="E16" s="76">
        <v>630470</v>
      </c>
      <c r="F16" s="76">
        <v>855995</v>
      </c>
      <c r="G16" s="76">
        <v>458041</v>
      </c>
      <c r="H16" s="76">
        <v>77106</v>
      </c>
      <c r="I16" s="76">
        <v>1306211</v>
      </c>
      <c r="J16" s="76">
        <v>7171551</v>
      </c>
      <c r="K16" s="77">
        <v>7032609</v>
      </c>
      <c r="L16" s="55">
        <v>1.0197568214015595</v>
      </c>
    </row>
    <row r="17" spans="1:12" ht="30.8" customHeight="1">
      <c r="A17" s="444" t="s">
        <v>1495</v>
      </c>
      <c r="B17" s="28">
        <v>2819944</v>
      </c>
      <c r="C17" s="28">
        <v>254170</v>
      </c>
      <c r="D17" s="28">
        <v>353527</v>
      </c>
      <c r="E17" s="28">
        <v>644173</v>
      </c>
      <c r="F17" s="28">
        <v>942311</v>
      </c>
      <c r="G17" s="28">
        <v>430401</v>
      </c>
      <c r="H17" s="28">
        <v>87773</v>
      </c>
      <c r="I17" s="28">
        <v>1500310</v>
      </c>
      <c r="J17" s="28">
        <v>7032609</v>
      </c>
      <c r="K17" s="435"/>
      <c r="L17" s="436"/>
    </row>
    <row r="18" spans="1:12" ht="30.8" customHeight="1">
      <c r="A18" s="443" t="s">
        <v>258</v>
      </c>
      <c r="B18" s="53">
        <v>1.1431180902883178</v>
      </c>
      <c r="C18" s="53">
        <v>0.98262186725419998</v>
      </c>
      <c r="D18" s="53">
        <v>1.0478577308098109</v>
      </c>
      <c r="E18" s="53">
        <v>0.97872776412547557</v>
      </c>
      <c r="F18" s="53">
        <v>0.90839966847463316</v>
      </c>
      <c r="G18" s="53">
        <v>1.0642191816468829</v>
      </c>
      <c r="H18" s="53">
        <v>0.87847060029849722</v>
      </c>
      <c r="I18" s="53">
        <v>0.87062740366990821</v>
      </c>
      <c r="J18" s="53">
        <v>1.0197568214015595</v>
      </c>
      <c r="K18" s="437"/>
      <c r="L18" s="438"/>
    </row>
    <row r="19" spans="1:12" ht="18.350000000000001" customHeight="1">
      <c r="A19" s="1"/>
      <c r="B19" s="1"/>
      <c r="C19" s="1"/>
      <c r="D19" s="1"/>
      <c r="E19" s="1"/>
      <c r="F19" s="1"/>
      <c r="G19" s="1"/>
      <c r="H19" s="1"/>
      <c r="I19" s="1"/>
      <c r="J19" s="1"/>
      <c r="K19" s="704" t="s">
        <v>895</v>
      </c>
      <c r="L19" s="704"/>
    </row>
    <row r="20" spans="1:12">
      <c r="A20" s="1"/>
      <c r="B20" s="1"/>
      <c r="C20" s="1"/>
      <c r="D20" s="1"/>
      <c r="E20" s="1"/>
      <c r="F20" s="1"/>
      <c r="G20" s="1"/>
      <c r="H20" s="1"/>
      <c r="I20" s="1"/>
      <c r="J20" s="1"/>
      <c r="K20" s="1"/>
      <c r="L20" s="1"/>
    </row>
  </sheetData>
  <sheetProtection selectLockedCells="1" selectUnlockedCells="1"/>
  <mergeCells count="3">
    <mergeCell ref="A1:D1"/>
    <mergeCell ref="K2:L2"/>
    <mergeCell ref="K19:L19"/>
  </mergeCells>
  <phoneticPr fontId="4"/>
  <pageMargins left="0.78740157480314965" right="0.39370078740157483" top="0.39370078740157483" bottom="0.39370078740157483" header="0" footer="0"/>
  <pageSetup paperSize="9" firstPageNumber="0" orientation="landscape" horizontalDpi="300" verticalDpi="300" r:id="rId1"/>
  <headerFooter scaleWithDoc="0" alignWithMargins="0">
    <oddFooter>&amp;C&amp;"ＭＳ 明朝,標準"－１３－</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6">
    <pageSetUpPr fitToPage="1"/>
  </sheetPr>
  <dimension ref="A1:M20"/>
  <sheetViews>
    <sheetView view="pageLayout" zoomScaleNormal="100" zoomScaleSheetLayoutView="100" workbookViewId="0">
      <selection activeCell="H14" sqref="H14"/>
    </sheetView>
  </sheetViews>
  <sheetFormatPr defaultColWidth="9" defaultRowHeight="14.4"/>
  <cols>
    <col min="1" max="1" width="17.21875" style="12" customWidth="1"/>
    <col min="2" max="12" width="10.44140625" style="12" customWidth="1"/>
    <col min="13" max="16384" width="9" style="12"/>
  </cols>
  <sheetData>
    <row r="1" spans="1:13" s="36" customFormat="1" ht="29.3" customHeight="1">
      <c r="A1" s="698" t="s">
        <v>1430</v>
      </c>
      <c r="B1" s="698"/>
      <c r="C1" s="698"/>
      <c r="D1" s="698"/>
      <c r="E1" s="6"/>
      <c r="F1" s="6"/>
      <c r="G1" s="6"/>
      <c r="H1" s="6"/>
      <c r="I1" s="6"/>
      <c r="J1" s="6"/>
      <c r="L1" s="6"/>
      <c r="M1" s="6"/>
    </row>
    <row r="2" spans="1:13" ht="29.3" customHeight="1">
      <c r="A2" s="1"/>
      <c r="B2" s="1"/>
      <c r="C2" s="1"/>
      <c r="D2" s="1"/>
      <c r="E2" s="1"/>
      <c r="F2" s="1"/>
      <c r="G2" s="1"/>
      <c r="H2" s="1"/>
      <c r="I2" s="1"/>
      <c r="J2" s="1"/>
      <c r="K2" s="6"/>
      <c r="L2" s="439" t="s">
        <v>1498</v>
      </c>
      <c r="M2" s="1"/>
    </row>
    <row r="3" spans="1:13" s="40" customFormat="1" ht="29.3" customHeight="1">
      <c r="A3" s="428" t="s">
        <v>896</v>
      </c>
      <c r="B3" s="64" t="s">
        <v>887</v>
      </c>
      <c r="C3" s="64" t="s">
        <v>888</v>
      </c>
      <c r="D3" s="64" t="s">
        <v>889</v>
      </c>
      <c r="E3" s="64" t="s">
        <v>890</v>
      </c>
      <c r="F3" s="64" t="s">
        <v>475</v>
      </c>
      <c r="G3" s="64" t="s">
        <v>891</v>
      </c>
      <c r="H3" s="64" t="s">
        <v>892</v>
      </c>
      <c r="I3" s="64" t="s">
        <v>893</v>
      </c>
      <c r="J3" s="64" t="s">
        <v>894</v>
      </c>
      <c r="K3" s="362" t="s">
        <v>1495</v>
      </c>
      <c r="L3" s="65" t="s">
        <v>258</v>
      </c>
      <c r="M3" s="118"/>
    </row>
    <row r="4" spans="1:13" ht="29.3" customHeight="1">
      <c r="A4" s="66">
        <v>1</v>
      </c>
      <c r="B4" s="68">
        <v>110593</v>
      </c>
      <c r="C4" s="68">
        <v>6240</v>
      </c>
      <c r="D4" s="68">
        <v>8522</v>
      </c>
      <c r="E4" s="68">
        <v>1267</v>
      </c>
      <c r="F4" s="68">
        <v>19175</v>
      </c>
      <c r="G4" s="68">
        <v>5881</v>
      </c>
      <c r="H4" s="68">
        <v>827</v>
      </c>
      <c r="I4" s="68">
        <v>34210</v>
      </c>
      <c r="J4" s="68">
        <v>186715</v>
      </c>
      <c r="K4" s="69">
        <v>146035</v>
      </c>
      <c r="L4" s="60">
        <v>1.2785633580990858</v>
      </c>
      <c r="M4" s="1"/>
    </row>
    <row r="5" spans="1:13" ht="29.3" customHeight="1">
      <c r="A5" s="70">
        <v>2</v>
      </c>
      <c r="B5" s="28">
        <v>32377</v>
      </c>
      <c r="C5" s="28">
        <v>9212</v>
      </c>
      <c r="D5" s="28">
        <v>15197</v>
      </c>
      <c r="E5" s="28">
        <v>10250</v>
      </c>
      <c r="F5" s="28">
        <v>29700</v>
      </c>
      <c r="G5" s="28">
        <v>16554</v>
      </c>
      <c r="H5" s="28">
        <v>3638</v>
      </c>
      <c r="I5" s="28">
        <v>68971</v>
      </c>
      <c r="J5" s="28">
        <v>185899</v>
      </c>
      <c r="K5" s="52">
        <v>156766</v>
      </c>
      <c r="L5" s="54">
        <v>1.1858374902721254</v>
      </c>
      <c r="M5" s="1"/>
    </row>
    <row r="6" spans="1:13" ht="29.3" customHeight="1">
      <c r="A6" s="70">
        <v>3</v>
      </c>
      <c r="B6" s="28">
        <v>16231</v>
      </c>
      <c r="C6" s="28">
        <v>7746</v>
      </c>
      <c r="D6" s="28">
        <v>6383</v>
      </c>
      <c r="E6" s="28">
        <v>3431</v>
      </c>
      <c r="F6" s="28">
        <v>19528</v>
      </c>
      <c r="G6" s="28">
        <v>9606</v>
      </c>
      <c r="H6" s="28">
        <v>2812</v>
      </c>
      <c r="I6" s="28">
        <v>40880</v>
      </c>
      <c r="J6" s="28">
        <v>106617</v>
      </c>
      <c r="K6" s="52">
        <v>135271</v>
      </c>
      <c r="L6" s="54">
        <v>0.78817337049330605</v>
      </c>
      <c r="M6" s="1"/>
    </row>
    <row r="7" spans="1:13" ht="29.3" customHeight="1">
      <c r="A7" s="70">
        <v>4</v>
      </c>
      <c r="B7" s="28">
        <v>25136</v>
      </c>
      <c r="C7" s="28">
        <v>5038</v>
      </c>
      <c r="D7" s="28">
        <v>6616</v>
      </c>
      <c r="E7" s="28">
        <v>9386</v>
      </c>
      <c r="F7" s="28">
        <v>21681</v>
      </c>
      <c r="G7" s="28">
        <v>13858</v>
      </c>
      <c r="H7" s="28">
        <v>11212</v>
      </c>
      <c r="I7" s="28">
        <v>41524</v>
      </c>
      <c r="J7" s="28">
        <v>134451</v>
      </c>
      <c r="K7" s="52">
        <v>159435</v>
      </c>
      <c r="L7" s="54">
        <v>0.84329664126446513</v>
      </c>
      <c r="M7" s="1"/>
    </row>
    <row r="8" spans="1:13" ht="29.3" customHeight="1">
      <c r="A8" s="70">
        <v>5</v>
      </c>
      <c r="B8" s="28">
        <v>40748</v>
      </c>
      <c r="C8" s="28">
        <v>9124</v>
      </c>
      <c r="D8" s="28">
        <v>9864</v>
      </c>
      <c r="E8" s="28">
        <v>21780</v>
      </c>
      <c r="F8" s="28">
        <v>36948</v>
      </c>
      <c r="G8" s="28">
        <v>24264</v>
      </c>
      <c r="H8" s="28">
        <v>9604</v>
      </c>
      <c r="I8" s="28">
        <v>53326</v>
      </c>
      <c r="J8" s="28">
        <v>205658</v>
      </c>
      <c r="K8" s="52">
        <v>242893</v>
      </c>
      <c r="L8" s="54">
        <v>0.84670204575677355</v>
      </c>
      <c r="M8" s="1"/>
    </row>
    <row r="9" spans="1:13" ht="29.3" customHeight="1">
      <c r="A9" s="70">
        <v>6</v>
      </c>
      <c r="B9" s="28">
        <v>128182</v>
      </c>
      <c r="C9" s="28">
        <v>15060</v>
      </c>
      <c r="D9" s="28">
        <v>14565</v>
      </c>
      <c r="E9" s="28">
        <v>21306</v>
      </c>
      <c r="F9" s="28">
        <v>58873</v>
      </c>
      <c r="G9" s="28">
        <v>27873</v>
      </c>
      <c r="H9" s="28">
        <v>5941</v>
      </c>
      <c r="I9" s="28">
        <v>64879</v>
      </c>
      <c r="J9" s="28">
        <v>336679</v>
      </c>
      <c r="K9" s="52">
        <v>373135</v>
      </c>
      <c r="L9" s="54">
        <v>0.90229809586342746</v>
      </c>
      <c r="M9" s="1"/>
    </row>
    <row r="10" spans="1:13" ht="29.3" customHeight="1">
      <c r="A10" s="70">
        <v>7</v>
      </c>
      <c r="B10" s="28">
        <v>102451</v>
      </c>
      <c r="C10" s="28">
        <v>23914</v>
      </c>
      <c r="D10" s="28">
        <v>18728</v>
      </c>
      <c r="E10" s="28">
        <v>23635</v>
      </c>
      <c r="F10" s="28">
        <v>19340</v>
      </c>
      <c r="G10" s="28">
        <v>24124</v>
      </c>
      <c r="H10" s="28">
        <v>7813</v>
      </c>
      <c r="I10" s="28">
        <v>39014</v>
      </c>
      <c r="J10" s="28">
        <v>259019</v>
      </c>
      <c r="K10" s="52">
        <v>266012</v>
      </c>
      <c r="L10" s="54">
        <v>0.97371171225358255</v>
      </c>
      <c r="M10" s="1"/>
    </row>
    <row r="11" spans="1:13" ht="29.3" customHeight="1">
      <c r="A11" s="70">
        <v>8</v>
      </c>
      <c r="B11" s="28">
        <v>28912</v>
      </c>
      <c r="C11" s="28">
        <v>18823</v>
      </c>
      <c r="D11" s="28">
        <v>16615</v>
      </c>
      <c r="E11" s="28">
        <v>20145</v>
      </c>
      <c r="F11" s="28">
        <v>14771</v>
      </c>
      <c r="G11" s="28">
        <v>18594</v>
      </c>
      <c r="H11" s="28">
        <v>7921</v>
      </c>
      <c r="I11" s="28">
        <v>25890</v>
      </c>
      <c r="J11" s="28">
        <v>151671</v>
      </c>
      <c r="K11" s="52">
        <v>217199</v>
      </c>
      <c r="L11" s="54">
        <v>0.69830432000147336</v>
      </c>
      <c r="M11" s="1"/>
    </row>
    <row r="12" spans="1:13" ht="29.3" customHeight="1">
      <c r="A12" s="70">
        <v>9</v>
      </c>
      <c r="B12" s="28">
        <v>90230</v>
      </c>
      <c r="C12" s="28">
        <v>12589</v>
      </c>
      <c r="D12" s="28">
        <v>15850</v>
      </c>
      <c r="E12" s="28">
        <v>10011</v>
      </c>
      <c r="F12" s="28">
        <v>22420</v>
      </c>
      <c r="G12" s="28">
        <v>12200</v>
      </c>
      <c r="H12" s="28">
        <v>4063</v>
      </c>
      <c r="I12" s="28">
        <v>53628</v>
      </c>
      <c r="J12" s="28">
        <v>220991</v>
      </c>
      <c r="K12" s="52">
        <v>211279</v>
      </c>
      <c r="L12" s="54">
        <v>1.0459676541445198</v>
      </c>
      <c r="M12" s="1"/>
    </row>
    <row r="13" spans="1:13" ht="29.3" customHeight="1">
      <c r="A13" s="70">
        <v>10</v>
      </c>
      <c r="B13" s="28">
        <v>77958</v>
      </c>
      <c r="C13" s="28">
        <v>8715</v>
      </c>
      <c r="D13" s="28">
        <v>14538</v>
      </c>
      <c r="E13" s="28">
        <v>17073</v>
      </c>
      <c r="F13" s="28">
        <v>39042</v>
      </c>
      <c r="G13" s="28">
        <v>23797</v>
      </c>
      <c r="H13" s="28">
        <v>6838</v>
      </c>
      <c r="I13" s="28">
        <v>76709</v>
      </c>
      <c r="J13" s="28">
        <v>264670</v>
      </c>
      <c r="K13" s="52">
        <v>244845</v>
      </c>
      <c r="L13" s="54">
        <v>1.0809695930078214</v>
      </c>
      <c r="M13" s="1"/>
    </row>
    <row r="14" spans="1:13" ht="29.3" customHeight="1">
      <c r="A14" s="70">
        <v>11</v>
      </c>
      <c r="B14" s="28">
        <v>184954</v>
      </c>
      <c r="C14" s="28">
        <v>12436</v>
      </c>
      <c r="D14" s="28">
        <v>23186</v>
      </c>
      <c r="E14" s="28">
        <v>17863</v>
      </c>
      <c r="F14" s="28">
        <v>50826</v>
      </c>
      <c r="G14" s="28">
        <v>32873</v>
      </c>
      <c r="H14" s="28">
        <v>6999</v>
      </c>
      <c r="I14" s="28">
        <v>88279</v>
      </c>
      <c r="J14" s="28">
        <v>417416</v>
      </c>
      <c r="K14" s="52">
        <v>318542</v>
      </c>
      <c r="L14" s="54">
        <v>1.310395489448801</v>
      </c>
      <c r="M14" s="1"/>
    </row>
    <row r="15" spans="1:13" ht="29.3" customHeight="1">
      <c r="A15" s="72">
        <v>12</v>
      </c>
      <c r="B15" s="74">
        <v>185468</v>
      </c>
      <c r="C15" s="74">
        <v>6293</v>
      </c>
      <c r="D15" s="74">
        <v>11339</v>
      </c>
      <c r="E15" s="74">
        <v>6214</v>
      </c>
      <c r="F15" s="74">
        <v>37060</v>
      </c>
      <c r="G15" s="74">
        <v>14510</v>
      </c>
      <c r="H15" s="74">
        <v>4947</v>
      </c>
      <c r="I15" s="74">
        <v>63456</v>
      </c>
      <c r="J15" s="74">
        <v>329287</v>
      </c>
      <c r="K15" s="75">
        <v>269289</v>
      </c>
      <c r="L15" s="59">
        <v>1.222801525498628</v>
      </c>
      <c r="M15" s="1"/>
    </row>
    <row r="16" spans="1:13" ht="29.3" customHeight="1">
      <c r="A16" s="173" t="s">
        <v>894</v>
      </c>
      <c r="B16" s="76">
        <v>1023240</v>
      </c>
      <c r="C16" s="76">
        <v>135190</v>
      </c>
      <c r="D16" s="76">
        <v>161403</v>
      </c>
      <c r="E16" s="76">
        <v>162361</v>
      </c>
      <c r="F16" s="76">
        <v>369364</v>
      </c>
      <c r="G16" s="76">
        <v>224134</v>
      </c>
      <c r="H16" s="76">
        <v>72615</v>
      </c>
      <c r="I16" s="76">
        <v>650766</v>
      </c>
      <c r="J16" s="76">
        <v>2799073</v>
      </c>
      <c r="K16" s="77">
        <v>2740701</v>
      </c>
      <c r="L16" s="55">
        <v>1.0212982007158022</v>
      </c>
      <c r="M16" s="1"/>
    </row>
    <row r="17" spans="1:13" ht="29.3" customHeight="1">
      <c r="A17" s="444" t="s">
        <v>1495</v>
      </c>
      <c r="B17" s="28">
        <v>911359</v>
      </c>
      <c r="C17" s="28">
        <v>137371</v>
      </c>
      <c r="D17" s="28">
        <v>148342</v>
      </c>
      <c r="E17" s="28">
        <v>159203</v>
      </c>
      <c r="F17" s="28">
        <v>376404</v>
      </c>
      <c r="G17" s="28">
        <v>219880</v>
      </c>
      <c r="H17" s="28">
        <v>75269</v>
      </c>
      <c r="I17" s="28">
        <v>712873</v>
      </c>
      <c r="J17" s="28">
        <v>2740701</v>
      </c>
      <c r="K17" s="435"/>
      <c r="L17" s="436"/>
      <c r="M17" s="1"/>
    </row>
    <row r="18" spans="1:13" ht="29.3" customHeight="1">
      <c r="A18" s="443" t="s">
        <v>258</v>
      </c>
      <c r="B18" s="53">
        <v>1.1227628190427701</v>
      </c>
      <c r="C18" s="53">
        <v>0.98412328657431336</v>
      </c>
      <c r="D18" s="53">
        <v>1.0880465411009694</v>
      </c>
      <c r="E18" s="53">
        <v>1.0198363096172811</v>
      </c>
      <c r="F18" s="53">
        <v>0.98129669185237134</v>
      </c>
      <c r="G18" s="53">
        <v>1.0193469164999089</v>
      </c>
      <c r="H18" s="53">
        <v>0.96473979991762882</v>
      </c>
      <c r="I18" s="53">
        <v>0.91287788989062568</v>
      </c>
      <c r="J18" s="53">
        <v>1.0212982007158022</v>
      </c>
      <c r="K18" s="437"/>
      <c r="L18" s="438"/>
      <c r="M18" s="1"/>
    </row>
    <row r="19" spans="1:13" ht="29.3" customHeight="1">
      <c r="A19" s="1"/>
      <c r="B19" s="1"/>
      <c r="C19" s="1"/>
      <c r="D19" s="1"/>
      <c r="E19" s="1"/>
      <c r="F19" s="1"/>
      <c r="G19" s="1"/>
      <c r="H19" s="1"/>
      <c r="I19" s="1"/>
      <c r="J19" s="1"/>
      <c r="K19" s="575" t="s">
        <v>895</v>
      </c>
      <c r="L19" s="575"/>
      <c r="M19" s="1"/>
    </row>
    <row r="20" spans="1:13">
      <c r="A20" s="1"/>
      <c r="B20" s="1"/>
      <c r="C20" s="1"/>
      <c r="D20" s="1"/>
      <c r="E20" s="1"/>
      <c r="F20" s="1"/>
      <c r="G20" s="1"/>
      <c r="H20" s="1"/>
      <c r="I20" s="1"/>
      <c r="J20" s="1"/>
      <c r="K20" s="1"/>
      <c r="L20" s="1"/>
      <c r="M20" s="1"/>
    </row>
  </sheetData>
  <sheetProtection selectLockedCells="1" selectUnlockedCells="1"/>
  <mergeCells count="2">
    <mergeCell ref="A1:D1"/>
    <mergeCell ref="K19:L19"/>
  </mergeCells>
  <phoneticPr fontId="4"/>
  <pageMargins left="0.78740157480314965" right="0.39370078740157483" top="0.39370078740157483" bottom="0.39370078740157483" header="0" footer="0"/>
  <pageSetup paperSize="9" firstPageNumber="0" orientation="landscape" horizontalDpi="300" verticalDpi="300" r:id="rId1"/>
  <headerFooter scaleWithDoc="0" alignWithMargins="0">
    <oddFooter>&amp;C&amp;"ＭＳ 明朝,標準"－１４－</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7">
    <pageSetUpPr fitToPage="1"/>
  </sheetPr>
  <dimension ref="A1:V43"/>
  <sheetViews>
    <sheetView view="pageLayout" zoomScale="70" zoomScaleNormal="100" zoomScalePageLayoutView="70" workbookViewId="0">
      <selection activeCell="B19" sqref="B19:C19"/>
    </sheetView>
  </sheetViews>
  <sheetFormatPr defaultColWidth="9" defaultRowHeight="14.4"/>
  <cols>
    <col min="1" max="1" width="12.21875" style="90" customWidth="1"/>
    <col min="2" max="2" width="17.5546875" style="90" customWidth="1"/>
    <col min="3" max="22" width="10.44140625" style="90" customWidth="1"/>
    <col min="23" max="47" width="10.6640625" style="90" customWidth="1"/>
    <col min="48" max="16384" width="9" style="90"/>
  </cols>
  <sheetData>
    <row r="1" spans="1:22" ht="21.6" customHeight="1">
      <c r="A1" s="581" t="s">
        <v>277</v>
      </c>
      <c r="B1" s="581"/>
      <c r="C1" s="581"/>
      <c r="D1" s="581"/>
    </row>
    <row r="2" spans="1:22" ht="21.6" customHeight="1">
      <c r="A2" s="707" t="s">
        <v>1429</v>
      </c>
      <c r="B2" s="707"/>
      <c r="C2" s="707"/>
      <c r="D2" s="707"/>
      <c r="E2" s="707"/>
      <c r="F2" s="707"/>
      <c r="G2" s="707"/>
      <c r="S2" s="708" t="s">
        <v>1504</v>
      </c>
      <c r="T2" s="709" t="s">
        <v>278</v>
      </c>
      <c r="U2" s="709"/>
      <c r="V2" s="709"/>
    </row>
    <row r="3" spans="1:22" s="96" customFormat="1" ht="32.9" customHeight="1">
      <c r="A3" s="91" t="s">
        <v>279</v>
      </c>
      <c r="B3" s="445" t="s">
        <v>1501</v>
      </c>
      <c r="C3" s="92" t="s">
        <v>280</v>
      </c>
      <c r="D3" s="93" t="s">
        <v>281</v>
      </c>
      <c r="E3" s="93" t="s">
        <v>282</v>
      </c>
      <c r="F3" s="93" t="s">
        <v>283</v>
      </c>
      <c r="G3" s="93" t="s">
        <v>284</v>
      </c>
      <c r="H3" s="93" t="s">
        <v>285</v>
      </c>
      <c r="I3" s="93" t="s">
        <v>286</v>
      </c>
      <c r="J3" s="93" t="s">
        <v>287</v>
      </c>
      <c r="K3" s="94" t="s">
        <v>288</v>
      </c>
      <c r="L3" s="93" t="s">
        <v>289</v>
      </c>
      <c r="M3" s="94" t="s">
        <v>290</v>
      </c>
      <c r="N3" s="93" t="s">
        <v>291</v>
      </c>
      <c r="O3" s="93" t="s">
        <v>292</v>
      </c>
      <c r="P3" s="93" t="s">
        <v>293</v>
      </c>
      <c r="Q3" s="93" t="s">
        <v>294</v>
      </c>
      <c r="R3" s="93" t="s">
        <v>295</v>
      </c>
      <c r="S3" s="94" t="s">
        <v>296</v>
      </c>
      <c r="T3" s="94" t="s">
        <v>297</v>
      </c>
      <c r="U3" s="93" t="s">
        <v>295</v>
      </c>
      <c r="V3" s="95" t="s">
        <v>298</v>
      </c>
    </row>
    <row r="4" spans="1:22" ht="24.05" customHeight="1">
      <c r="A4" s="705" t="s">
        <v>299</v>
      </c>
      <c r="B4" s="97" t="s">
        <v>300</v>
      </c>
      <c r="C4" s="446"/>
      <c r="D4" s="446"/>
      <c r="E4" s="446">
        <v>20</v>
      </c>
      <c r="F4" s="446">
        <v>10</v>
      </c>
      <c r="G4" s="446"/>
      <c r="H4" s="446"/>
      <c r="I4" s="446"/>
      <c r="J4" s="446">
        <v>3</v>
      </c>
      <c r="K4" s="446">
        <v>30</v>
      </c>
      <c r="L4" s="446"/>
      <c r="M4" s="446"/>
      <c r="N4" s="446"/>
      <c r="O4" s="446"/>
      <c r="P4" s="446"/>
      <c r="Q4" s="446"/>
      <c r="R4" s="446"/>
      <c r="S4" s="446">
        <f t="shared" ref="S4:S29" si="0">SUM(C4:R4)</f>
        <v>63</v>
      </c>
      <c r="T4" s="446"/>
      <c r="U4" s="446"/>
      <c r="V4" s="447">
        <f>SUM(S4:U4)</f>
        <v>63</v>
      </c>
    </row>
    <row r="5" spans="1:22" ht="24.05" customHeight="1">
      <c r="A5" s="705"/>
      <c r="B5" s="97" t="s">
        <v>301</v>
      </c>
      <c r="C5" s="446"/>
      <c r="D5" s="446"/>
      <c r="E5" s="446">
        <v>80</v>
      </c>
      <c r="F5" s="446">
        <v>50</v>
      </c>
      <c r="G5" s="446"/>
      <c r="H5" s="446">
        <v>10</v>
      </c>
      <c r="I5" s="446">
        <v>90</v>
      </c>
      <c r="J5" s="446">
        <v>10</v>
      </c>
      <c r="K5" s="446">
        <v>70</v>
      </c>
      <c r="L5" s="446">
        <v>5</v>
      </c>
      <c r="M5" s="446"/>
      <c r="N5" s="446"/>
      <c r="O5" s="446"/>
      <c r="P5" s="446">
        <v>12</v>
      </c>
      <c r="Q5" s="446"/>
      <c r="R5" s="446"/>
      <c r="S5" s="446">
        <f t="shared" si="0"/>
        <v>327</v>
      </c>
      <c r="T5" s="446"/>
      <c r="U5" s="446"/>
      <c r="V5" s="447">
        <f t="shared" ref="V5:V41" si="1">SUM(S5:U5)</f>
        <v>327</v>
      </c>
    </row>
    <row r="6" spans="1:22" ht="24.05" customHeight="1">
      <c r="A6" s="705"/>
      <c r="B6" s="97" t="s">
        <v>302</v>
      </c>
      <c r="C6" s="446"/>
      <c r="D6" s="446">
        <v>280</v>
      </c>
      <c r="E6" s="446">
        <v>120</v>
      </c>
      <c r="F6" s="446">
        <v>80</v>
      </c>
      <c r="G6" s="446"/>
      <c r="H6" s="446">
        <v>260</v>
      </c>
      <c r="I6" s="446"/>
      <c r="J6" s="446"/>
      <c r="K6" s="446">
        <v>70</v>
      </c>
      <c r="L6" s="446"/>
      <c r="M6" s="446"/>
      <c r="N6" s="446">
        <v>1</v>
      </c>
      <c r="O6" s="446"/>
      <c r="P6" s="446"/>
      <c r="Q6" s="446"/>
      <c r="R6" s="446"/>
      <c r="S6" s="446">
        <f t="shared" si="0"/>
        <v>811</v>
      </c>
      <c r="T6" s="446"/>
      <c r="U6" s="446"/>
      <c r="V6" s="447">
        <f t="shared" si="1"/>
        <v>811</v>
      </c>
    </row>
    <row r="7" spans="1:22" ht="24.05" customHeight="1">
      <c r="A7" s="705" t="s">
        <v>303</v>
      </c>
      <c r="B7" s="97" t="s">
        <v>300</v>
      </c>
      <c r="C7" s="446">
        <v>30</v>
      </c>
      <c r="D7" s="446">
        <v>12</v>
      </c>
      <c r="E7" s="446">
        <v>215</v>
      </c>
      <c r="F7" s="446">
        <v>183</v>
      </c>
      <c r="G7" s="446"/>
      <c r="H7" s="446">
        <v>350</v>
      </c>
      <c r="I7" s="446"/>
      <c r="J7" s="446">
        <v>740</v>
      </c>
      <c r="K7" s="446">
        <v>725</v>
      </c>
      <c r="L7" s="446">
        <v>10</v>
      </c>
      <c r="M7" s="446"/>
      <c r="N7" s="446">
        <v>10</v>
      </c>
      <c r="O7" s="446"/>
      <c r="P7" s="446"/>
      <c r="Q7" s="446">
        <v>193</v>
      </c>
      <c r="R7" s="446">
        <v>656</v>
      </c>
      <c r="S7" s="446">
        <f t="shared" si="0"/>
        <v>3124</v>
      </c>
      <c r="T7" s="446"/>
      <c r="U7" s="446"/>
      <c r="V7" s="447">
        <f t="shared" si="1"/>
        <v>3124</v>
      </c>
    </row>
    <row r="8" spans="1:22" ht="24.05" customHeight="1">
      <c r="A8" s="705"/>
      <c r="B8" s="97" t="s">
        <v>304</v>
      </c>
      <c r="C8" s="446"/>
      <c r="D8" s="446">
        <v>8</v>
      </c>
      <c r="E8" s="446">
        <v>142</v>
      </c>
      <c r="F8" s="446">
        <v>170</v>
      </c>
      <c r="G8" s="446"/>
      <c r="H8" s="446">
        <v>7</v>
      </c>
      <c r="I8" s="446">
        <v>80</v>
      </c>
      <c r="J8" s="446">
        <v>72</v>
      </c>
      <c r="K8" s="446">
        <v>199</v>
      </c>
      <c r="L8" s="446"/>
      <c r="M8" s="446"/>
      <c r="N8" s="446"/>
      <c r="O8" s="446"/>
      <c r="P8" s="446"/>
      <c r="Q8" s="446"/>
      <c r="R8" s="446"/>
      <c r="S8" s="446">
        <f t="shared" si="0"/>
        <v>678</v>
      </c>
      <c r="T8" s="446"/>
      <c r="U8" s="446"/>
      <c r="V8" s="447">
        <f t="shared" si="1"/>
        <v>678</v>
      </c>
    </row>
    <row r="9" spans="1:22" ht="24.05" customHeight="1">
      <c r="A9" s="705" t="s">
        <v>305</v>
      </c>
      <c r="B9" s="97" t="s">
        <v>300</v>
      </c>
      <c r="C9" s="446">
        <v>3</v>
      </c>
      <c r="D9" s="446"/>
      <c r="E9" s="446"/>
      <c r="F9" s="446"/>
      <c r="G9" s="446"/>
      <c r="H9" s="446">
        <v>858</v>
      </c>
      <c r="I9" s="446"/>
      <c r="J9" s="446">
        <v>64</v>
      </c>
      <c r="K9" s="446">
        <v>485</v>
      </c>
      <c r="L9" s="446">
        <v>10</v>
      </c>
      <c r="M9" s="446"/>
      <c r="N9" s="446">
        <v>5</v>
      </c>
      <c r="O9" s="446"/>
      <c r="P9" s="446"/>
      <c r="Q9" s="446">
        <v>76</v>
      </c>
      <c r="R9" s="446">
        <v>141</v>
      </c>
      <c r="S9" s="446">
        <f t="shared" si="0"/>
        <v>1642</v>
      </c>
      <c r="T9" s="446">
        <v>4</v>
      </c>
      <c r="U9" s="446"/>
      <c r="V9" s="447">
        <f t="shared" si="1"/>
        <v>1646</v>
      </c>
    </row>
    <row r="10" spans="1:22" ht="24.05" customHeight="1">
      <c r="A10" s="705"/>
      <c r="B10" s="97" t="s">
        <v>306</v>
      </c>
      <c r="C10" s="446"/>
      <c r="D10" s="446">
        <v>6</v>
      </c>
      <c r="E10" s="446">
        <v>458</v>
      </c>
      <c r="F10" s="446">
        <v>495</v>
      </c>
      <c r="G10" s="446"/>
      <c r="H10" s="446">
        <v>48</v>
      </c>
      <c r="I10" s="446"/>
      <c r="J10" s="446"/>
      <c r="K10" s="446">
        <v>35</v>
      </c>
      <c r="L10" s="446"/>
      <c r="M10" s="446"/>
      <c r="N10" s="446">
        <v>10</v>
      </c>
      <c r="O10" s="446"/>
      <c r="P10" s="446"/>
      <c r="Q10" s="446"/>
      <c r="R10" s="446"/>
      <c r="S10" s="446">
        <f t="shared" si="0"/>
        <v>1052</v>
      </c>
      <c r="T10" s="446"/>
      <c r="U10" s="446"/>
      <c r="V10" s="447">
        <f t="shared" si="1"/>
        <v>1052</v>
      </c>
    </row>
    <row r="11" spans="1:22" ht="24.05" customHeight="1">
      <c r="A11" s="705"/>
      <c r="B11" s="97" t="s">
        <v>307</v>
      </c>
      <c r="C11" s="446">
        <v>31</v>
      </c>
      <c r="D11" s="446"/>
      <c r="E11" s="446">
        <v>292</v>
      </c>
      <c r="F11" s="446">
        <v>450</v>
      </c>
      <c r="G11" s="446"/>
      <c r="H11" s="446">
        <v>773</v>
      </c>
      <c r="I11" s="446"/>
      <c r="J11" s="446"/>
      <c r="K11" s="446">
        <v>159</v>
      </c>
      <c r="L11" s="446"/>
      <c r="M11" s="446"/>
      <c r="N11" s="446">
        <v>20</v>
      </c>
      <c r="O11" s="446"/>
      <c r="P11" s="446"/>
      <c r="Q11" s="446"/>
      <c r="R11" s="446"/>
      <c r="S11" s="446">
        <f t="shared" si="0"/>
        <v>1725</v>
      </c>
      <c r="T11" s="446"/>
      <c r="U11" s="446"/>
      <c r="V11" s="447">
        <f t="shared" si="1"/>
        <v>1725</v>
      </c>
    </row>
    <row r="12" spans="1:22" ht="24.05" customHeight="1">
      <c r="A12" s="705" t="s">
        <v>308</v>
      </c>
      <c r="B12" s="97" t="s">
        <v>300</v>
      </c>
      <c r="C12" s="446"/>
      <c r="D12" s="446">
        <v>30</v>
      </c>
      <c r="E12" s="446"/>
      <c r="F12" s="446">
        <v>17</v>
      </c>
      <c r="G12" s="446"/>
      <c r="H12" s="446">
        <v>145</v>
      </c>
      <c r="I12" s="446">
        <v>250</v>
      </c>
      <c r="J12" s="446">
        <v>655</v>
      </c>
      <c r="K12" s="446">
        <v>850</v>
      </c>
      <c r="L12" s="446"/>
      <c r="M12" s="446"/>
      <c r="N12" s="446"/>
      <c r="O12" s="446">
        <v>30</v>
      </c>
      <c r="P12" s="446"/>
      <c r="Q12" s="446"/>
      <c r="R12" s="446">
        <v>55</v>
      </c>
      <c r="S12" s="446">
        <f t="shared" si="0"/>
        <v>2032</v>
      </c>
      <c r="T12" s="446"/>
      <c r="U12" s="446"/>
      <c r="V12" s="447">
        <f t="shared" si="1"/>
        <v>2032</v>
      </c>
    </row>
    <row r="13" spans="1:22" ht="24.05" customHeight="1">
      <c r="A13" s="705"/>
      <c r="B13" s="97" t="s">
        <v>309</v>
      </c>
      <c r="C13" s="446">
        <v>14</v>
      </c>
      <c r="D13" s="446">
        <v>860</v>
      </c>
      <c r="E13" s="446">
        <v>200</v>
      </c>
      <c r="F13" s="446">
        <v>200</v>
      </c>
      <c r="G13" s="446"/>
      <c r="H13" s="446">
        <v>3420</v>
      </c>
      <c r="I13" s="446"/>
      <c r="J13" s="446"/>
      <c r="K13" s="446">
        <v>430</v>
      </c>
      <c r="L13" s="446"/>
      <c r="M13" s="446"/>
      <c r="N13" s="446">
        <v>60</v>
      </c>
      <c r="O13" s="446">
        <v>8</v>
      </c>
      <c r="P13" s="446"/>
      <c r="Q13" s="446"/>
      <c r="R13" s="446">
        <v>5</v>
      </c>
      <c r="S13" s="446">
        <f t="shared" si="0"/>
        <v>5197</v>
      </c>
      <c r="T13" s="446"/>
      <c r="U13" s="446"/>
      <c r="V13" s="447">
        <f t="shared" si="1"/>
        <v>5197</v>
      </c>
    </row>
    <row r="14" spans="1:22" ht="24.05" customHeight="1">
      <c r="A14" s="705" t="s">
        <v>310</v>
      </c>
      <c r="B14" s="97" t="s">
        <v>300</v>
      </c>
      <c r="C14" s="446"/>
      <c r="D14" s="446"/>
      <c r="E14" s="446"/>
      <c r="F14" s="446"/>
      <c r="G14" s="446"/>
      <c r="H14" s="446">
        <v>200</v>
      </c>
      <c r="I14" s="446">
        <v>160</v>
      </c>
      <c r="J14" s="446">
        <v>20</v>
      </c>
      <c r="K14" s="446">
        <v>60</v>
      </c>
      <c r="L14" s="446"/>
      <c r="M14" s="446"/>
      <c r="N14" s="446"/>
      <c r="O14" s="446"/>
      <c r="P14" s="446"/>
      <c r="Q14" s="446"/>
      <c r="R14" s="446"/>
      <c r="S14" s="446">
        <f t="shared" si="0"/>
        <v>440</v>
      </c>
      <c r="T14" s="446">
        <v>100</v>
      </c>
      <c r="U14" s="446"/>
      <c r="V14" s="447">
        <f t="shared" si="1"/>
        <v>540</v>
      </c>
    </row>
    <row r="15" spans="1:22" ht="24.05" customHeight="1">
      <c r="A15" s="705"/>
      <c r="B15" s="97" t="s">
        <v>311</v>
      </c>
      <c r="C15" s="446"/>
      <c r="D15" s="446"/>
      <c r="E15" s="446">
        <v>40</v>
      </c>
      <c r="F15" s="446">
        <v>70</v>
      </c>
      <c r="G15" s="446"/>
      <c r="H15" s="446">
        <v>450</v>
      </c>
      <c r="I15" s="446">
        <v>30</v>
      </c>
      <c r="J15" s="446">
        <v>20</v>
      </c>
      <c r="K15" s="446">
        <v>100</v>
      </c>
      <c r="L15" s="446"/>
      <c r="M15" s="446"/>
      <c r="N15" s="446">
        <v>20</v>
      </c>
      <c r="O15" s="446"/>
      <c r="P15" s="446"/>
      <c r="Q15" s="446"/>
      <c r="R15" s="446"/>
      <c r="S15" s="446">
        <f t="shared" si="0"/>
        <v>730</v>
      </c>
      <c r="T15" s="446"/>
      <c r="U15" s="446"/>
      <c r="V15" s="447">
        <f t="shared" si="1"/>
        <v>730</v>
      </c>
    </row>
    <row r="16" spans="1:22" ht="24.05" customHeight="1">
      <c r="A16" s="705"/>
      <c r="B16" s="97" t="s">
        <v>310</v>
      </c>
      <c r="C16" s="446"/>
      <c r="D16" s="446">
        <v>20</v>
      </c>
      <c r="E16" s="446">
        <v>50</v>
      </c>
      <c r="F16" s="446">
        <v>80</v>
      </c>
      <c r="G16" s="446"/>
      <c r="H16" s="446">
        <v>6000</v>
      </c>
      <c r="I16" s="446">
        <v>80</v>
      </c>
      <c r="J16" s="446">
        <v>30</v>
      </c>
      <c r="K16" s="446">
        <v>700</v>
      </c>
      <c r="L16" s="446"/>
      <c r="M16" s="446"/>
      <c r="N16" s="446">
        <v>200</v>
      </c>
      <c r="O16" s="446"/>
      <c r="P16" s="446"/>
      <c r="Q16" s="446"/>
      <c r="R16" s="446"/>
      <c r="S16" s="446">
        <f t="shared" si="0"/>
        <v>7160</v>
      </c>
      <c r="T16" s="446">
        <v>30</v>
      </c>
      <c r="U16" s="446"/>
      <c r="V16" s="447">
        <f t="shared" si="1"/>
        <v>7190</v>
      </c>
    </row>
    <row r="17" spans="1:22" ht="24.05" customHeight="1">
      <c r="A17" s="705" t="s">
        <v>312</v>
      </c>
      <c r="B17" s="97" t="s">
        <v>300</v>
      </c>
      <c r="C17" s="446"/>
      <c r="D17" s="446"/>
      <c r="E17" s="446"/>
      <c r="F17" s="446"/>
      <c r="G17" s="446"/>
      <c r="H17" s="446">
        <v>945</v>
      </c>
      <c r="I17" s="446">
        <v>4</v>
      </c>
      <c r="J17" s="446">
        <v>5</v>
      </c>
      <c r="K17" s="446"/>
      <c r="L17" s="446">
        <v>2</v>
      </c>
      <c r="M17" s="446">
        <v>8</v>
      </c>
      <c r="N17" s="446">
        <v>1</v>
      </c>
      <c r="O17" s="446"/>
      <c r="P17" s="446"/>
      <c r="Q17" s="446">
        <v>8</v>
      </c>
      <c r="R17" s="446"/>
      <c r="S17" s="446">
        <f t="shared" si="0"/>
        <v>973</v>
      </c>
      <c r="T17" s="446">
        <v>850</v>
      </c>
      <c r="U17" s="446"/>
      <c r="V17" s="447">
        <f t="shared" si="1"/>
        <v>1823</v>
      </c>
    </row>
    <row r="18" spans="1:22" ht="24.05" customHeight="1">
      <c r="A18" s="705"/>
      <c r="B18" s="97" t="s">
        <v>312</v>
      </c>
      <c r="C18" s="446">
        <v>231</v>
      </c>
      <c r="D18" s="446">
        <v>1637</v>
      </c>
      <c r="E18" s="446">
        <v>1517</v>
      </c>
      <c r="F18" s="446">
        <v>1571</v>
      </c>
      <c r="G18" s="446"/>
      <c r="H18" s="446">
        <v>33468</v>
      </c>
      <c r="I18" s="446">
        <v>262</v>
      </c>
      <c r="J18" s="446">
        <v>3</v>
      </c>
      <c r="K18" s="446">
        <v>3358</v>
      </c>
      <c r="L18" s="446">
        <v>3</v>
      </c>
      <c r="M18" s="446"/>
      <c r="N18" s="446">
        <v>491</v>
      </c>
      <c r="O18" s="446">
        <v>35</v>
      </c>
      <c r="P18" s="446"/>
      <c r="Q18" s="446">
        <v>88</v>
      </c>
      <c r="R18" s="446"/>
      <c r="S18" s="446">
        <f t="shared" si="0"/>
        <v>42664</v>
      </c>
      <c r="T18" s="446">
        <v>97</v>
      </c>
      <c r="U18" s="446"/>
      <c r="V18" s="447">
        <f t="shared" si="1"/>
        <v>42761</v>
      </c>
    </row>
    <row r="19" spans="1:22" ht="24.05" customHeight="1">
      <c r="A19" s="705" t="s">
        <v>313</v>
      </c>
      <c r="B19" s="97" t="s">
        <v>300</v>
      </c>
      <c r="C19" s="446">
        <v>30</v>
      </c>
      <c r="D19" s="446"/>
      <c r="E19" s="446"/>
      <c r="F19" s="446"/>
      <c r="G19" s="446"/>
      <c r="H19" s="446">
        <v>500</v>
      </c>
      <c r="I19" s="446">
        <v>20</v>
      </c>
      <c r="J19" s="446"/>
      <c r="K19" s="446">
        <v>200</v>
      </c>
      <c r="L19" s="446"/>
      <c r="M19" s="446"/>
      <c r="N19" s="446"/>
      <c r="O19" s="446"/>
      <c r="P19" s="446"/>
      <c r="Q19" s="446"/>
      <c r="R19" s="446">
        <v>100</v>
      </c>
      <c r="S19" s="446">
        <f t="shared" si="0"/>
        <v>850</v>
      </c>
      <c r="T19" s="446">
        <v>300</v>
      </c>
      <c r="U19" s="446"/>
      <c r="V19" s="447">
        <f t="shared" si="1"/>
        <v>1150</v>
      </c>
    </row>
    <row r="20" spans="1:22" ht="24.05" customHeight="1">
      <c r="A20" s="705"/>
      <c r="B20" s="97" t="s">
        <v>314</v>
      </c>
      <c r="C20" s="446">
        <v>30</v>
      </c>
      <c r="D20" s="446">
        <v>10</v>
      </c>
      <c r="E20" s="446">
        <v>300</v>
      </c>
      <c r="F20" s="446">
        <v>300</v>
      </c>
      <c r="G20" s="446"/>
      <c r="H20" s="446">
        <v>200</v>
      </c>
      <c r="I20" s="446"/>
      <c r="J20" s="446"/>
      <c r="K20" s="446">
        <v>200</v>
      </c>
      <c r="L20" s="446"/>
      <c r="M20" s="446"/>
      <c r="N20" s="446">
        <v>50</v>
      </c>
      <c r="O20" s="446"/>
      <c r="P20" s="446"/>
      <c r="Q20" s="446"/>
      <c r="R20" s="446"/>
      <c r="S20" s="446">
        <f t="shared" si="0"/>
        <v>1090</v>
      </c>
      <c r="T20" s="446">
        <v>100</v>
      </c>
      <c r="U20" s="446"/>
      <c r="V20" s="447">
        <f t="shared" si="1"/>
        <v>1190</v>
      </c>
    </row>
    <row r="21" spans="1:22" ht="24.05" customHeight="1">
      <c r="A21" s="705"/>
      <c r="B21" s="97" t="s">
        <v>315</v>
      </c>
      <c r="C21" s="446">
        <v>60</v>
      </c>
      <c r="D21" s="446">
        <v>10</v>
      </c>
      <c r="E21" s="446">
        <v>300</v>
      </c>
      <c r="F21" s="446">
        <v>100</v>
      </c>
      <c r="G21" s="446"/>
      <c r="H21" s="446">
        <v>200</v>
      </c>
      <c r="I21" s="446"/>
      <c r="J21" s="446"/>
      <c r="K21" s="446">
        <v>50</v>
      </c>
      <c r="L21" s="446"/>
      <c r="M21" s="446"/>
      <c r="N21" s="446">
        <v>10</v>
      </c>
      <c r="O21" s="446"/>
      <c r="P21" s="446"/>
      <c r="Q21" s="446"/>
      <c r="R21" s="446"/>
      <c r="S21" s="446">
        <f t="shared" si="0"/>
        <v>730</v>
      </c>
      <c r="T21" s="446">
        <v>50</v>
      </c>
      <c r="U21" s="446"/>
      <c r="V21" s="447">
        <f t="shared" si="1"/>
        <v>780</v>
      </c>
    </row>
    <row r="22" spans="1:22" ht="24.05" customHeight="1">
      <c r="A22" s="705"/>
      <c r="B22" s="97" t="s">
        <v>316</v>
      </c>
      <c r="C22" s="446">
        <v>5</v>
      </c>
      <c r="D22" s="446">
        <v>3</v>
      </c>
      <c r="E22" s="446">
        <v>100</v>
      </c>
      <c r="F22" s="446"/>
      <c r="G22" s="446"/>
      <c r="H22" s="446">
        <v>30</v>
      </c>
      <c r="I22" s="446"/>
      <c r="J22" s="446"/>
      <c r="K22" s="446"/>
      <c r="L22" s="446"/>
      <c r="M22" s="446"/>
      <c r="N22" s="446">
        <v>20</v>
      </c>
      <c r="O22" s="446"/>
      <c r="P22" s="446"/>
      <c r="Q22" s="446"/>
      <c r="R22" s="446"/>
      <c r="S22" s="446">
        <f t="shared" si="0"/>
        <v>158</v>
      </c>
      <c r="T22" s="446"/>
      <c r="U22" s="446"/>
      <c r="V22" s="447">
        <f t="shared" si="1"/>
        <v>158</v>
      </c>
    </row>
    <row r="23" spans="1:22" ht="24.05" customHeight="1">
      <c r="A23" s="705" t="s">
        <v>317</v>
      </c>
      <c r="B23" s="97" t="s">
        <v>318</v>
      </c>
      <c r="C23" s="446">
        <v>6</v>
      </c>
      <c r="D23" s="446"/>
      <c r="E23" s="446"/>
      <c r="F23" s="446">
        <v>3</v>
      </c>
      <c r="G23" s="446"/>
      <c r="H23" s="446">
        <v>949</v>
      </c>
      <c r="I23" s="446">
        <v>143</v>
      </c>
      <c r="J23" s="446">
        <v>43</v>
      </c>
      <c r="K23" s="446">
        <v>104</v>
      </c>
      <c r="L23" s="446"/>
      <c r="M23" s="446"/>
      <c r="N23" s="446">
        <v>21</v>
      </c>
      <c r="O23" s="446"/>
      <c r="P23" s="446"/>
      <c r="Q23" s="446"/>
      <c r="R23" s="446"/>
      <c r="S23" s="446">
        <f t="shared" si="0"/>
        <v>1269</v>
      </c>
      <c r="T23" s="446">
        <v>217</v>
      </c>
      <c r="U23" s="446">
        <v>59</v>
      </c>
      <c r="V23" s="447">
        <f t="shared" si="1"/>
        <v>1545</v>
      </c>
    </row>
    <row r="24" spans="1:22" ht="24.05" customHeight="1">
      <c r="A24" s="705"/>
      <c r="B24" s="97" t="s">
        <v>319</v>
      </c>
      <c r="C24" s="446">
        <v>12</v>
      </c>
      <c r="D24" s="446"/>
      <c r="E24" s="446">
        <v>55</v>
      </c>
      <c r="F24" s="446">
        <v>49</v>
      </c>
      <c r="G24" s="446"/>
      <c r="H24" s="446">
        <v>1090</v>
      </c>
      <c r="I24" s="446">
        <v>18</v>
      </c>
      <c r="J24" s="446">
        <v>36</v>
      </c>
      <c r="K24" s="446">
        <v>103</v>
      </c>
      <c r="L24" s="446"/>
      <c r="M24" s="446"/>
      <c r="N24" s="446">
        <v>2</v>
      </c>
      <c r="O24" s="446"/>
      <c r="P24" s="446"/>
      <c r="Q24" s="446"/>
      <c r="R24" s="446"/>
      <c r="S24" s="446">
        <f t="shared" si="0"/>
        <v>1365</v>
      </c>
      <c r="T24" s="446"/>
      <c r="U24" s="446">
        <v>32</v>
      </c>
      <c r="V24" s="447">
        <f t="shared" si="1"/>
        <v>1397</v>
      </c>
    </row>
    <row r="25" spans="1:22" ht="24.05" customHeight="1">
      <c r="A25" s="705"/>
      <c r="B25" s="97" t="s">
        <v>320</v>
      </c>
      <c r="C25" s="446">
        <v>52</v>
      </c>
      <c r="D25" s="446"/>
      <c r="E25" s="446">
        <v>11</v>
      </c>
      <c r="F25" s="446">
        <v>15</v>
      </c>
      <c r="G25" s="446"/>
      <c r="H25" s="446">
        <v>198</v>
      </c>
      <c r="I25" s="446">
        <v>17</v>
      </c>
      <c r="J25" s="446">
        <v>2</v>
      </c>
      <c r="K25" s="446">
        <v>46</v>
      </c>
      <c r="L25" s="446"/>
      <c r="M25" s="446"/>
      <c r="N25" s="446">
        <v>4</v>
      </c>
      <c r="O25" s="446"/>
      <c r="P25" s="446"/>
      <c r="Q25" s="446"/>
      <c r="R25" s="446">
        <v>1</v>
      </c>
      <c r="S25" s="446">
        <f t="shared" si="0"/>
        <v>346</v>
      </c>
      <c r="T25" s="446"/>
      <c r="U25" s="446"/>
      <c r="V25" s="447">
        <f t="shared" si="1"/>
        <v>346</v>
      </c>
    </row>
    <row r="26" spans="1:22" ht="24.05" customHeight="1">
      <c r="A26" s="705" t="s">
        <v>321</v>
      </c>
      <c r="B26" s="97" t="s">
        <v>300</v>
      </c>
      <c r="C26" s="446">
        <v>130</v>
      </c>
      <c r="D26" s="446"/>
      <c r="E26" s="446"/>
      <c r="F26" s="446"/>
      <c r="G26" s="446"/>
      <c r="H26" s="446">
        <v>60</v>
      </c>
      <c r="I26" s="446">
        <v>120</v>
      </c>
      <c r="J26" s="446">
        <v>150</v>
      </c>
      <c r="K26" s="446">
        <v>150</v>
      </c>
      <c r="L26" s="446"/>
      <c r="M26" s="446"/>
      <c r="N26" s="446"/>
      <c r="O26" s="446"/>
      <c r="P26" s="446"/>
      <c r="Q26" s="446"/>
      <c r="R26" s="446">
        <v>140</v>
      </c>
      <c r="S26" s="446">
        <f t="shared" si="0"/>
        <v>750</v>
      </c>
      <c r="T26" s="446">
        <v>2000</v>
      </c>
      <c r="U26" s="446"/>
      <c r="V26" s="447">
        <f t="shared" si="1"/>
        <v>2750</v>
      </c>
    </row>
    <row r="27" spans="1:22" ht="24.05" customHeight="1">
      <c r="A27" s="705"/>
      <c r="B27" s="97" t="s">
        <v>322</v>
      </c>
      <c r="C27" s="446">
        <v>35</v>
      </c>
      <c r="D27" s="446"/>
      <c r="E27" s="446">
        <v>100</v>
      </c>
      <c r="F27" s="446">
        <v>80</v>
      </c>
      <c r="G27" s="446"/>
      <c r="H27" s="446">
        <v>30</v>
      </c>
      <c r="I27" s="446">
        <v>20</v>
      </c>
      <c r="J27" s="446"/>
      <c r="K27" s="446">
        <v>80</v>
      </c>
      <c r="L27" s="446"/>
      <c r="M27" s="446"/>
      <c r="N27" s="446"/>
      <c r="O27" s="446"/>
      <c r="P27" s="446"/>
      <c r="Q27" s="446"/>
      <c r="R27" s="446">
        <v>70</v>
      </c>
      <c r="S27" s="446">
        <f t="shared" si="0"/>
        <v>415</v>
      </c>
      <c r="T27" s="446">
        <v>200</v>
      </c>
      <c r="U27" s="446"/>
      <c r="V27" s="447">
        <f t="shared" si="1"/>
        <v>615</v>
      </c>
    </row>
    <row r="28" spans="1:22" ht="24.05" customHeight="1">
      <c r="A28" s="705"/>
      <c r="B28" s="97" t="s">
        <v>323</v>
      </c>
      <c r="C28" s="446">
        <v>60</v>
      </c>
      <c r="D28" s="446"/>
      <c r="E28" s="446">
        <v>100</v>
      </c>
      <c r="F28" s="446">
        <v>100</v>
      </c>
      <c r="G28" s="446"/>
      <c r="H28" s="446">
        <v>25</v>
      </c>
      <c r="I28" s="446">
        <v>50</v>
      </c>
      <c r="J28" s="446">
        <v>50</v>
      </c>
      <c r="K28" s="446">
        <v>50</v>
      </c>
      <c r="L28" s="446"/>
      <c r="M28" s="446"/>
      <c r="N28" s="446"/>
      <c r="O28" s="446"/>
      <c r="P28" s="446"/>
      <c r="Q28" s="446"/>
      <c r="R28" s="446"/>
      <c r="S28" s="446">
        <f t="shared" si="0"/>
        <v>435</v>
      </c>
      <c r="T28" s="446">
        <v>700</v>
      </c>
      <c r="U28" s="446"/>
      <c r="V28" s="447">
        <f t="shared" si="1"/>
        <v>1135</v>
      </c>
    </row>
    <row r="29" spans="1:22" ht="24.05" customHeight="1">
      <c r="A29" s="98" t="s">
        <v>324</v>
      </c>
      <c r="B29" s="97" t="s">
        <v>300</v>
      </c>
      <c r="C29" s="446">
        <v>105</v>
      </c>
      <c r="D29" s="446"/>
      <c r="E29" s="446"/>
      <c r="F29" s="446"/>
      <c r="G29" s="446"/>
      <c r="H29" s="446"/>
      <c r="I29" s="446"/>
      <c r="J29" s="446"/>
      <c r="K29" s="446"/>
      <c r="L29" s="446"/>
      <c r="M29" s="446">
        <v>90</v>
      </c>
      <c r="N29" s="446"/>
      <c r="O29" s="446"/>
      <c r="P29" s="446"/>
      <c r="Q29" s="446"/>
      <c r="R29" s="446"/>
      <c r="S29" s="446">
        <f t="shared" si="0"/>
        <v>195</v>
      </c>
      <c r="T29" s="446">
        <v>250</v>
      </c>
      <c r="U29" s="446"/>
      <c r="V29" s="447">
        <f t="shared" si="1"/>
        <v>445</v>
      </c>
    </row>
    <row r="30" spans="1:22" ht="24.05" customHeight="1">
      <c r="A30" s="705" t="s">
        <v>325</v>
      </c>
      <c r="B30" s="705"/>
      <c r="C30" s="446">
        <f t="shared" ref="C30:U30" si="2">SUM(C4:C29)</f>
        <v>834</v>
      </c>
      <c r="D30" s="446">
        <f t="shared" si="2"/>
        <v>2876</v>
      </c>
      <c r="E30" s="446">
        <f t="shared" si="2"/>
        <v>4100</v>
      </c>
      <c r="F30" s="446">
        <f t="shared" si="2"/>
        <v>4023</v>
      </c>
      <c r="G30" s="446">
        <f>SUM(G4:G29)</f>
        <v>0</v>
      </c>
      <c r="H30" s="446">
        <f t="shared" si="2"/>
        <v>50216</v>
      </c>
      <c r="I30" s="446">
        <f t="shared" si="2"/>
        <v>1344</v>
      </c>
      <c r="J30" s="446">
        <f t="shared" si="2"/>
        <v>1903</v>
      </c>
      <c r="K30" s="446">
        <f t="shared" si="2"/>
        <v>8254</v>
      </c>
      <c r="L30" s="446">
        <f t="shared" si="2"/>
        <v>30</v>
      </c>
      <c r="M30" s="446">
        <f t="shared" si="2"/>
        <v>98</v>
      </c>
      <c r="N30" s="446">
        <f t="shared" si="2"/>
        <v>925</v>
      </c>
      <c r="O30" s="446">
        <f t="shared" si="2"/>
        <v>73</v>
      </c>
      <c r="P30" s="446">
        <f t="shared" si="2"/>
        <v>12</v>
      </c>
      <c r="Q30" s="446">
        <f t="shared" si="2"/>
        <v>365</v>
      </c>
      <c r="R30" s="446">
        <f t="shared" si="2"/>
        <v>1168</v>
      </c>
      <c r="S30" s="446">
        <f t="shared" ref="S30:V30" si="3">SUM(S4:S29)</f>
        <v>76221</v>
      </c>
      <c r="T30" s="446">
        <f t="shared" si="2"/>
        <v>4898</v>
      </c>
      <c r="U30" s="446">
        <f t="shared" si="2"/>
        <v>91</v>
      </c>
      <c r="V30" s="447">
        <f t="shared" si="3"/>
        <v>81210</v>
      </c>
    </row>
    <row r="31" spans="1:22" ht="24.05" customHeight="1">
      <c r="A31" s="98" t="s">
        <v>326</v>
      </c>
      <c r="B31" s="97" t="s">
        <v>326</v>
      </c>
      <c r="C31" s="446">
        <v>3200</v>
      </c>
      <c r="D31" s="446">
        <v>400</v>
      </c>
      <c r="E31" s="446">
        <v>1200</v>
      </c>
      <c r="F31" s="446">
        <v>7050</v>
      </c>
      <c r="G31" s="446">
        <v>30</v>
      </c>
      <c r="H31" s="446">
        <v>7000</v>
      </c>
      <c r="I31" s="446">
        <v>1000</v>
      </c>
      <c r="J31" s="446">
        <v>750</v>
      </c>
      <c r="K31" s="446">
        <v>3500</v>
      </c>
      <c r="L31" s="446"/>
      <c r="M31" s="446">
        <v>850</v>
      </c>
      <c r="N31" s="446">
        <v>550</v>
      </c>
      <c r="O31" s="446">
        <v>1000</v>
      </c>
      <c r="P31" s="446"/>
      <c r="Q31" s="446">
        <v>3000</v>
      </c>
      <c r="R31" s="446">
        <v>15000</v>
      </c>
      <c r="S31" s="446">
        <f t="shared" ref="S31:S41" si="4">SUM(C31:R31)</f>
        <v>44530</v>
      </c>
      <c r="T31" s="446">
        <v>10400</v>
      </c>
      <c r="U31" s="446"/>
      <c r="V31" s="447">
        <f t="shared" si="1"/>
        <v>54930</v>
      </c>
    </row>
    <row r="32" spans="1:22" ht="24.05" customHeight="1">
      <c r="A32" s="98" t="s">
        <v>327</v>
      </c>
      <c r="B32" s="97" t="s">
        <v>328</v>
      </c>
      <c r="C32" s="446">
        <v>950</v>
      </c>
      <c r="D32" s="446"/>
      <c r="E32" s="446">
        <v>650</v>
      </c>
      <c r="F32" s="446">
        <v>700</v>
      </c>
      <c r="G32" s="446"/>
      <c r="H32" s="446">
        <v>3500</v>
      </c>
      <c r="I32" s="446">
        <v>40</v>
      </c>
      <c r="J32" s="446">
        <v>20</v>
      </c>
      <c r="K32" s="446">
        <v>600</v>
      </c>
      <c r="L32" s="446"/>
      <c r="M32" s="446">
        <v>25</v>
      </c>
      <c r="N32" s="446">
        <v>150</v>
      </c>
      <c r="O32" s="446"/>
      <c r="P32" s="446"/>
      <c r="Q32" s="446"/>
      <c r="R32" s="446"/>
      <c r="S32" s="446">
        <f t="shared" si="4"/>
        <v>6635</v>
      </c>
      <c r="T32" s="446"/>
      <c r="U32" s="446"/>
      <c r="V32" s="447">
        <f t="shared" si="1"/>
        <v>6635</v>
      </c>
    </row>
    <row r="33" spans="1:22" ht="24.05" customHeight="1">
      <c r="A33" s="98" t="s">
        <v>329</v>
      </c>
      <c r="B33" s="97" t="s">
        <v>330</v>
      </c>
      <c r="C33" s="446">
        <v>170</v>
      </c>
      <c r="D33" s="446"/>
      <c r="E33" s="446">
        <v>160</v>
      </c>
      <c r="F33" s="446">
        <v>600</v>
      </c>
      <c r="G33" s="446"/>
      <c r="H33" s="446">
        <v>1300</v>
      </c>
      <c r="I33" s="446"/>
      <c r="J33" s="446"/>
      <c r="K33" s="446">
        <v>200</v>
      </c>
      <c r="L33" s="446"/>
      <c r="M33" s="446">
        <v>20</v>
      </c>
      <c r="N33" s="446">
        <v>200</v>
      </c>
      <c r="O33" s="446"/>
      <c r="P33" s="446"/>
      <c r="Q33" s="446"/>
      <c r="R33" s="446"/>
      <c r="S33" s="446">
        <f t="shared" si="4"/>
        <v>2650</v>
      </c>
      <c r="T33" s="446">
        <v>200</v>
      </c>
      <c r="U33" s="446"/>
      <c r="V33" s="447">
        <f t="shared" si="1"/>
        <v>2850</v>
      </c>
    </row>
    <row r="34" spans="1:22" ht="24.05" customHeight="1">
      <c r="A34" s="705" t="s">
        <v>331</v>
      </c>
      <c r="B34" s="97" t="s">
        <v>332</v>
      </c>
      <c r="C34" s="446">
        <v>99</v>
      </c>
      <c r="D34" s="446">
        <v>10</v>
      </c>
      <c r="E34" s="446">
        <v>260</v>
      </c>
      <c r="F34" s="446">
        <v>370</v>
      </c>
      <c r="G34" s="446"/>
      <c r="H34" s="446">
        <v>1980</v>
      </c>
      <c r="I34" s="446"/>
      <c r="J34" s="446"/>
      <c r="K34" s="446">
        <v>100</v>
      </c>
      <c r="L34" s="446"/>
      <c r="M34" s="446"/>
      <c r="N34" s="446">
        <v>10</v>
      </c>
      <c r="O34" s="446"/>
      <c r="P34" s="446"/>
      <c r="Q34" s="446"/>
      <c r="R34" s="446"/>
      <c r="S34" s="446">
        <f t="shared" si="4"/>
        <v>2829</v>
      </c>
      <c r="T34" s="446">
        <v>5</v>
      </c>
      <c r="U34" s="446"/>
      <c r="V34" s="447">
        <f t="shared" si="1"/>
        <v>2834</v>
      </c>
    </row>
    <row r="35" spans="1:22" ht="24.05" customHeight="1">
      <c r="A35" s="705"/>
      <c r="B35" s="97" t="s">
        <v>333</v>
      </c>
      <c r="C35" s="446">
        <v>180</v>
      </c>
      <c r="D35" s="446">
        <v>150</v>
      </c>
      <c r="E35" s="446">
        <v>200</v>
      </c>
      <c r="F35" s="446">
        <v>260</v>
      </c>
      <c r="G35" s="446"/>
      <c r="H35" s="446">
        <v>1230</v>
      </c>
      <c r="I35" s="446"/>
      <c r="J35" s="446"/>
      <c r="K35" s="446">
        <v>80</v>
      </c>
      <c r="L35" s="446"/>
      <c r="M35" s="446"/>
      <c r="N35" s="446">
        <v>8</v>
      </c>
      <c r="O35" s="446"/>
      <c r="P35" s="446"/>
      <c r="Q35" s="446"/>
      <c r="R35" s="446"/>
      <c r="S35" s="446">
        <f t="shared" si="4"/>
        <v>2108</v>
      </c>
      <c r="T35" s="446">
        <v>3</v>
      </c>
      <c r="U35" s="446"/>
      <c r="V35" s="447">
        <f t="shared" si="1"/>
        <v>2111</v>
      </c>
    </row>
    <row r="36" spans="1:22" ht="23.6" customHeight="1">
      <c r="A36" s="705"/>
      <c r="B36" s="97" t="s">
        <v>334</v>
      </c>
      <c r="C36" s="446">
        <v>70</v>
      </c>
      <c r="D36" s="446">
        <v>15</v>
      </c>
      <c r="E36" s="446">
        <v>190</v>
      </c>
      <c r="F36" s="446">
        <v>220</v>
      </c>
      <c r="G36" s="446"/>
      <c r="H36" s="446">
        <v>1210</v>
      </c>
      <c r="I36" s="446"/>
      <c r="J36" s="446"/>
      <c r="K36" s="446">
        <v>80</v>
      </c>
      <c r="L36" s="446"/>
      <c r="M36" s="446"/>
      <c r="N36" s="446">
        <v>5</v>
      </c>
      <c r="O36" s="446"/>
      <c r="P36" s="446"/>
      <c r="Q36" s="446"/>
      <c r="R36" s="446"/>
      <c r="S36" s="446">
        <f t="shared" si="4"/>
        <v>1790</v>
      </c>
      <c r="T36" s="446">
        <v>7</v>
      </c>
      <c r="U36" s="446"/>
      <c r="V36" s="447">
        <f t="shared" si="1"/>
        <v>1797</v>
      </c>
    </row>
    <row r="37" spans="1:22" ht="24.05" customHeight="1">
      <c r="A37" s="98" t="s">
        <v>335</v>
      </c>
      <c r="B37" s="97" t="s">
        <v>336</v>
      </c>
      <c r="C37" s="446">
        <v>50</v>
      </c>
      <c r="D37" s="446"/>
      <c r="E37" s="446">
        <v>300</v>
      </c>
      <c r="F37" s="446">
        <v>500</v>
      </c>
      <c r="G37" s="446"/>
      <c r="H37" s="446">
        <v>150</v>
      </c>
      <c r="I37" s="446">
        <v>50</v>
      </c>
      <c r="J37" s="446"/>
      <c r="K37" s="446">
        <v>10</v>
      </c>
      <c r="L37" s="446"/>
      <c r="M37" s="446">
        <v>5</v>
      </c>
      <c r="N37" s="446">
        <v>80</v>
      </c>
      <c r="O37" s="446"/>
      <c r="P37" s="446"/>
      <c r="Q37" s="446"/>
      <c r="R37" s="446"/>
      <c r="S37" s="446">
        <f t="shared" si="4"/>
        <v>1145</v>
      </c>
      <c r="T37" s="446">
        <v>3500</v>
      </c>
      <c r="U37" s="446"/>
      <c r="V37" s="447">
        <f t="shared" si="1"/>
        <v>4645</v>
      </c>
    </row>
    <row r="38" spans="1:22" ht="24.05" customHeight="1">
      <c r="A38" s="705" t="s">
        <v>337</v>
      </c>
      <c r="B38" s="97" t="s">
        <v>338</v>
      </c>
      <c r="C38" s="446"/>
      <c r="D38" s="446">
        <v>100</v>
      </c>
      <c r="E38" s="446">
        <v>3000</v>
      </c>
      <c r="F38" s="446">
        <v>1400</v>
      </c>
      <c r="G38" s="446"/>
      <c r="H38" s="446">
        <v>4200</v>
      </c>
      <c r="I38" s="446">
        <v>50</v>
      </c>
      <c r="J38" s="446"/>
      <c r="K38" s="446">
        <v>1800</v>
      </c>
      <c r="L38" s="446">
        <v>30</v>
      </c>
      <c r="M38" s="446"/>
      <c r="N38" s="446">
        <v>400</v>
      </c>
      <c r="O38" s="446"/>
      <c r="P38" s="446"/>
      <c r="Q38" s="446"/>
      <c r="R38" s="446"/>
      <c r="S38" s="446">
        <f t="shared" si="4"/>
        <v>10980</v>
      </c>
      <c r="T38" s="446"/>
      <c r="U38" s="446"/>
      <c r="V38" s="447">
        <f t="shared" si="1"/>
        <v>10980</v>
      </c>
    </row>
    <row r="39" spans="1:22" ht="24.05" customHeight="1">
      <c r="A39" s="705"/>
      <c r="B39" s="97" t="s">
        <v>339</v>
      </c>
      <c r="C39" s="446"/>
      <c r="D39" s="446">
        <v>450</v>
      </c>
      <c r="E39" s="446">
        <v>2400</v>
      </c>
      <c r="F39" s="446">
        <v>800</v>
      </c>
      <c r="G39" s="446"/>
      <c r="H39" s="446">
        <v>3300</v>
      </c>
      <c r="I39" s="446">
        <v>50</v>
      </c>
      <c r="J39" s="446"/>
      <c r="K39" s="446">
        <v>2000</v>
      </c>
      <c r="L39" s="446">
        <v>30</v>
      </c>
      <c r="M39" s="446"/>
      <c r="N39" s="446">
        <v>380</v>
      </c>
      <c r="O39" s="446"/>
      <c r="P39" s="446"/>
      <c r="Q39" s="446"/>
      <c r="R39" s="446"/>
      <c r="S39" s="446">
        <f t="shared" si="4"/>
        <v>9410</v>
      </c>
      <c r="T39" s="446"/>
      <c r="U39" s="446"/>
      <c r="V39" s="447">
        <f t="shared" si="1"/>
        <v>9410</v>
      </c>
    </row>
    <row r="40" spans="1:22" ht="24.05" customHeight="1">
      <c r="A40" s="705"/>
      <c r="B40" s="97" t="s">
        <v>340</v>
      </c>
      <c r="C40" s="446"/>
      <c r="D40" s="446">
        <v>100</v>
      </c>
      <c r="E40" s="446">
        <v>3300</v>
      </c>
      <c r="F40" s="446">
        <v>1200</v>
      </c>
      <c r="G40" s="446"/>
      <c r="H40" s="446"/>
      <c r="I40" s="446"/>
      <c r="J40" s="446"/>
      <c r="K40" s="446">
        <v>600</v>
      </c>
      <c r="L40" s="446"/>
      <c r="M40" s="446"/>
      <c r="N40" s="446">
        <v>400</v>
      </c>
      <c r="O40" s="446"/>
      <c r="P40" s="446"/>
      <c r="Q40" s="446"/>
      <c r="R40" s="446"/>
      <c r="S40" s="446">
        <f t="shared" si="4"/>
        <v>5600</v>
      </c>
      <c r="T40" s="446"/>
      <c r="U40" s="446"/>
      <c r="V40" s="447">
        <f t="shared" si="1"/>
        <v>5600</v>
      </c>
    </row>
    <row r="41" spans="1:22" ht="24.05" customHeight="1">
      <c r="A41" s="98" t="s">
        <v>341</v>
      </c>
      <c r="B41" s="97" t="s">
        <v>342</v>
      </c>
      <c r="C41" s="446"/>
      <c r="D41" s="446"/>
      <c r="E41" s="446"/>
      <c r="F41" s="446"/>
      <c r="G41" s="446"/>
      <c r="H41" s="446"/>
      <c r="I41" s="446">
        <v>150</v>
      </c>
      <c r="J41" s="446">
        <v>100</v>
      </c>
      <c r="K41" s="446"/>
      <c r="L41" s="446">
        <v>4</v>
      </c>
      <c r="M41" s="446"/>
      <c r="N41" s="446"/>
      <c r="O41" s="446"/>
      <c r="P41" s="446">
        <v>50</v>
      </c>
      <c r="Q41" s="446"/>
      <c r="R41" s="446"/>
      <c r="S41" s="446">
        <f t="shared" si="4"/>
        <v>304</v>
      </c>
      <c r="T41" s="446"/>
      <c r="U41" s="446"/>
      <c r="V41" s="447">
        <f t="shared" si="1"/>
        <v>304</v>
      </c>
    </row>
    <row r="42" spans="1:22" ht="24.05" customHeight="1">
      <c r="A42" s="706" t="s">
        <v>343</v>
      </c>
      <c r="B42" s="706"/>
      <c r="C42" s="448">
        <f>SUM(C30:C41)</f>
        <v>5553</v>
      </c>
      <c r="D42" s="448">
        <f>SUM(D30:D41)</f>
        <v>4101</v>
      </c>
      <c r="E42" s="448">
        <f t="shared" ref="E42:V42" si="5">SUM(E30:E41)</f>
        <v>15760</v>
      </c>
      <c r="F42" s="448">
        <f t="shared" si="5"/>
        <v>17123</v>
      </c>
      <c r="G42" s="448">
        <f t="shared" si="5"/>
        <v>30</v>
      </c>
      <c r="H42" s="448">
        <f t="shared" si="5"/>
        <v>74086</v>
      </c>
      <c r="I42" s="448">
        <f t="shared" si="5"/>
        <v>2684</v>
      </c>
      <c r="J42" s="448">
        <f t="shared" si="5"/>
        <v>2773</v>
      </c>
      <c r="K42" s="448">
        <f t="shared" si="5"/>
        <v>17224</v>
      </c>
      <c r="L42" s="448">
        <f t="shared" si="5"/>
        <v>94</v>
      </c>
      <c r="M42" s="448">
        <f t="shared" si="5"/>
        <v>998</v>
      </c>
      <c r="N42" s="448">
        <f t="shared" si="5"/>
        <v>3108</v>
      </c>
      <c r="O42" s="448">
        <f t="shared" si="5"/>
        <v>1073</v>
      </c>
      <c r="P42" s="448">
        <f t="shared" si="5"/>
        <v>62</v>
      </c>
      <c r="Q42" s="448">
        <f t="shared" si="5"/>
        <v>3365</v>
      </c>
      <c r="R42" s="448">
        <f t="shared" si="5"/>
        <v>16168</v>
      </c>
      <c r="S42" s="448">
        <f>SUM(S30:S41)</f>
        <v>164202</v>
      </c>
      <c r="T42" s="448">
        <f t="shared" si="5"/>
        <v>19013</v>
      </c>
      <c r="U42" s="448">
        <f t="shared" si="5"/>
        <v>91</v>
      </c>
      <c r="V42" s="449">
        <f t="shared" si="5"/>
        <v>183306</v>
      </c>
    </row>
    <row r="43" spans="1:22" ht="21.95" customHeight="1"/>
  </sheetData>
  <sheetProtection selectLockedCells="1" selectUnlockedCells="1"/>
  <mergeCells count="16">
    <mergeCell ref="A9:A11"/>
    <mergeCell ref="A1:D1"/>
    <mergeCell ref="A2:G2"/>
    <mergeCell ref="S2:V2"/>
    <mergeCell ref="A4:A6"/>
    <mergeCell ref="A7:A8"/>
    <mergeCell ref="A30:B30"/>
    <mergeCell ref="A34:A36"/>
    <mergeCell ref="A38:A40"/>
    <mergeCell ref="A42:B42"/>
    <mergeCell ref="A12:A13"/>
    <mergeCell ref="A14:A16"/>
    <mergeCell ref="A17:A18"/>
    <mergeCell ref="A19:A22"/>
    <mergeCell ref="A23:A25"/>
    <mergeCell ref="A26:A28"/>
  </mergeCells>
  <phoneticPr fontId="4"/>
  <pageMargins left="0.78740157480314965" right="0.39370078740157483" top="0.39370078740157483" bottom="0.39370078740157483" header="0" footer="0"/>
  <pageSetup paperSize="9" scale="56" firstPageNumber="0" orientation="landscape" horizontalDpi="300" verticalDpi="300" r:id="rId1"/>
  <headerFooter scaleWithDoc="0" alignWithMargins="0">
    <oddFooter>&amp;C&amp;"ＭＳ 明朝,標準"－１５－</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8">
    <pageSetUpPr fitToPage="1"/>
  </sheetPr>
  <dimension ref="A1:V42"/>
  <sheetViews>
    <sheetView view="pageLayout" zoomScale="80" zoomScaleNormal="100" zoomScalePageLayoutView="80" workbookViewId="0">
      <selection activeCell="B19" sqref="B19:C19"/>
    </sheetView>
  </sheetViews>
  <sheetFormatPr defaultColWidth="9" defaultRowHeight="14.4"/>
  <cols>
    <col min="1" max="1" width="12.77734375" style="90" customWidth="1"/>
    <col min="2" max="2" width="18.109375" style="90" customWidth="1"/>
    <col min="3" max="22" width="10.33203125" style="90" customWidth="1"/>
    <col min="23" max="16384" width="9" style="90"/>
  </cols>
  <sheetData>
    <row r="1" spans="1:22" ht="24.25" customHeight="1">
      <c r="A1" s="707" t="s">
        <v>344</v>
      </c>
      <c r="B1" s="707"/>
      <c r="C1" s="707"/>
      <c r="D1" s="707"/>
      <c r="E1" s="707"/>
      <c r="F1" s="707"/>
      <c r="G1" s="707"/>
      <c r="V1" s="450" t="s">
        <v>1498</v>
      </c>
    </row>
    <row r="2" spans="1:22" ht="30.8" customHeight="1">
      <c r="A2" s="91" t="s">
        <v>345</v>
      </c>
      <c r="B2" s="445" t="s">
        <v>1502</v>
      </c>
      <c r="C2" s="92" t="s">
        <v>280</v>
      </c>
      <c r="D2" s="93" t="s">
        <v>281</v>
      </c>
      <c r="E2" s="93" t="s">
        <v>282</v>
      </c>
      <c r="F2" s="93" t="s">
        <v>1503</v>
      </c>
      <c r="G2" s="93" t="s">
        <v>284</v>
      </c>
      <c r="H2" s="93" t="s">
        <v>285</v>
      </c>
      <c r="I2" s="93" t="s">
        <v>286</v>
      </c>
      <c r="J2" s="93" t="s">
        <v>287</v>
      </c>
      <c r="K2" s="94" t="s">
        <v>288</v>
      </c>
      <c r="L2" s="93" t="s">
        <v>289</v>
      </c>
      <c r="M2" s="94" t="s">
        <v>290</v>
      </c>
      <c r="N2" s="93" t="s">
        <v>291</v>
      </c>
      <c r="O2" s="93" t="s">
        <v>292</v>
      </c>
      <c r="P2" s="93" t="s">
        <v>293</v>
      </c>
      <c r="Q2" s="93" t="s">
        <v>294</v>
      </c>
      <c r="R2" s="93" t="s">
        <v>295</v>
      </c>
      <c r="S2" s="94" t="s">
        <v>296</v>
      </c>
      <c r="T2" s="94" t="s">
        <v>297</v>
      </c>
      <c r="U2" s="93" t="s">
        <v>295</v>
      </c>
      <c r="V2" s="95" t="s">
        <v>298</v>
      </c>
    </row>
    <row r="3" spans="1:22" ht="24.25" customHeight="1">
      <c r="A3" s="705" t="s">
        <v>299</v>
      </c>
      <c r="B3" s="97" t="s">
        <v>300</v>
      </c>
      <c r="C3" s="446"/>
      <c r="D3" s="446"/>
      <c r="E3" s="446">
        <v>50</v>
      </c>
      <c r="F3" s="446">
        <v>25</v>
      </c>
      <c r="G3" s="446"/>
      <c r="H3" s="446"/>
      <c r="I3" s="446"/>
      <c r="J3" s="446">
        <v>1</v>
      </c>
      <c r="K3" s="446">
        <v>75</v>
      </c>
      <c r="L3" s="446"/>
      <c r="M3" s="446"/>
      <c r="N3" s="446"/>
      <c r="O3" s="446"/>
      <c r="P3" s="446"/>
      <c r="Q3" s="446"/>
      <c r="R3" s="446"/>
      <c r="S3" s="446">
        <f t="shared" ref="S3:S28" si="0">SUM(C3:R3)</f>
        <v>151</v>
      </c>
      <c r="T3" s="446"/>
      <c r="U3" s="446"/>
      <c r="V3" s="447">
        <f>SUM(S3:U3)</f>
        <v>151</v>
      </c>
    </row>
    <row r="4" spans="1:22" ht="24.25" customHeight="1">
      <c r="A4" s="705"/>
      <c r="B4" s="97" t="s">
        <v>301</v>
      </c>
      <c r="C4" s="446"/>
      <c r="D4" s="446"/>
      <c r="E4" s="446">
        <v>200</v>
      </c>
      <c r="F4" s="446">
        <v>125</v>
      </c>
      <c r="G4" s="446"/>
      <c r="H4" s="446">
        <v>25</v>
      </c>
      <c r="I4" s="446">
        <v>99</v>
      </c>
      <c r="J4" s="446">
        <v>6</v>
      </c>
      <c r="K4" s="446">
        <v>175</v>
      </c>
      <c r="L4" s="446">
        <v>40</v>
      </c>
      <c r="M4" s="446"/>
      <c r="N4" s="446"/>
      <c r="O4" s="446"/>
      <c r="P4" s="446">
        <v>30</v>
      </c>
      <c r="Q4" s="446"/>
      <c r="R4" s="446"/>
      <c r="S4" s="446">
        <f t="shared" si="0"/>
        <v>700</v>
      </c>
      <c r="T4" s="446"/>
      <c r="U4" s="446"/>
      <c r="V4" s="447">
        <f t="shared" ref="V4:V28" si="1">SUM(S4:U4)</f>
        <v>700</v>
      </c>
    </row>
    <row r="5" spans="1:22" ht="24.25" customHeight="1">
      <c r="A5" s="705"/>
      <c r="B5" s="97" t="s">
        <v>302</v>
      </c>
      <c r="C5" s="446"/>
      <c r="D5" s="446">
        <v>420</v>
      </c>
      <c r="E5" s="446">
        <v>300</v>
      </c>
      <c r="F5" s="446">
        <v>200</v>
      </c>
      <c r="G5" s="446"/>
      <c r="H5" s="446">
        <v>650</v>
      </c>
      <c r="I5" s="446"/>
      <c r="J5" s="446"/>
      <c r="K5" s="446">
        <v>175</v>
      </c>
      <c r="L5" s="446"/>
      <c r="M5" s="446"/>
      <c r="N5" s="446">
        <v>10</v>
      </c>
      <c r="O5" s="446"/>
      <c r="P5" s="446"/>
      <c r="Q5" s="446"/>
      <c r="R5" s="446"/>
      <c r="S5" s="446">
        <f t="shared" si="0"/>
        <v>1755</v>
      </c>
      <c r="T5" s="446"/>
      <c r="U5" s="446"/>
      <c r="V5" s="447">
        <f t="shared" si="1"/>
        <v>1755</v>
      </c>
    </row>
    <row r="6" spans="1:22" ht="24.25" customHeight="1">
      <c r="A6" s="705" t="s">
        <v>303</v>
      </c>
      <c r="B6" s="97" t="s">
        <v>300</v>
      </c>
      <c r="C6" s="446">
        <v>60</v>
      </c>
      <c r="D6" s="446">
        <v>18</v>
      </c>
      <c r="E6" s="446">
        <v>430</v>
      </c>
      <c r="F6" s="446">
        <v>402</v>
      </c>
      <c r="G6" s="446"/>
      <c r="H6" s="446">
        <v>1400</v>
      </c>
      <c r="I6" s="446"/>
      <c r="J6" s="446">
        <v>444</v>
      </c>
      <c r="K6" s="446">
        <v>1087</v>
      </c>
      <c r="L6" s="446">
        <v>28</v>
      </c>
      <c r="M6" s="446"/>
      <c r="N6" s="446">
        <v>20</v>
      </c>
      <c r="O6" s="446"/>
      <c r="P6" s="446"/>
      <c r="Q6" s="446">
        <v>96</v>
      </c>
      <c r="R6" s="446">
        <v>409</v>
      </c>
      <c r="S6" s="446">
        <f t="shared" si="0"/>
        <v>4394</v>
      </c>
      <c r="T6" s="446"/>
      <c r="U6" s="446"/>
      <c r="V6" s="447">
        <f t="shared" si="1"/>
        <v>4394</v>
      </c>
    </row>
    <row r="7" spans="1:22" ht="24.25" customHeight="1">
      <c r="A7" s="705"/>
      <c r="B7" s="97" t="s">
        <v>304</v>
      </c>
      <c r="C7" s="446"/>
      <c r="D7" s="446">
        <v>12</v>
      </c>
      <c r="E7" s="446">
        <v>284</v>
      </c>
      <c r="F7" s="446">
        <v>374</v>
      </c>
      <c r="G7" s="446"/>
      <c r="H7" s="446">
        <v>28</v>
      </c>
      <c r="I7" s="446">
        <v>80</v>
      </c>
      <c r="J7" s="446">
        <v>43</v>
      </c>
      <c r="K7" s="446">
        <v>298</v>
      </c>
      <c r="L7" s="446"/>
      <c r="M7" s="446"/>
      <c r="N7" s="446"/>
      <c r="O7" s="446"/>
      <c r="P7" s="446"/>
      <c r="Q7" s="446"/>
      <c r="R7" s="446"/>
      <c r="S7" s="446">
        <f t="shared" si="0"/>
        <v>1119</v>
      </c>
      <c r="T7" s="446"/>
      <c r="U7" s="446"/>
      <c r="V7" s="447">
        <f t="shared" si="1"/>
        <v>1119</v>
      </c>
    </row>
    <row r="8" spans="1:22" ht="24.25" customHeight="1">
      <c r="A8" s="705" t="s">
        <v>305</v>
      </c>
      <c r="B8" s="97" t="s">
        <v>300</v>
      </c>
      <c r="C8" s="446">
        <v>12</v>
      </c>
      <c r="D8" s="446"/>
      <c r="E8" s="446"/>
      <c r="F8" s="446"/>
      <c r="G8" s="446"/>
      <c r="H8" s="446">
        <v>3432</v>
      </c>
      <c r="I8" s="446"/>
      <c r="J8" s="446">
        <v>64</v>
      </c>
      <c r="K8" s="446">
        <v>873</v>
      </c>
      <c r="L8" s="446">
        <v>50</v>
      </c>
      <c r="M8" s="446"/>
      <c r="N8" s="446">
        <v>75</v>
      </c>
      <c r="O8" s="446"/>
      <c r="P8" s="446"/>
      <c r="Q8" s="446"/>
      <c r="R8" s="446"/>
      <c r="S8" s="446">
        <f t="shared" si="0"/>
        <v>4506</v>
      </c>
      <c r="T8" s="446">
        <v>8</v>
      </c>
      <c r="U8" s="446"/>
      <c r="V8" s="447">
        <f t="shared" si="1"/>
        <v>4514</v>
      </c>
    </row>
    <row r="9" spans="1:22" ht="24.25" customHeight="1">
      <c r="A9" s="705"/>
      <c r="B9" s="97" t="s">
        <v>306</v>
      </c>
      <c r="C9" s="446"/>
      <c r="D9" s="446">
        <v>6</v>
      </c>
      <c r="E9" s="446">
        <v>687</v>
      </c>
      <c r="F9" s="446">
        <v>742</v>
      </c>
      <c r="G9" s="446"/>
      <c r="H9" s="446">
        <v>192</v>
      </c>
      <c r="I9" s="446"/>
      <c r="J9" s="446"/>
      <c r="K9" s="446">
        <v>63</v>
      </c>
      <c r="L9" s="446"/>
      <c r="M9" s="446"/>
      <c r="N9" s="446">
        <v>150</v>
      </c>
      <c r="O9" s="446"/>
      <c r="P9" s="446"/>
      <c r="Q9" s="446"/>
      <c r="R9" s="446"/>
      <c r="S9" s="446">
        <f t="shared" si="0"/>
        <v>1840</v>
      </c>
      <c r="T9" s="446"/>
      <c r="U9" s="446"/>
      <c r="V9" s="447">
        <f t="shared" si="1"/>
        <v>1840</v>
      </c>
    </row>
    <row r="10" spans="1:22" ht="24.25" customHeight="1">
      <c r="A10" s="705"/>
      <c r="B10" s="97" t="s">
        <v>307</v>
      </c>
      <c r="C10" s="446">
        <v>124</v>
      </c>
      <c r="D10" s="446"/>
      <c r="E10" s="446">
        <v>438</v>
      </c>
      <c r="F10" s="446">
        <v>675</v>
      </c>
      <c r="G10" s="446"/>
      <c r="H10" s="446">
        <v>3092</v>
      </c>
      <c r="I10" s="446"/>
      <c r="J10" s="446"/>
      <c r="K10" s="446">
        <v>286</v>
      </c>
      <c r="L10" s="446"/>
      <c r="M10" s="446"/>
      <c r="N10" s="446">
        <v>300</v>
      </c>
      <c r="O10" s="446"/>
      <c r="P10" s="446"/>
      <c r="Q10" s="446"/>
      <c r="R10" s="446"/>
      <c r="S10" s="446">
        <f t="shared" si="0"/>
        <v>4915</v>
      </c>
      <c r="T10" s="446"/>
      <c r="U10" s="446"/>
      <c r="V10" s="447">
        <f t="shared" si="1"/>
        <v>4915</v>
      </c>
    </row>
    <row r="11" spans="1:22" ht="24.25" customHeight="1">
      <c r="A11" s="705" t="s">
        <v>308</v>
      </c>
      <c r="B11" s="97" t="s">
        <v>300</v>
      </c>
      <c r="C11" s="446"/>
      <c r="D11" s="446">
        <v>24</v>
      </c>
      <c r="E11" s="446"/>
      <c r="F11" s="446">
        <v>13</v>
      </c>
      <c r="G11" s="446"/>
      <c r="H11" s="446">
        <v>580</v>
      </c>
      <c r="I11" s="446">
        <v>175</v>
      </c>
      <c r="J11" s="446">
        <v>458</v>
      </c>
      <c r="K11" s="446">
        <v>680</v>
      </c>
      <c r="L11" s="446"/>
      <c r="M11" s="446"/>
      <c r="N11" s="446"/>
      <c r="O11" s="446">
        <v>60</v>
      </c>
      <c r="P11" s="446"/>
      <c r="Q11" s="446"/>
      <c r="R11" s="446">
        <v>33</v>
      </c>
      <c r="S11" s="446">
        <f t="shared" si="0"/>
        <v>2023</v>
      </c>
      <c r="T11" s="446"/>
      <c r="U11" s="446"/>
      <c r="V11" s="447">
        <f t="shared" si="1"/>
        <v>2023</v>
      </c>
    </row>
    <row r="12" spans="1:22" ht="24.25" customHeight="1">
      <c r="A12" s="705"/>
      <c r="B12" s="97" t="s">
        <v>309</v>
      </c>
      <c r="C12" s="446">
        <v>16</v>
      </c>
      <c r="D12" s="446">
        <v>688</v>
      </c>
      <c r="E12" s="446">
        <v>160</v>
      </c>
      <c r="F12" s="446">
        <v>160</v>
      </c>
      <c r="G12" s="446"/>
      <c r="H12" s="446">
        <v>13680</v>
      </c>
      <c r="I12" s="446"/>
      <c r="J12" s="446"/>
      <c r="K12" s="446">
        <v>344</v>
      </c>
      <c r="L12" s="446"/>
      <c r="M12" s="446"/>
      <c r="N12" s="446">
        <v>120</v>
      </c>
      <c r="O12" s="446">
        <v>16</v>
      </c>
      <c r="P12" s="446"/>
      <c r="Q12" s="446"/>
      <c r="R12" s="446">
        <v>3</v>
      </c>
      <c r="S12" s="446">
        <f t="shared" si="0"/>
        <v>15187</v>
      </c>
      <c r="T12" s="446"/>
      <c r="U12" s="446"/>
      <c r="V12" s="447">
        <f t="shared" si="1"/>
        <v>15187</v>
      </c>
    </row>
    <row r="13" spans="1:22" ht="24.25" customHeight="1">
      <c r="A13" s="705" t="s">
        <v>310</v>
      </c>
      <c r="B13" s="97" t="s">
        <v>300</v>
      </c>
      <c r="C13" s="446"/>
      <c r="D13" s="446"/>
      <c r="E13" s="446"/>
      <c r="F13" s="446"/>
      <c r="G13" s="446"/>
      <c r="H13" s="446">
        <v>500</v>
      </c>
      <c r="I13" s="446">
        <v>80</v>
      </c>
      <c r="J13" s="446">
        <v>10</v>
      </c>
      <c r="K13" s="446">
        <v>120</v>
      </c>
      <c r="L13" s="446"/>
      <c r="M13" s="446"/>
      <c r="N13" s="446"/>
      <c r="O13" s="446"/>
      <c r="P13" s="446"/>
      <c r="Q13" s="446"/>
      <c r="R13" s="446"/>
      <c r="S13" s="446">
        <f t="shared" si="0"/>
        <v>710</v>
      </c>
      <c r="T13" s="446">
        <v>100</v>
      </c>
      <c r="U13" s="446"/>
      <c r="V13" s="447">
        <f t="shared" si="1"/>
        <v>810</v>
      </c>
    </row>
    <row r="14" spans="1:22" ht="24.25" customHeight="1">
      <c r="A14" s="705"/>
      <c r="B14" s="97" t="s">
        <v>311</v>
      </c>
      <c r="C14" s="446"/>
      <c r="D14" s="446"/>
      <c r="E14" s="446">
        <v>52</v>
      </c>
      <c r="F14" s="446">
        <v>105</v>
      </c>
      <c r="G14" s="446"/>
      <c r="H14" s="446">
        <v>1125</v>
      </c>
      <c r="I14" s="446">
        <v>15</v>
      </c>
      <c r="J14" s="446">
        <v>10</v>
      </c>
      <c r="K14" s="446">
        <v>200</v>
      </c>
      <c r="L14" s="446"/>
      <c r="M14" s="446"/>
      <c r="N14" s="446">
        <v>150</v>
      </c>
      <c r="O14" s="446"/>
      <c r="P14" s="446"/>
      <c r="Q14" s="446"/>
      <c r="R14" s="446"/>
      <c r="S14" s="446">
        <f t="shared" si="0"/>
        <v>1657</v>
      </c>
      <c r="T14" s="446"/>
      <c r="U14" s="446"/>
      <c r="V14" s="447">
        <f t="shared" si="1"/>
        <v>1657</v>
      </c>
    </row>
    <row r="15" spans="1:22" ht="24.25" customHeight="1">
      <c r="A15" s="705"/>
      <c r="B15" s="97" t="s">
        <v>310</v>
      </c>
      <c r="C15" s="446"/>
      <c r="D15" s="446">
        <v>20</v>
      </c>
      <c r="E15" s="446">
        <v>65</v>
      </c>
      <c r="F15" s="446">
        <v>120</v>
      </c>
      <c r="G15" s="446"/>
      <c r="H15" s="446">
        <v>15000</v>
      </c>
      <c r="I15" s="446">
        <v>40</v>
      </c>
      <c r="J15" s="446">
        <v>15</v>
      </c>
      <c r="K15" s="446">
        <v>1400</v>
      </c>
      <c r="L15" s="446"/>
      <c r="M15" s="446"/>
      <c r="N15" s="446">
        <v>1500</v>
      </c>
      <c r="O15" s="446"/>
      <c r="P15" s="446"/>
      <c r="Q15" s="446"/>
      <c r="R15" s="446"/>
      <c r="S15" s="446">
        <f t="shared" si="0"/>
        <v>18160</v>
      </c>
      <c r="T15" s="446">
        <v>25</v>
      </c>
      <c r="U15" s="446"/>
      <c r="V15" s="447">
        <f t="shared" si="1"/>
        <v>18185</v>
      </c>
    </row>
    <row r="16" spans="1:22" ht="24.25" customHeight="1">
      <c r="A16" s="705" t="s">
        <v>312</v>
      </c>
      <c r="B16" s="97" t="s">
        <v>300</v>
      </c>
      <c r="C16" s="446"/>
      <c r="D16" s="446"/>
      <c r="E16" s="446"/>
      <c r="F16" s="446"/>
      <c r="G16" s="446"/>
      <c r="H16" s="446">
        <v>3780</v>
      </c>
      <c r="I16" s="446">
        <v>2</v>
      </c>
      <c r="J16" s="446">
        <v>2</v>
      </c>
      <c r="K16" s="446"/>
      <c r="L16" s="446">
        <v>8</v>
      </c>
      <c r="M16" s="446">
        <v>4</v>
      </c>
      <c r="N16" s="446">
        <v>5</v>
      </c>
      <c r="O16" s="446"/>
      <c r="P16" s="446"/>
      <c r="Q16" s="446">
        <v>8</v>
      </c>
      <c r="R16" s="446"/>
      <c r="S16" s="446">
        <f t="shared" si="0"/>
        <v>3809</v>
      </c>
      <c r="T16" s="446">
        <v>680</v>
      </c>
      <c r="U16" s="446"/>
      <c r="V16" s="447">
        <f t="shared" si="1"/>
        <v>4489</v>
      </c>
    </row>
    <row r="17" spans="1:22" ht="24.25" customHeight="1">
      <c r="A17" s="705"/>
      <c r="B17" s="97" t="s">
        <v>312</v>
      </c>
      <c r="C17" s="446">
        <v>924</v>
      </c>
      <c r="D17" s="446">
        <v>1145</v>
      </c>
      <c r="E17" s="446">
        <v>2731</v>
      </c>
      <c r="F17" s="446">
        <v>3143</v>
      </c>
      <c r="G17" s="446"/>
      <c r="H17" s="446">
        <v>133875</v>
      </c>
      <c r="I17" s="446">
        <v>157</v>
      </c>
      <c r="J17" s="446">
        <v>1</v>
      </c>
      <c r="K17" s="446">
        <v>3358</v>
      </c>
      <c r="L17" s="446">
        <v>12</v>
      </c>
      <c r="M17" s="446"/>
      <c r="N17" s="446">
        <v>2456</v>
      </c>
      <c r="O17" s="446">
        <v>35</v>
      </c>
      <c r="P17" s="446"/>
      <c r="Q17" s="446">
        <v>88</v>
      </c>
      <c r="R17" s="446"/>
      <c r="S17" s="446">
        <f t="shared" si="0"/>
        <v>147925</v>
      </c>
      <c r="T17" s="446">
        <v>77</v>
      </c>
      <c r="U17" s="446"/>
      <c r="V17" s="447">
        <f t="shared" si="1"/>
        <v>148002</v>
      </c>
    </row>
    <row r="18" spans="1:22" ht="24.25" customHeight="1">
      <c r="A18" s="705" t="s">
        <v>313</v>
      </c>
      <c r="B18" s="97" t="s">
        <v>300</v>
      </c>
      <c r="C18" s="446">
        <v>90</v>
      </c>
      <c r="D18" s="446"/>
      <c r="E18" s="446"/>
      <c r="F18" s="446"/>
      <c r="G18" s="446"/>
      <c r="H18" s="446">
        <v>1250</v>
      </c>
      <c r="I18" s="446">
        <v>14</v>
      </c>
      <c r="J18" s="446"/>
      <c r="K18" s="446">
        <v>14</v>
      </c>
      <c r="L18" s="446"/>
      <c r="M18" s="446"/>
      <c r="N18" s="446"/>
      <c r="O18" s="446"/>
      <c r="P18" s="446"/>
      <c r="Q18" s="446"/>
      <c r="R18" s="446">
        <v>10</v>
      </c>
      <c r="S18" s="446">
        <f t="shared" si="0"/>
        <v>1378</v>
      </c>
      <c r="T18" s="446">
        <v>60</v>
      </c>
      <c r="U18" s="446"/>
      <c r="V18" s="447">
        <f t="shared" si="1"/>
        <v>1438</v>
      </c>
    </row>
    <row r="19" spans="1:22" ht="24.25" customHeight="1">
      <c r="A19" s="705"/>
      <c r="B19" s="97" t="s">
        <v>314</v>
      </c>
      <c r="C19" s="446">
        <v>90</v>
      </c>
      <c r="D19" s="446">
        <v>6</v>
      </c>
      <c r="E19" s="446">
        <v>360</v>
      </c>
      <c r="F19" s="446">
        <v>360</v>
      </c>
      <c r="G19" s="446"/>
      <c r="H19" s="446">
        <v>500</v>
      </c>
      <c r="I19" s="446"/>
      <c r="J19" s="446"/>
      <c r="K19" s="446">
        <v>140</v>
      </c>
      <c r="L19" s="446"/>
      <c r="M19" s="446"/>
      <c r="N19" s="446">
        <v>75</v>
      </c>
      <c r="O19" s="446"/>
      <c r="P19" s="446"/>
      <c r="Q19" s="446"/>
      <c r="R19" s="446"/>
      <c r="S19" s="446">
        <f t="shared" si="0"/>
        <v>1531</v>
      </c>
      <c r="T19" s="446">
        <v>200</v>
      </c>
      <c r="U19" s="446"/>
      <c r="V19" s="447">
        <f t="shared" si="1"/>
        <v>1731</v>
      </c>
    </row>
    <row r="20" spans="1:22" ht="24.25" customHeight="1">
      <c r="A20" s="705"/>
      <c r="B20" s="97" t="s">
        <v>315</v>
      </c>
      <c r="C20" s="446">
        <v>180</v>
      </c>
      <c r="D20" s="446">
        <v>6</v>
      </c>
      <c r="E20" s="446">
        <v>360</v>
      </c>
      <c r="F20" s="446">
        <v>120</v>
      </c>
      <c r="G20" s="446"/>
      <c r="H20" s="446">
        <v>500</v>
      </c>
      <c r="I20" s="446"/>
      <c r="J20" s="446"/>
      <c r="K20" s="446">
        <v>35</v>
      </c>
      <c r="L20" s="446"/>
      <c r="M20" s="446"/>
      <c r="N20" s="446">
        <v>15</v>
      </c>
      <c r="O20" s="446"/>
      <c r="P20" s="446"/>
      <c r="Q20" s="446"/>
      <c r="R20" s="446"/>
      <c r="S20" s="446">
        <f t="shared" si="0"/>
        <v>1216</v>
      </c>
      <c r="T20" s="446">
        <v>100</v>
      </c>
      <c r="U20" s="446"/>
      <c r="V20" s="447">
        <f t="shared" si="1"/>
        <v>1316</v>
      </c>
    </row>
    <row r="21" spans="1:22" ht="24.25" customHeight="1">
      <c r="A21" s="705"/>
      <c r="B21" s="97" t="s">
        <v>316</v>
      </c>
      <c r="C21" s="446">
        <v>15</v>
      </c>
      <c r="D21" s="446">
        <v>1</v>
      </c>
      <c r="E21" s="446">
        <v>120</v>
      </c>
      <c r="F21" s="446"/>
      <c r="G21" s="446"/>
      <c r="H21" s="446">
        <v>75</v>
      </c>
      <c r="I21" s="446"/>
      <c r="J21" s="446"/>
      <c r="K21" s="446"/>
      <c r="L21" s="446"/>
      <c r="M21" s="446"/>
      <c r="N21" s="446">
        <v>45</v>
      </c>
      <c r="O21" s="446"/>
      <c r="P21" s="446"/>
      <c r="Q21" s="446"/>
      <c r="R21" s="446"/>
      <c r="S21" s="446">
        <f t="shared" si="0"/>
        <v>256</v>
      </c>
      <c r="T21" s="446"/>
      <c r="U21" s="446"/>
      <c r="V21" s="447">
        <f t="shared" si="1"/>
        <v>256</v>
      </c>
    </row>
    <row r="22" spans="1:22" ht="24.25" customHeight="1">
      <c r="A22" s="705" t="s">
        <v>317</v>
      </c>
      <c r="B22" s="97" t="s">
        <v>318</v>
      </c>
      <c r="C22" s="446">
        <v>24</v>
      </c>
      <c r="D22" s="446"/>
      <c r="E22" s="446"/>
      <c r="F22" s="446">
        <v>4</v>
      </c>
      <c r="G22" s="446"/>
      <c r="H22" s="446">
        <v>2374</v>
      </c>
      <c r="I22" s="446">
        <v>86</v>
      </c>
      <c r="J22" s="446">
        <v>21</v>
      </c>
      <c r="K22" s="446">
        <v>104</v>
      </c>
      <c r="L22" s="446"/>
      <c r="M22" s="446"/>
      <c r="N22" s="446">
        <v>105</v>
      </c>
      <c r="O22" s="446"/>
      <c r="P22" s="446"/>
      <c r="Q22" s="446"/>
      <c r="R22" s="446"/>
      <c r="S22" s="446">
        <f t="shared" si="0"/>
        <v>2718</v>
      </c>
      <c r="T22" s="446">
        <v>151</v>
      </c>
      <c r="U22" s="446">
        <v>17</v>
      </c>
      <c r="V22" s="447">
        <f t="shared" si="1"/>
        <v>2886</v>
      </c>
    </row>
    <row r="23" spans="1:22" ht="24.25" customHeight="1">
      <c r="A23" s="705"/>
      <c r="B23" s="97" t="s">
        <v>319</v>
      </c>
      <c r="C23" s="446">
        <v>48</v>
      </c>
      <c r="D23" s="446"/>
      <c r="E23" s="446">
        <v>71</v>
      </c>
      <c r="F23" s="446">
        <v>73</v>
      </c>
      <c r="G23" s="446"/>
      <c r="H23" s="446">
        <v>2725</v>
      </c>
      <c r="I23" s="446">
        <v>10</v>
      </c>
      <c r="J23" s="446">
        <v>18</v>
      </c>
      <c r="K23" s="446">
        <v>103</v>
      </c>
      <c r="L23" s="446"/>
      <c r="M23" s="446"/>
      <c r="N23" s="446">
        <v>10</v>
      </c>
      <c r="O23" s="446"/>
      <c r="P23" s="446"/>
      <c r="Q23" s="446"/>
      <c r="R23" s="446"/>
      <c r="S23" s="446">
        <f t="shared" si="0"/>
        <v>3058</v>
      </c>
      <c r="T23" s="446"/>
      <c r="U23" s="446">
        <v>9</v>
      </c>
      <c r="V23" s="447">
        <f t="shared" si="1"/>
        <v>3067</v>
      </c>
    </row>
    <row r="24" spans="1:22" ht="24.25" customHeight="1">
      <c r="A24" s="705"/>
      <c r="B24" s="97" t="s">
        <v>320</v>
      </c>
      <c r="C24" s="446">
        <v>208</v>
      </c>
      <c r="D24" s="446"/>
      <c r="E24" s="446">
        <v>14</v>
      </c>
      <c r="F24" s="446">
        <v>22</v>
      </c>
      <c r="G24" s="446"/>
      <c r="H24" s="446">
        <v>495</v>
      </c>
      <c r="I24" s="446">
        <v>10</v>
      </c>
      <c r="J24" s="446">
        <v>1</v>
      </c>
      <c r="K24" s="446">
        <v>46</v>
      </c>
      <c r="L24" s="446"/>
      <c r="M24" s="446"/>
      <c r="N24" s="446">
        <v>20</v>
      </c>
      <c r="O24" s="446"/>
      <c r="P24" s="446"/>
      <c r="Q24" s="446"/>
      <c r="R24" s="446"/>
      <c r="S24" s="446">
        <f t="shared" si="0"/>
        <v>816</v>
      </c>
      <c r="T24" s="446"/>
      <c r="U24" s="446"/>
      <c r="V24" s="447">
        <f t="shared" si="1"/>
        <v>816</v>
      </c>
    </row>
    <row r="25" spans="1:22" ht="24.25" customHeight="1">
      <c r="A25" s="705" t="s">
        <v>321</v>
      </c>
      <c r="B25" s="97" t="s">
        <v>300</v>
      </c>
      <c r="C25" s="446">
        <v>520</v>
      </c>
      <c r="D25" s="446"/>
      <c r="E25" s="446"/>
      <c r="F25" s="446"/>
      <c r="G25" s="446"/>
      <c r="H25" s="446">
        <v>180</v>
      </c>
      <c r="I25" s="446">
        <v>84</v>
      </c>
      <c r="J25" s="446">
        <v>60</v>
      </c>
      <c r="K25" s="446">
        <v>75</v>
      </c>
      <c r="L25" s="446"/>
      <c r="M25" s="446"/>
      <c r="N25" s="446"/>
      <c r="O25" s="446"/>
      <c r="P25" s="446"/>
      <c r="Q25" s="446"/>
      <c r="R25" s="446">
        <v>70</v>
      </c>
      <c r="S25" s="446">
        <f t="shared" si="0"/>
        <v>989</v>
      </c>
      <c r="T25" s="446">
        <v>4000</v>
      </c>
      <c r="U25" s="446"/>
      <c r="V25" s="447">
        <f t="shared" si="1"/>
        <v>4989</v>
      </c>
    </row>
    <row r="26" spans="1:22" ht="24.25" customHeight="1">
      <c r="A26" s="705"/>
      <c r="B26" s="97" t="s">
        <v>322</v>
      </c>
      <c r="C26" s="446">
        <v>140</v>
      </c>
      <c r="D26" s="446"/>
      <c r="E26" s="446">
        <v>150</v>
      </c>
      <c r="F26" s="446">
        <v>80</v>
      </c>
      <c r="G26" s="446"/>
      <c r="H26" s="446">
        <v>90</v>
      </c>
      <c r="I26" s="446">
        <v>14</v>
      </c>
      <c r="J26" s="446"/>
      <c r="K26" s="446">
        <v>40</v>
      </c>
      <c r="L26" s="446"/>
      <c r="M26" s="446"/>
      <c r="N26" s="446"/>
      <c r="O26" s="446"/>
      <c r="P26" s="446"/>
      <c r="Q26" s="446"/>
      <c r="R26" s="446">
        <v>35</v>
      </c>
      <c r="S26" s="446">
        <f t="shared" si="0"/>
        <v>549</v>
      </c>
      <c r="T26" s="446">
        <v>400</v>
      </c>
      <c r="U26" s="446"/>
      <c r="V26" s="447">
        <f t="shared" si="1"/>
        <v>949</v>
      </c>
    </row>
    <row r="27" spans="1:22" ht="24.25" customHeight="1">
      <c r="A27" s="705"/>
      <c r="B27" s="97" t="s">
        <v>323</v>
      </c>
      <c r="C27" s="446">
        <v>240</v>
      </c>
      <c r="D27" s="446"/>
      <c r="E27" s="446">
        <v>150</v>
      </c>
      <c r="F27" s="446">
        <v>100</v>
      </c>
      <c r="G27" s="446"/>
      <c r="H27" s="446">
        <v>75</v>
      </c>
      <c r="I27" s="446">
        <v>35</v>
      </c>
      <c r="J27" s="446">
        <v>20</v>
      </c>
      <c r="K27" s="446">
        <v>25</v>
      </c>
      <c r="L27" s="446"/>
      <c r="M27" s="446"/>
      <c r="N27" s="446"/>
      <c r="O27" s="446"/>
      <c r="P27" s="446"/>
      <c r="Q27" s="446"/>
      <c r="R27" s="446"/>
      <c r="S27" s="446">
        <f t="shared" si="0"/>
        <v>645</v>
      </c>
      <c r="T27" s="446">
        <v>1400</v>
      </c>
      <c r="U27" s="446"/>
      <c r="V27" s="447">
        <f t="shared" si="1"/>
        <v>2045</v>
      </c>
    </row>
    <row r="28" spans="1:22" ht="24.25" customHeight="1">
      <c r="A28" s="98" t="s">
        <v>324</v>
      </c>
      <c r="B28" s="97" t="s">
        <v>300</v>
      </c>
      <c r="C28" s="446">
        <v>210</v>
      </c>
      <c r="D28" s="446"/>
      <c r="E28" s="446"/>
      <c r="F28" s="446"/>
      <c r="G28" s="446"/>
      <c r="H28" s="446"/>
      <c r="I28" s="446"/>
      <c r="J28" s="446"/>
      <c r="K28" s="446"/>
      <c r="L28" s="446"/>
      <c r="M28" s="446">
        <v>270</v>
      </c>
      <c r="N28" s="446"/>
      <c r="O28" s="446"/>
      <c r="P28" s="446"/>
      <c r="Q28" s="446"/>
      <c r="R28" s="446"/>
      <c r="S28" s="446">
        <f t="shared" si="0"/>
        <v>480</v>
      </c>
      <c r="T28" s="446"/>
      <c r="U28" s="446"/>
      <c r="V28" s="447">
        <f t="shared" si="1"/>
        <v>480</v>
      </c>
    </row>
    <row r="29" spans="1:22" ht="24.25" customHeight="1">
      <c r="A29" s="705" t="s">
        <v>325</v>
      </c>
      <c r="B29" s="705"/>
      <c r="C29" s="446">
        <f t="shared" ref="C29:Q29" si="2">SUM(C3:C28)</f>
        <v>2901</v>
      </c>
      <c r="D29" s="446">
        <f t="shared" si="2"/>
        <v>2346</v>
      </c>
      <c r="E29" s="446">
        <f t="shared" si="2"/>
        <v>6622</v>
      </c>
      <c r="F29" s="446">
        <f t="shared" si="2"/>
        <v>6843</v>
      </c>
      <c r="G29" s="446">
        <f t="shared" si="2"/>
        <v>0</v>
      </c>
      <c r="H29" s="446">
        <f t="shared" si="2"/>
        <v>185623</v>
      </c>
      <c r="I29" s="446">
        <f t="shared" si="2"/>
        <v>901</v>
      </c>
      <c r="J29" s="446">
        <f t="shared" si="2"/>
        <v>1174</v>
      </c>
      <c r="K29" s="446">
        <f t="shared" si="2"/>
        <v>9716</v>
      </c>
      <c r="L29" s="446">
        <f t="shared" si="2"/>
        <v>138</v>
      </c>
      <c r="M29" s="446">
        <f t="shared" si="2"/>
        <v>274</v>
      </c>
      <c r="N29" s="446">
        <f t="shared" si="2"/>
        <v>5056</v>
      </c>
      <c r="O29" s="446">
        <f t="shared" si="2"/>
        <v>111</v>
      </c>
      <c r="P29" s="446">
        <f t="shared" si="2"/>
        <v>30</v>
      </c>
      <c r="Q29" s="446">
        <f t="shared" si="2"/>
        <v>192</v>
      </c>
      <c r="R29" s="446">
        <f>SUM(R3:R28)</f>
        <v>560</v>
      </c>
      <c r="S29" s="446">
        <f>SUM(S3:S28)</f>
        <v>222487</v>
      </c>
      <c r="T29" s="446">
        <f>SUM(T3:T28)</f>
        <v>7201</v>
      </c>
      <c r="U29" s="446">
        <f t="shared" ref="U29" si="3">SUM(U3:U28)</f>
        <v>26</v>
      </c>
      <c r="V29" s="447">
        <f>SUM(V3:V28)</f>
        <v>229714</v>
      </c>
    </row>
    <row r="30" spans="1:22" ht="24.25" customHeight="1">
      <c r="A30" s="98" t="s">
        <v>326</v>
      </c>
      <c r="B30" s="97" t="s">
        <v>326</v>
      </c>
      <c r="C30" s="446">
        <v>8000</v>
      </c>
      <c r="D30" s="446">
        <v>320</v>
      </c>
      <c r="E30" s="446">
        <v>1440</v>
      </c>
      <c r="F30" s="446">
        <v>8460</v>
      </c>
      <c r="G30" s="446">
        <v>45</v>
      </c>
      <c r="H30" s="446">
        <v>12600</v>
      </c>
      <c r="I30" s="446">
        <v>600</v>
      </c>
      <c r="J30" s="446">
        <v>450</v>
      </c>
      <c r="K30" s="446">
        <v>1400</v>
      </c>
      <c r="L30" s="446"/>
      <c r="M30" s="446">
        <v>1700</v>
      </c>
      <c r="N30" s="446">
        <v>1650</v>
      </c>
      <c r="O30" s="446">
        <v>3000</v>
      </c>
      <c r="P30" s="446"/>
      <c r="Q30" s="446">
        <v>1500</v>
      </c>
      <c r="R30" s="446">
        <v>6000</v>
      </c>
      <c r="S30" s="446">
        <f t="shared" ref="S30:S40" si="4">SUM(C30:R30)</f>
        <v>47165</v>
      </c>
      <c r="T30" s="446">
        <v>31200</v>
      </c>
      <c r="U30" s="446"/>
      <c r="V30" s="447">
        <f t="shared" ref="V30:V40" si="5">SUM(S30:U30)</f>
        <v>78365</v>
      </c>
    </row>
    <row r="31" spans="1:22" ht="24.25" customHeight="1">
      <c r="A31" s="98" t="s">
        <v>327</v>
      </c>
      <c r="B31" s="97" t="s">
        <v>328</v>
      </c>
      <c r="C31" s="446">
        <v>1900</v>
      </c>
      <c r="D31" s="446"/>
      <c r="E31" s="446">
        <v>455</v>
      </c>
      <c r="F31" s="446">
        <v>350</v>
      </c>
      <c r="G31" s="446"/>
      <c r="H31" s="446">
        <v>14000</v>
      </c>
      <c r="I31" s="446">
        <v>4</v>
      </c>
      <c r="J31" s="446">
        <v>1</v>
      </c>
      <c r="K31" s="446">
        <v>270</v>
      </c>
      <c r="L31" s="446"/>
      <c r="M31" s="446">
        <v>10</v>
      </c>
      <c r="N31" s="446">
        <v>7</v>
      </c>
      <c r="O31" s="446"/>
      <c r="P31" s="446"/>
      <c r="Q31" s="446"/>
      <c r="R31" s="446"/>
      <c r="S31" s="446">
        <f t="shared" si="4"/>
        <v>16997</v>
      </c>
      <c r="T31" s="446"/>
      <c r="U31" s="446"/>
      <c r="V31" s="447">
        <f t="shared" si="5"/>
        <v>16997</v>
      </c>
    </row>
    <row r="32" spans="1:22" ht="24.25" customHeight="1">
      <c r="A32" s="98" t="s">
        <v>329</v>
      </c>
      <c r="B32" s="97" t="s">
        <v>330</v>
      </c>
      <c r="C32" s="446">
        <v>340</v>
      </c>
      <c r="D32" s="446"/>
      <c r="E32" s="446">
        <v>64</v>
      </c>
      <c r="F32" s="446">
        <v>300</v>
      </c>
      <c r="G32" s="446"/>
      <c r="H32" s="446">
        <v>2600</v>
      </c>
      <c r="I32" s="446"/>
      <c r="J32" s="446"/>
      <c r="K32" s="446">
        <v>20</v>
      </c>
      <c r="L32" s="446"/>
      <c r="M32" s="446">
        <v>40</v>
      </c>
      <c r="N32" s="446">
        <v>600</v>
      </c>
      <c r="O32" s="446"/>
      <c r="P32" s="446"/>
      <c r="Q32" s="446"/>
      <c r="R32" s="446"/>
      <c r="S32" s="446">
        <f t="shared" si="4"/>
        <v>3964</v>
      </c>
      <c r="T32" s="446">
        <v>200</v>
      </c>
      <c r="U32" s="446"/>
      <c r="V32" s="447">
        <f t="shared" si="5"/>
        <v>4164</v>
      </c>
    </row>
    <row r="33" spans="1:22" ht="24.25" customHeight="1">
      <c r="A33" s="705" t="s">
        <v>331</v>
      </c>
      <c r="B33" s="97" t="s">
        <v>332</v>
      </c>
      <c r="C33" s="446">
        <v>99</v>
      </c>
      <c r="D33" s="446">
        <v>6</v>
      </c>
      <c r="E33" s="446">
        <v>52</v>
      </c>
      <c r="F33" s="446">
        <v>296</v>
      </c>
      <c r="G33" s="446"/>
      <c r="H33" s="446">
        <v>1980</v>
      </c>
      <c r="I33" s="446"/>
      <c r="J33" s="446"/>
      <c r="K33" s="446">
        <v>5</v>
      </c>
      <c r="L33" s="446"/>
      <c r="M33" s="446"/>
      <c r="N33" s="446">
        <v>1</v>
      </c>
      <c r="O33" s="446"/>
      <c r="P33" s="446"/>
      <c r="Q33" s="446"/>
      <c r="R33" s="446"/>
      <c r="S33" s="446">
        <f t="shared" si="4"/>
        <v>2439</v>
      </c>
      <c r="T33" s="446"/>
      <c r="U33" s="446"/>
      <c r="V33" s="447">
        <f t="shared" si="5"/>
        <v>2439</v>
      </c>
    </row>
    <row r="34" spans="1:22" ht="24.25" customHeight="1">
      <c r="A34" s="705"/>
      <c r="B34" s="97" t="s">
        <v>333</v>
      </c>
      <c r="C34" s="446">
        <v>180</v>
      </c>
      <c r="D34" s="446">
        <v>90</v>
      </c>
      <c r="E34" s="446">
        <v>40</v>
      </c>
      <c r="F34" s="446">
        <v>208</v>
      </c>
      <c r="G34" s="446"/>
      <c r="H34" s="446">
        <v>1230</v>
      </c>
      <c r="I34" s="446"/>
      <c r="J34" s="446"/>
      <c r="K34" s="446">
        <v>4</v>
      </c>
      <c r="L34" s="446"/>
      <c r="M34" s="446"/>
      <c r="N34" s="446"/>
      <c r="O34" s="446"/>
      <c r="P34" s="446"/>
      <c r="Q34" s="446"/>
      <c r="R34" s="446"/>
      <c r="S34" s="446">
        <f t="shared" si="4"/>
        <v>1752</v>
      </c>
      <c r="T34" s="446"/>
      <c r="U34" s="446"/>
      <c r="V34" s="447">
        <f t="shared" si="5"/>
        <v>1752</v>
      </c>
    </row>
    <row r="35" spans="1:22" ht="24.25" customHeight="1">
      <c r="A35" s="705"/>
      <c r="B35" s="97" t="s">
        <v>334</v>
      </c>
      <c r="C35" s="446">
        <v>70</v>
      </c>
      <c r="D35" s="446">
        <v>9</v>
      </c>
      <c r="E35" s="446">
        <v>38</v>
      </c>
      <c r="F35" s="446">
        <v>176</v>
      </c>
      <c r="G35" s="446"/>
      <c r="H35" s="446">
        <v>1210</v>
      </c>
      <c r="I35" s="446"/>
      <c r="J35" s="446"/>
      <c r="K35" s="446">
        <v>4</v>
      </c>
      <c r="L35" s="446"/>
      <c r="M35" s="446"/>
      <c r="N35" s="446"/>
      <c r="O35" s="446"/>
      <c r="P35" s="446"/>
      <c r="Q35" s="446"/>
      <c r="R35" s="446"/>
      <c r="S35" s="446">
        <f t="shared" si="4"/>
        <v>1507</v>
      </c>
      <c r="T35" s="446"/>
      <c r="U35" s="446"/>
      <c r="V35" s="447">
        <f t="shared" si="5"/>
        <v>1507</v>
      </c>
    </row>
    <row r="36" spans="1:22" ht="24.25" customHeight="1">
      <c r="A36" s="98" t="s">
        <v>335</v>
      </c>
      <c r="B36" s="97" t="s">
        <v>336</v>
      </c>
      <c r="C36" s="446">
        <v>150</v>
      </c>
      <c r="D36" s="446"/>
      <c r="E36" s="446">
        <v>450</v>
      </c>
      <c r="F36" s="446">
        <v>1000</v>
      </c>
      <c r="G36" s="446"/>
      <c r="H36" s="446">
        <v>375</v>
      </c>
      <c r="I36" s="446">
        <v>40</v>
      </c>
      <c r="J36" s="446"/>
      <c r="K36" s="446">
        <v>5</v>
      </c>
      <c r="L36" s="446"/>
      <c r="M36" s="446">
        <v>7</v>
      </c>
      <c r="N36" s="446">
        <v>160</v>
      </c>
      <c r="O36" s="446"/>
      <c r="P36" s="446"/>
      <c r="Q36" s="446"/>
      <c r="R36" s="446"/>
      <c r="S36" s="446">
        <f t="shared" si="4"/>
        <v>2187</v>
      </c>
      <c r="T36" s="446">
        <v>3500</v>
      </c>
      <c r="U36" s="446"/>
      <c r="V36" s="447">
        <f t="shared" si="5"/>
        <v>5687</v>
      </c>
    </row>
    <row r="37" spans="1:22" ht="24.25" customHeight="1">
      <c r="A37" s="705" t="s">
        <v>337</v>
      </c>
      <c r="B37" s="97" t="s">
        <v>338</v>
      </c>
      <c r="C37" s="446"/>
      <c r="D37" s="446">
        <v>100</v>
      </c>
      <c r="E37" s="446">
        <v>5100</v>
      </c>
      <c r="F37" s="446">
        <v>2380</v>
      </c>
      <c r="G37" s="446"/>
      <c r="H37" s="446">
        <v>15960</v>
      </c>
      <c r="I37" s="446">
        <v>45</v>
      </c>
      <c r="J37" s="446"/>
      <c r="K37" s="446">
        <v>1260</v>
      </c>
      <c r="L37" s="446">
        <v>120</v>
      </c>
      <c r="M37" s="446"/>
      <c r="N37" s="446">
        <v>3200</v>
      </c>
      <c r="O37" s="446"/>
      <c r="P37" s="446"/>
      <c r="Q37" s="446"/>
      <c r="R37" s="446"/>
      <c r="S37" s="446">
        <f t="shared" si="4"/>
        <v>28165</v>
      </c>
      <c r="T37" s="446"/>
      <c r="U37" s="446"/>
      <c r="V37" s="447">
        <f t="shared" si="5"/>
        <v>28165</v>
      </c>
    </row>
    <row r="38" spans="1:22" ht="24.25" customHeight="1">
      <c r="A38" s="705"/>
      <c r="B38" s="97" t="s">
        <v>339</v>
      </c>
      <c r="C38" s="446"/>
      <c r="D38" s="446">
        <v>450</v>
      </c>
      <c r="E38" s="446">
        <v>4080</v>
      </c>
      <c r="F38" s="446">
        <v>1360</v>
      </c>
      <c r="G38" s="446"/>
      <c r="H38" s="446">
        <v>12540</v>
      </c>
      <c r="I38" s="446">
        <v>45</v>
      </c>
      <c r="J38" s="446"/>
      <c r="K38" s="446">
        <v>1400</v>
      </c>
      <c r="L38" s="446">
        <v>120</v>
      </c>
      <c r="M38" s="446"/>
      <c r="N38" s="446">
        <v>3040</v>
      </c>
      <c r="O38" s="446"/>
      <c r="P38" s="446"/>
      <c r="Q38" s="446"/>
      <c r="R38" s="446"/>
      <c r="S38" s="446">
        <f t="shared" si="4"/>
        <v>23035</v>
      </c>
      <c r="T38" s="446"/>
      <c r="U38" s="446"/>
      <c r="V38" s="447">
        <f t="shared" si="5"/>
        <v>23035</v>
      </c>
    </row>
    <row r="39" spans="1:22" ht="24.25" customHeight="1">
      <c r="A39" s="705"/>
      <c r="B39" s="97" t="s">
        <v>340</v>
      </c>
      <c r="C39" s="446"/>
      <c r="D39" s="446">
        <v>100</v>
      </c>
      <c r="E39" s="446">
        <v>5610</v>
      </c>
      <c r="F39" s="446">
        <v>2040</v>
      </c>
      <c r="G39" s="446"/>
      <c r="H39" s="446"/>
      <c r="I39" s="446"/>
      <c r="J39" s="446"/>
      <c r="K39" s="446">
        <v>420</v>
      </c>
      <c r="L39" s="446"/>
      <c r="M39" s="446"/>
      <c r="N39" s="446">
        <v>3200</v>
      </c>
      <c r="O39" s="446"/>
      <c r="P39" s="446"/>
      <c r="Q39" s="446"/>
      <c r="R39" s="446"/>
      <c r="S39" s="446">
        <f t="shared" si="4"/>
        <v>11370</v>
      </c>
      <c r="T39" s="446"/>
      <c r="U39" s="446"/>
      <c r="V39" s="447">
        <f t="shared" si="5"/>
        <v>11370</v>
      </c>
    </row>
    <row r="40" spans="1:22" ht="24.25" customHeight="1">
      <c r="A40" s="98" t="s">
        <v>341</v>
      </c>
      <c r="B40" s="97" t="s">
        <v>342</v>
      </c>
      <c r="C40" s="446"/>
      <c r="D40" s="446"/>
      <c r="E40" s="446"/>
      <c r="F40" s="446"/>
      <c r="G40" s="446"/>
      <c r="H40" s="446"/>
      <c r="I40" s="446">
        <v>112</v>
      </c>
      <c r="J40" s="446">
        <v>95</v>
      </c>
      <c r="K40" s="446"/>
      <c r="L40" s="446">
        <v>24</v>
      </c>
      <c r="M40" s="446"/>
      <c r="N40" s="446"/>
      <c r="O40" s="446"/>
      <c r="P40" s="446">
        <v>90</v>
      </c>
      <c r="Q40" s="446"/>
      <c r="R40" s="446"/>
      <c r="S40" s="446">
        <f t="shared" si="4"/>
        <v>321</v>
      </c>
      <c r="T40" s="446"/>
      <c r="U40" s="446"/>
      <c r="V40" s="447">
        <f t="shared" si="5"/>
        <v>321</v>
      </c>
    </row>
    <row r="41" spans="1:22" ht="24.25" customHeight="1">
      <c r="A41" s="706" t="s">
        <v>343</v>
      </c>
      <c r="B41" s="706"/>
      <c r="C41" s="448">
        <f t="shared" ref="C41:V41" si="6">SUM(C29:C40)</f>
        <v>13640</v>
      </c>
      <c r="D41" s="448">
        <f t="shared" si="6"/>
        <v>3421</v>
      </c>
      <c r="E41" s="448">
        <f t="shared" si="6"/>
        <v>23951</v>
      </c>
      <c r="F41" s="448">
        <f t="shared" si="6"/>
        <v>23413</v>
      </c>
      <c r="G41" s="448">
        <f t="shared" si="6"/>
        <v>45</v>
      </c>
      <c r="H41" s="448">
        <f t="shared" si="6"/>
        <v>248118</v>
      </c>
      <c r="I41" s="448">
        <f t="shared" si="6"/>
        <v>1747</v>
      </c>
      <c r="J41" s="448">
        <f t="shared" si="6"/>
        <v>1720</v>
      </c>
      <c r="K41" s="448">
        <f t="shared" si="6"/>
        <v>14504</v>
      </c>
      <c r="L41" s="448">
        <f t="shared" si="6"/>
        <v>402</v>
      </c>
      <c r="M41" s="448">
        <f t="shared" si="6"/>
        <v>2031</v>
      </c>
      <c r="N41" s="448">
        <f t="shared" si="6"/>
        <v>16914</v>
      </c>
      <c r="O41" s="448">
        <f t="shared" si="6"/>
        <v>3111</v>
      </c>
      <c r="P41" s="448">
        <f t="shared" si="6"/>
        <v>120</v>
      </c>
      <c r="Q41" s="448">
        <f t="shared" si="6"/>
        <v>1692</v>
      </c>
      <c r="R41" s="448">
        <f t="shared" si="6"/>
        <v>6560</v>
      </c>
      <c r="S41" s="448">
        <f t="shared" si="6"/>
        <v>361389</v>
      </c>
      <c r="T41" s="448">
        <f t="shared" si="6"/>
        <v>42101</v>
      </c>
      <c r="U41" s="448">
        <f t="shared" si="6"/>
        <v>26</v>
      </c>
      <c r="V41" s="449">
        <f t="shared" si="6"/>
        <v>403516</v>
      </c>
    </row>
    <row r="42" spans="1:22" ht="21.95" customHeight="1"/>
  </sheetData>
  <sheetProtection selectLockedCells="1" selectUnlockedCells="1"/>
  <autoFilter ref="A2:V41" xr:uid="{00000000-0009-0000-0000-000012000000}"/>
  <mergeCells count="14">
    <mergeCell ref="A11:A12"/>
    <mergeCell ref="A1:G1"/>
    <mergeCell ref="A3:A5"/>
    <mergeCell ref="A6:A7"/>
    <mergeCell ref="A8:A10"/>
    <mergeCell ref="A33:A35"/>
    <mergeCell ref="A37:A39"/>
    <mergeCell ref="A41:B41"/>
    <mergeCell ref="A13:A15"/>
    <mergeCell ref="A16:A17"/>
    <mergeCell ref="A18:A21"/>
    <mergeCell ref="A22:A24"/>
    <mergeCell ref="A25:A27"/>
    <mergeCell ref="A29:B29"/>
  </mergeCells>
  <phoneticPr fontId="4"/>
  <pageMargins left="0.78740157480314965" right="0.39370078740157483" top="0.39370078740157483" bottom="0.39370078740157483" header="0" footer="0"/>
  <pageSetup paperSize="9" scale="56" firstPageNumber="0" orientation="landscape" horizontalDpi="300" verticalDpi="300" r:id="rId1"/>
  <headerFooter scaleWithDoc="0" alignWithMargins="0">
    <oddFooter>&amp;C&amp;"ＭＳ 明朝,標準"－１６－</oddFooter>
  </headerFooter>
  <ignoredErrors>
    <ignoredError sqref="V29" formula="1"/>
  </ignoredError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9">
    <pageSetUpPr fitToPage="1"/>
  </sheetPr>
  <dimension ref="A1:V37"/>
  <sheetViews>
    <sheetView showGridLines="0" view="pageLayout" zoomScaleNormal="100" workbookViewId="0">
      <selection activeCell="B19" sqref="B19:C19"/>
    </sheetView>
  </sheetViews>
  <sheetFormatPr defaultColWidth="9" defaultRowHeight="12.45"/>
  <cols>
    <col min="1" max="1" width="1.88671875" style="369" customWidth="1"/>
    <col min="2" max="2" width="24.6640625" style="369" customWidth="1"/>
    <col min="3" max="3" width="1.44140625" style="369" customWidth="1"/>
    <col min="4" max="4" width="7.77734375" style="371" customWidth="1"/>
    <col min="5" max="5" width="2.44140625" style="371" customWidth="1"/>
    <col min="6" max="6" width="8.33203125" style="371" customWidth="1"/>
    <col min="7" max="7" width="6.77734375" style="371" customWidth="1"/>
    <col min="8" max="8" width="3.6640625" style="371" customWidth="1"/>
    <col min="9" max="9" width="9" style="369" customWidth="1"/>
    <col min="10" max="16" width="5.6640625" style="369" customWidth="1"/>
    <col min="17" max="17" width="6.109375" style="369" customWidth="1"/>
    <col min="18" max="18" width="5.6640625" style="369" customWidth="1"/>
    <col min="19" max="22" width="4.6640625" style="369" customWidth="1"/>
    <col min="23" max="26" width="9" style="369"/>
    <col min="27" max="28" width="18.109375" style="369" customWidth="1"/>
    <col min="29" max="16384" width="9" style="369"/>
  </cols>
  <sheetData>
    <row r="1" spans="1:22" ht="15.75" customHeight="1">
      <c r="B1" s="370" t="s">
        <v>1229</v>
      </c>
      <c r="C1" s="370"/>
    </row>
    <row r="2" spans="1:22" ht="15.75" customHeight="1">
      <c r="B2" s="369" t="s">
        <v>1369</v>
      </c>
      <c r="C2" s="370"/>
    </row>
    <row r="3" spans="1:22" ht="15.75" customHeight="1">
      <c r="B3" s="369" t="s">
        <v>1522</v>
      </c>
      <c r="C3" s="389"/>
      <c r="D3" s="324"/>
      <c r="E3" s="324"/>
      <c r="F3" s="324"/>
      <c r="G3" s="324"/>
      <c r="H3" s="324"/>
      <c r="I3" s="324"/>
      <c r="J3" s="324"/>
      <c r="K3" s="324"/>
      <c r="L3" s="324"/>
      <c r="M3" s="324"/>
      <c r="N3" s="324"/>
      <c r="O3" s="324"/>
      <c r="P3" s="324"/>
      <c r="Q3" s="324"/>
      <c r="R3" s="324"/>
      <c r="S3" s="324"/>
      <c r="T3" s="324"/>
      <c r="U3" s="324"/>
    </row>
    <row r="4" spans="1:22" ht="15.75" customHeight="1">
      <c r="B4" s="369" t="s">
        <v>1523</v>
      </c>
      <c r="C4" s="324"/>
      <c r="D4" s="324"/>
      <c r="E4" s="324"/>
      <c r="F4" s="324"/>
      <c r="G4" s="324"/>
      <c r="H4" s="324"/>
      <c r="I4" s="324"/>
      <c r="J4" s="324"/>
      <c r="K4" s="324"/>
      <c r="L4" s="324"/>
      <c r="M4" s="324"/>
      <c r="N4" s="324"/>
      <c r="O4" s="324"/>
      <c r="P4" s="324"/>
      <c r="Q4" s="324"/>
      <c r="R4" s="324"/>
      <c r="S4" s="324"/>
      <c r="T4" s="324"/>
      <c r="U4" s="324"/>
    </row>
    <row r="5" spans="1:22" ht="15.75" customHeight="1">
      <c r="B5" s="369" t="s">
        <v>1230</v>
      </c>
      <c r="T5" s="372"/>
      <c r="V5" s="372" t="s">
        <v>1505</v>
      </c>
    </row>
    <row r="6" spans="1:22" ht="15.75" customHeight="1">
      <c r="A6" s="712" t="s">
        <v>1231</v>
      </c>
      <c r="B6" s="713"/>
      <c r="C6" s="714"/>
      <c r="D6" s="715" t="s">
        <v>1232</v>
      </c>
      <c r="E6" s="715"/>
      <c r="F6" s="715"/>
      <c r="G6" s="715"/>
      <c r="H6" s="715"/>
      <c r="I6" s="715"/>
      <c r="J6" s="715"/>
      <c r="K6" s="715"/>
      <c r="L6" s="715" t="s">
        <v>1233</v>
      </c>
      <c r="M6" s="715"/>
      <c r="N6" s="715"/>
      <c r="O6" s="715"/>
      <c r="P6" s="715"/>
      <c r="Q6" s="715"/>
      <c r="R6" s="715"/>
      <c r="S6" s="715"/>
      <c r="T6" s="715"/>
      <c r="U6" s="715"/>
      <c r="V6" s="715"/>
    </row>
    <row r="7" spans="1:22" ht="15.75" customHeight="1">
      <c r="A7" s="716" t="s">
        <v>1234</v>
      </c>
      <c r="B7" s="717"/>
      <c r="C7" s="718"/>
      <c r="D7" s="715" t="s">
        <v>1235</v>
      </c>
      <c r="E7" s="715"/>
      <c r="F7" s="715"/>
      <c r="G7" s="715"/>
      <c r="H7" s="715"/>
      <c r="I7" s="715"/>
      <c r="J7" s="725" t="s">
        <v>1236</v>
      </c>
      <c r="K7" s="725"/>
      <c r="L7" s="725" t="s">
        <v>1237</v>
      </c>
      <c r="M7" s="725"/>
      <c r="N7" s="725"/>
      <c r="O7" s="377"/>
      <c r="P7" s="726" t="s">
        <v>1238</v>
      </c>
      <c r="Q7" s="726"/>
      <c r="R7" s="726"/>
      <c r="S7" s="726"/>
      <c r="T7" s="726"/>
      <c r="U7" s="726"/>
      <c r="V7" s="379"/>
    </row>
    <row r="8" spans="1:22" ht="15.75" customHeight="1">
      <c r="A8" s="719"/>
      <c r="B8" s="720"/>
      <c r="C8" s="721"/>
      <c r="D8" s="727" t="s">
        <v>1239</v>
      </c>
      <c r="E8" s="727"/>
      <c r="F8" s="727"/>
      <c r="G8" s="728" t="s">
        <v>1240</v>
      </c>
      <c r="H8" s="729"/>
      <c r="I8" s="730"/>
      <c r="J8" s="725"/>
      <c r="K8" s="725"/>
      <c r="L8" s="725" t="s">
        <v>1241</v>
      </c>
      <c r="M8" s="725"/>
      <c r="N8" s="725"/>
      <c r="O8" s="716"/>
      <c r="P8" s="729" t="s">
        <v>1242</v>
      </c>
      <c r="Q8" s="729"/>
      <c r="R8" s="729"/>
      <c r="S8" s="729"/>
      <c r="T8" s="729"/>
      <c r="U8" s="729"/>
      <c r="V8" s="718"/>
    </row>
    <row r="9" spans="1:22" ht="15.75" customHeight="1">
      <c r="A9" s="722"/>
      <c r="B9" s="723"/>
      <c r="C9" s="724"/>
      <c r="D9" s="734" t="s">
        <v>1243</v>
      </c>
      <c r="E9" s="734"/>
      <c r="F9" s="734"/>
      <c r="G9" s="731"/>
      <c r="H9" s="732"/>
      <c r="I9" s="733"/>
      <c r="J9" s="725"/>
      <c r="K9" s="725"/>
      <c r="L9" s="725"/>
      <c r="M9" s="725"/>
      <c r="N9" s="725"/>
      <c r="O9" s="722"/>
      <c r="P9" s="732"/>
      <c r="Q9" s="732"/>
      <c r="R9" s="732"/>
      <c r="S9" s="732"/>
      <c r="T9" s="732"/>
      <c r="U9" s="732"/>
      <c r="V9" s="724"/>
    </row>
    <row r="10" spans="1:22" ht="15.75" customHeight="1">
      <c r="A10" s="712" t="s">
        <v>1244</v>
      </c>
      <c r="B10" s="713"/>
      <c r="C10" s="714"/>
      <c r="D10" s="715" t="s">
        <v>78</v>
      </c>
      <c r="E10" s="715"/>
      <c r="F10" s="715"/>
      <c r="G10" s="712" t="s">
        <v>78</v>
      </c>
      <c r="H10" s="713"/>
      <c r="I10" s="714"/>
      <c r="J10" s="715" t="s">
        <v>1245</v>
      </c>
      <c r="K10" s="715"/>
      <c r="L10" s="715" t="s">
        <v>78</v>
      </c>
      <c r="M10" s="715"/>
      <c r="N10" s="715"/>
      <c r="O10" s="712" t="s">
        <v>1246</v>
      </c>
      <c r="P10" s="714"/>
      <c r="Q10" s="712" t="s">
        <v>1247</v>
      </c>
      <c r="R10" s="713"/>
      <c r="S10" s="714"/>
      <c r="T10" s="712" t="s">
        <v>1248</v>
      </c>
      <c r="U10" s="713"/>
      <c r="V10" s="714"/>
    </row>
    <row r="11" spans="1:22" ht="15.75" customHeight="1">
      <c r="A11" s="712" t="s">
        <v>1249</v>
      </c>
      <c r="B11" s="713"/>
      <c r="C11" s="714"/>
      <c r="D11" s="735">
        <v>4</v>
      </c>
      <c r="E11" s="735"/>
      <c r="F11" s="735"/>
      <c r="G11" s="736">
        <v>3</v>
      </c>
      <c r="H11" s="737"/>
      <c r="I11" s="738"/>
      <c r="J11" s="735">
        <v>2</v>
      </c>
      <c r="K11" s="735"/>
      <c r="L11" s="735">
        <v>28</v>
      </c>
      <c r="M11" s="735"/>
      <c r="N11" s="735"/>
      <c r="O11" s="736">
        <v>8</v>
      </c>
      <c r="P11" s="738"/>
      <c r="Q11" s="736">
        <v>1</v>
      </c>
      <c r="R11" s="737"/>
      <c r="S11" s="738"/>
      <c r="T11" s="736">
        <v>1</v>
      </c>
      <c r="U11" s="737"/>
      <c r="V11" s="738"/>
    </row>
    <row r="12" spans="1:22" ht="15.75" customHeight="1"/>
    <row r="13" spans="1:22" ht="15.75" customHeight="1">
      <c r="B13" s="369" t="s">
        <v>1250</v>
      </c>
      <c r="V13" s="372" t="s">
        <v>1505</v>
      </c>
    </row>
    <row r="14" spans="1:22" ht="15.75" customHeight="1">
      <c r="A14" s="716" t="s">
        <v>1251</v>
      </c>
      <c r="B14" s="717"/>
      <c r="C14" s="718"/>
      <c r="D14" s="728" t="s">
        <v>1252</v>
      </c>
      <c r="E14" s="729"/>
      <c r="F14" s="730"/>
      <c r="G14" s="728" t="s">
        <v>1253</v>
      </c>
      <c r="H14" s="729"/>
      <c r="I14" s="730"/>
      <c r="J14" s="377"/>
      <c r="K14" s="726" t="s">
        <v>1254</v>
      </c>
      <c r="L14" s="726"/>
      <c r="M14" s="726"/>
      <c r="N14" s="726"/>
      <c r="O14" s="726"/>
      <c r="P14" s="726"/>
      <c r="Q14" s="379"/>
      <c r="R14" s="739" t="s">
        <v>1255</v>
      </c>
      <c r="S14" s="716"/>
      <c r="T14" s="729" t="s">
        <v>1256</v>
      </c>
      <c r="U14" s="729"/>
      <c r="V14" s="718"/>
    </row>
    <row r="15" spans="1:22" ht="15.75" customHeight="1">
      <c r="A15" s="722"/>
      <c r="B15" s="723"/>
      <c r="C15" s="724"/>
      <c r="D15" s="731"/>
      <c r="E15" s="732"/>
      <c r="F15" s="733"/>
      <c r="G15" s="731"/>
      <c r="H15" s="732"/>
      <c r="I15" s="733"/>
      <c r="J15" s="376" t="s">
        <v>1257</v>
      </c>
      <c r="K15" s="376" t="s">
        <v>1258</v>
      </c>
      <c r="L15" s="376" t="s">
        <v>1259</v>
      </c>
      <c r="M15" s="376" t="s">
        <v>1260</v>
      </c>
      <c r="N15" s="376" t="s">
        <v>1261</v>
      </c>
      <c r="O15" s="376" t="s">
        <v>1262</v>
      </c>
      <c r="P15" s="376" t="s">
        <v>1263</v>
      </c>
      <c r="Q15" s="375" t="s">
        <v>1264</v>
      </c>
      <c r="R15" s="740"/>
      <c r="S15" s="722"/>
      <c r="T15" s="732"/>
      <c r="U15" s="732"/>
      <c r="V15" s="724"/>
    </row>
    <row r="16" spans="1:22" ht="15.75" customHeight="1">
      <c r="A16" s="377"/>
      <c r="B16" s="378" t="s">
        <v>1265</v>
      </c>
      <c r="C16" s="380"/>
      <c r="D16" s="381" t="s">
        <v>1506</v>
      </c>
      <c r="E16" s="382" t="s">
        <v>1266</v>
      </c>
      <c r="F16" s="383" t="s">
        <v>1507</v>
      </c>
      <c r="G16" s="384">
        <v>9.1</v>
      </c>
      <c r="H16" s="382" t="s">
        <v>1266</v>
      </c>
      <c r="I16" s="385" t="s">
        <v>1267</v>
      </c>
      <c r="J16" s="390">
        <v>1</v>
      </c>
      <c r="K16" s="390">
        <v>3</v>
      </c>
      <c r="L16" s="390">
        <v>2</v>
      </c>
      <c r="M16" s="390">
        <v>1</v>
      </c>
      <c r="N16" s="390">
        <v>4</v>
      </c>
      <c r="O16" s="390">
        <v>3</v>
      </c>
      <c r="P16" s="390"/>
      <c r="Q16" s="390">
        <v>12</v>
      </c>
      <c r="R16" s="390">
        <f>SUM(J16:Q16)</f>
        <v>26</v>
      </c>
      <c r="S16" s="711" t="s">
        <v>1290</v>
      </c>
      <c r="T16" s="711"/>
      <c r="U16" s="711"/>
      <c r="V16" s="711"/>
    </row>
    <row r="17" spans="1:22" ht="15.75" customHeight="1">
      <c r="A17" s="377"/>
      <c r="B17" s="378" t="s">
        <v>1291</v>
      </c>
      <c r="C17" s="380"/>
      <c r="D17" s="381"/>
      <c r="E17" s="382" t="s">
        <v>1291</v>
      </c>
      <c r="F17" s="383"/>
      <c r="G17" s="384"/>
      <c r="H17" s="382" t="s">
        <v>1291</v>
      </c>
      <c r="I17" s="385"/>
      <c r="J17" s="390">
        <v>1</v>
      </c>
      <c r="K17" s="390">
        <v>3</v>
      </c>
      <c r="L17" s="390">
        <v>7</v>
      </c>
      <c r="M17" s="390">
        <v>3</v>
      </c>
      <c r="N17" s="390">
        <v>7</v>
      </c>
      <c r="O17" s="390">
        <v>4</v>
      </c>
      <c r="P17" s="390">
        <v>1</v>
      </c>
      <c r="Q17" s="390">
        <v>5</v>
      </c>
      <c r="R17" s="390">
        <f t="shared" ref="R17" si="0">SUM(J17:Q17)</f>
        <v>31</v>
      </c>
      <c r="S17" s="741" t="s">
        <v>1292</v>
      </c>
      <c r="T17" s="742"/>
      <c r="U17" s="742"/>
      <c r="V17" s="743"/>
    </row>
    <row r="18" spans="1:22" ht="15.75" customHeight="1">
      <c r="A18" s="377"/>
      <c r="B18" s="378" t="s">
        <v>1268</v>
      </c>
      <c r="C18" s="380"/>
      <c r="D18" s="381" t="s">
        <v>1284</v>
      </c>
      <c r="E18" s="382" t="s">
        <v>1291</v>
      </c>
      <c r="F18" s="383" t="s">
        <v>1286</v>
      </c>
      <c r="G18" s="384">
        <v>4.0999999999999996</v>
      </c>
      <c r="H18" s="382" t="s">
        <v>1266</v>
      </c>
      <c r="I18" s="385">
        <v>12.31</v>
      </c>
      <c r="J18" s="390"/>
      <c r="K18" s="390">
        <v>6</v>
      </c>
      <c r="L18" s="390">
        <v>39</v>
      </c>
      <c r="M18" s="390"/>
      <c r="N18" s="390"/>
      <c r="O18" s="390"/>
      <c r="P18" s="390"/>
      <c r="Q18" s="390"/>
      <c r="R18" s="390">
        <f t="shared" ref="R18:R33" si="1">SUM(J18:Q18)</f>
        <v>45</v>
      </c>
      <c r="S18" s="711" t="s">
        <v>1269</v>
      </c>
      <c r="T18" s="711"/>
      <c r="U18" s="711"/>
      <c r="V18" s="711"/>
    </row>
    <row r="19" spans="1:22" ht="15.75" customHeight="1">
      <c r="A19" s="377"/>
      <c r="B19" s="378" t="s">
        <v>1270</v>
      </c>
      <c r="C19" s="380"/>
      <c r="D19" s="381" t="s">
        <v>1506</v>
      </c>
      <c r="E19" s="382" t="s">
        <v>1266</v>
      </c>
      <c r="F19" s="383" t="s">
        <v>1507</v>
      </c>
      <c r="G19" s="384">
        <v>2.15</v>
      </c>
      <c r="H19" s="382" t="s">
        <v>1266</v>
      </c>
      <c r="I19" s="385" t="s">
        <v>897</v>
      </c>
      <c r="J19" s="390"/>
      <c r="K19" s="390">
        <v>9</v>
      </c>
      <c r="L19" s="390">
        <v>14</v>
      </c>
      <c r="M19" s="390">
        <v>11</v>
      </c>
      <c r="N19" s="390">
        <v>5</v>
      </c>
      <c r="O19" s="390">
        <v>7</v>
      </c>
      <c r="P19" s="390">
        <v>13</v>
      </c>
      <c r="Q19" s="390">
        <v>6</v>
      </c>
      <c r="R19" s="390">
        <f t="shared" si="1"/>
        <v>65</v>
      </c>
      <c r="S19" s="711" t="s">
        <v>1271</v>
      </c>
      <c r="T19" s="711"/>
      <c r="U19" s="711"/>
      <c r="V19" s="711"/>
    </row>
    <row r="20" spans="1:22" ht="15.75" customHeight="1">
      <c r="A20" s="377"/>
      <c r="B20" s="378" t="s">
        <v>1272</v>
      </c>
      <c r="C20" s="380"/>
      <c r="D20" s="381" t="s">
        <v>1508</v>
      </c>
      <c r="E20" s="382" t="s">
        <v>1266</v>
      </c>
      <c r="F20" s="383" t="s">
        <v>1511</v>
      </c>
      <c r="G20" s="384">
        <v>5.0999999999999996</v>
      </c>
      <c r="H20" s="382" t="s">
        <v>1266</v>
      </c>
      <c r="I20" s="385" t="s">
        <v>1273</v>
      </c>
      <c r="J20" s="390"/>
      <c r="K20" s="390">
        <v>1</v>
      </c>
      <c r="L20" s="390">
        <v>6</v>
      </c>
      <c r="M20" s="390">
        <v>13</v>
      </c>
      <c r="N20" s="390">
        <v>5</v>
      </c>
      <c r="O20" s="390">
        <v>9</v>
      </c>
      <c r="P20" s="390">
        <v>13</v>
      </c>
      <c r="Q20" s="390">
        <v>7</v>
      </c>
      <c r="R20" s="390">
        <f t="shared" si="1"/>
        <v>54</v>
      </c>
      <c r="S20" s="711" t="s">
        <v>1274</v>
      </c>
      <c r="T20" s="711"/>
      <c r="U20" s="711"/>
      <c r="V20" s="711"/>
    </row>
    <row r="21" spans="1:22" ht="15.75" customHeight="1">
      <c r="A21" s="377"/>
      <c r="B21" s="378" t="s">
        <v>1275</v>
      </c>
      <c r="C21" s="380"/>
      <c r="D21" s="381" t="s">
        <v>1516</v>
      </c>
      <c r="E21" s="382" t="s">
        <v>1266</v>
      </c>
      <c r="F21" s="383" t="s">
        <v>1512</v>
      </c>
      <c r="G21" s="384">
        <v>5.15</v>
      </c>
      <c r="H21" s="382" t="s">
        <v>1266</v>
      </c>
      <c r="I21" s="385" t="s">
        <v>346</v>
      </c>
      <c r="J21" s="390"/>
      <c r="K21" s="390"/>
      <c r="L21" s="390">
        <v>5</v>
      </c>
      <c r="M21" s="390">
        <v>4</v>
      </c>
      <c r="N21" s="390"/>
      <c r="O21" s="390">
        <v>2</v>
      </c>
      <c r="P21" s="390">
        <v>1</v>
      </c>
      <c r="Q21" s="390">
        <v>2</v>
      </c>
      <c r="R21" s="390">
        <f t="shared" si="1"/>
        <v>14</v>
      </c>
      <c r="S21" s="711"/>
      <c r="T21" s="711"/>
      <c r="U21" s="711"/>
      <c r="V21" s="711"/>
    </row>
    <row r="22" spans="1:22" ht="15.75" customHeight="1">
      <c r="A22" s="377"/>
      <c r="B22" s="378" t="s">
        <v>1293</v>
      </c>
      <c r="C22" s="380"/>
      <c r="D22" s="381" t="s">
        <v>1509</v>
      </c>
      <c r="E22" s="382" t="s">
        <v>1266</v>
      </c>
      <c r="F22" s="383" t="s">
        <v>1513</v>
      </c>
      <c r="G22" s="384">
        <v>4.0999999999999996</v>
      </c>
      <c r="H22" s="382" t="s">
        <v>1266</v>
      </c>
      <c r="I22" s="385">
        <v>12.31</v>
      </c>
      <c r="J22" s="390"/>
      <c r="K22" s="390">
        <v>4</v>
      </c>
      <c r="L22" s="390">
        <v>14</v>
      </c>
      <c r="M22" s="390">
        <v>11</v>
      </c>
      <c r="N22" s="390">
        <v>2</v>
      </c>
      <c r="O22" s="390"/>
      <c r="P22" s="390">
        <v>1</v>
      </c>
      <c r="Q22" s="390">
        <v>3</v>
      </c>
      <c r="R22" s="390">
        <f t="shared" si="1"/>
        <v>35</v>
      </c>
      <c r="S22" s="711"/>
      <c r="T22" s="711"/>
      <c r="U22" s="711"/>
      <c r="V22" s="711"/>
    </row>
    <row r="23" spans="1:22" ht="15.75" customHeight="1">
      <c r="A23" s="377"/>
      <c r="B23" s="378" t="s">
        <v>1294</v>
      </c>
      <c r="C23" s="380"/>
      <c r="D23" s="381" t="s">
        <v>1363</v>
      </c>
      <c r="E23" s="382" t="s">
        <v>1266</v>
      </c>
      <c r="F23" s="383" t="s">
        <v>1364</v>
      </c>
      <c r="G23" s="384">
        <v>7.1</v>
      </c>
      <c r="H23" s="382" t="s">
        <v>1266</v>
      </c>
      <c r="I23" s="385">
        <v>10.31</v>
      </c>
      <c r="J23" s="390"/>
      <c r="K23" s="390"/>
      <c r="L23" s="390">
        <v>4</v>
      </c>
      <c r="M23" s="390">
        <v>1</v>
      </c>
      <c r="N23" s="390">
        <v>1</v>
      </c>
      <c r="O23" s="390">
        <v>3</v>
      </c>
      <c r="P23" s="390"/>
      <c r="Q23" s="390">
        <v>2</v>
      </c>
      <c r="R23" s="390">
        <f t="shared" si="1"/>
        <v>11</v>
      </c>
      <c r="S23" s="711"/>
      <c r="T23" s="711"/>
      <c r="U23" s="711"/>
      <c r="V23" s="711"/>
    </row>
    <row r="24" spans="1:22" ht="15.75" customHeight="1">
      <c r="A24" s="377"/>
      <c r="B24" s="378" t="s">
        <v>1276</v>
      </c>
      <c r="C24" s="380"/>
      <c r="D24" s="381" t="s">
        <v>1284</v>
      </c>
      <c r="E24" s="382" t="s">
        <v>1266</v>
      </c>
      <c r="F24" s="383" t="s">
        <v>1286</v>
      </c>
      <c r="G24" s="384">
        <v>4.0999999999999996</v>
      </c>
      <c r="H24" s="382" t="s">
        <v>1266</v>
      </c>
      <c r="I24" s="385" t="s">
        <v>898</v>
      </c>
      <c r="J24" s="390"/>
      <c r="K24" s="390"/>
      <c r="L24" s="390"/>
      <c r="M24" s="390"/>
      <c r="N24" s="390"/>
      <c r="O24" s="390"/>
      <c r="P24" s="390"/>
      <c r="Q24" s="390">
        <v>1</v>
      </c>
      <c r="R24" s="390">
        <f t="shared" si="1"/>
        <v>1</v>
      </c>
      <c r="S24" s="711"/>
      <c r="T24" s="711"/>
      <c r="U24" s="711"/>
      <c r="V24" s="711"/>
    </row>
    <row r="25" spans="1:22" ht="15.75" customHeight="1">
      <c r="A25" s="377"/>
      <c r="B25" s="378" t="s">
        <v>1295</v>
      </c>
      <c r="C25" s="380"/>
      <c r="D25" s="381" t="s">
        <v>1285</v>
      </c>
      <c r="E25" s="382" t="s">
        <v>1266</v>
      </c>
      <c r="F25" s="383" t="s">
        <v>1287</v>
      </c>
      <c r="G25" s="384" t="s">
        <v>1288</v>
      </c>
      <c r="H25" s="382" t="s">
        <v>1266</v>
      </c>
      <c r="I25" s="385" t="s">
        <v>346</v>
      </c>
      <c r="J25" s="390"/>
      <c r="K25" s="390"/>
      <c r="L25" s="390"/>
      <c r="M25" s="390"/>
      <c r="N25" s="390"/>
      <c r="O25" s="390"/>
      <c r="P25" s="390"/>
      <c r="Q25" s="390"/>
      <c r="R25" s="390">
        <f t="shared" ref="R25" si="2">SUM(J25:Q25)</f>
        <v>0</v>
      </c>
      <c r="S25" s="711"/>
      <c r="T25" s="711"/>
      <c r="U25" s="711"/>
      <c r="V25" s="711"/>
    </row>
    <row r="26" spans="1:22" ht="15.75" customHeight="1">
      <c r="A26" s="377"/>
      <c r="B26" s="378" t="s">
        <v>1277</v>
      </c>
      <c r="C26" s="380"/>
      <c r="D26" s="381" t="s">
        <v>1365</v>
      </c>
      <c r="E26" s="382" t="s">
        <v>1266</v>
      </c>
      <c r="F26" s="383" t="s">
        <v>1366</v>
      </c>
      <c r="G26" s="384">
        <v>12.1</v>
      </c>
      <c r="H26" s="382" t="s">
        <v>1266</v>
      </c>
      <c r="I26" s="385" t="s">
        <v>1273</v>
      </c>
      <c r="J26" s="390"/>
      <c r="K26" s="390"/>
      <c r="L26" s="390">
        <v>2</v>
      </c>
      <c r="M26" s="390"/>
      <c r="N26" s="390"/>
      <c r="O26" s="390"/>
      <c r="P26" s="390"/>
      <c r="Q26" s="390"/>
      <c r="R26" s="390">
        <f t="shared" si="1"/>
        <v>2</v>
      </c>
      <c r="S26" s="711"/>
      <c r="T26" s="711"/>
      <c r="U26" s="711"/>
      <c r="V26" s="711"/>
    </row>
    <row r="27" spans="1:22" ht="15.75" customHeight="1">
      <c r="A27" s="377"/>
      <c r="B27" s="378" t="s">
        <v>1278</v>
      </c>
      <c r="C27" s="380"/>
      <c r="D27" s="381" t="s">
        <v>1367</v>
      </c>
      <c r="E27" s="382" t="s">
        <v>1266</v>
      </c>
      <c r="F27" s="383" t="s">
        <v>1368</v>
      </c>
      <c r="G27" s="384">
        <v>6.1</v>
      </c>
      <c r="H27" s="382" t="s">
        <v>1266</v>
      </c>
      <c r="I27" s="385">
        <v>8.31</v>
      </c>
      <c r="J27" s="390"/>
      <c r="K27" s="390"/>
      <c r="L27" s="390"/>
      <c r="M27" s="390"/>
      <c r="N27" s="390"/>
      <c r="O27" s="390"/>
      <c r="P27" s="390"/>
      <c r="Q27" s="390">
        <v>3</v>
      </c>
      <c r="R27" s="390">
        <f t="shared" si="1"/>
        <v>3</v>
      </c>
      <c r="S27" s="711"/>
      <c r="T27" s="711"/>
      <c r="U27" s="711"/>
      <c r="V27" s="711"/>
    </row>
    <row r="28" spans="1:22" ht="15.75" customHeight="1">
      <c r="A28" s="377"/>
      <c r="B28" s="378" t="s">
        <v>1279</v>
      </c>
      <c r="C28" s="380"/>
      <c r="D28" s="381" t="s">
        <v>1517</v>
      </c>
      <c r="E28" s="382" t="s">
        <v>1266</v>
      </c>
      <c r="F28" s="383" t="s">
        <v>1514</v>
      </c>
      <c r="G28" s="384" t="s">
        <v>1838</v>
      </c>
      <c r="H28" s="382" t="s">
        <v>1266</v>
      </c>
      <c r="I28" s="385" t="s">
        <v>1280</v>
      </c>
      <c r="J28" s="390"/>
      <c r="K28" s="390"/>
      <c r="L28" s="390">
        <v>1</v>
      </c>
      <c r="M28" s="390">
        <v>1</v>
      </c>
      <c r="N28" s="390"/>
      <c r="O28" s="390"/>
      <c r="P28" s="390"/>
      <c r="Q28" s="390"/>
      <c r="R28" s="390">
        <f t="shared" si="1"/>
        <v>2</v>
      </c>
      <c r="S28" s="711"/>
      <c r="T28" s="711"/>
      <c r="U28" s="711"/>
      <c r="V28" s="711"/>
    </row>
    <row r="29" spans="1:22" ht="15.75" customHeight="1">
      <c r="A29" s="377"/>
      <c r="B29" s="378" t="s">
        <v>1296</v>
      </c>
      <c r="C29" s="380"/>
      <c r="D29" s="381" t="s">
        <v>1518</v>
      </c>
      <c r="E29" s="382" t="s">
        <v>1266</v>
      </c>
      <c r="F29" s="383" t="s">
        <v>1519</v>
      </c>
      <c r="G29" s="384">
        <v>3.1</v>
      </c>
      <c r="H29" s="382" t="s">
        <v>1266</v>
      </c>
      <c r="I29" s="385" t="s">
        <v>898</v>
      </c>
      <c r="J29" s="390"/>
      <c r="K29" s="390">
        <v>13</v>
      </c>
      <c r="L29" s="390">
        <v>20</v>
      </c>
      <c r="M29" s="390">
        <v>16</v>
      </c>
      <c r="N29" s="390">
        <v>7</v>
      </c>
      <c r="O29" s="390">
        <v>4</v>
      </c>
      <c r="P29" s="390">
        <v>1</v>
      </c>
      <c r="Q29" s="390">
        <v>9</v>
      </c>
      <c r="R29" s="390">
        <f t="shared" si="1"/>
        <v>70</v>
      </c>
      <c r="S29" s="711"/>
      <c r="T29" s="711"/>
      <c r="U29" s="711"/>
      <c r="V29" s="711"/>
    </row>
    <row r="30" spans="1:22" ht="15.75" customHeight="1">
      <c r="A30" s="377"/>
      <c r="B30" s="378" t="s">
        <v>1297</v>
      </c>
      <c r="C30" s="380"/>
      <c r="D30" s="381" t="s">
        <v>1510</v>
      </c>
      <c r="E30" s="382" t="s">
        <v>1266</v>
      </c>
      <c r="F30" s="383" t="s">
        <v>1515</v>
      </c>
      <c r="G30" s="384" t="s">
        <v>347</v>
      </c>
      <c r="H30" s="382" t="s">
        <v>1266</v>
      </c>
      <c r="I30" s="385" t="s">
        <v>1273</v>
      </c>
      <c r="J30" s="390">
        <v>4</v>
      </c>
      <c r="K30" s="390"/>
      <c r="L30" s="390"/>
      <c r="M30" s="390"/>
      <c r="N30" s="390"/>
      <c r="O30" s="390"/>
      <c r="P30" s="390"/>
      <c r="Q30" s="390"/>
      <c r="R30" s="390">
        <f t="shared" si="1"/>
        <v>4</v>
      </c>
      <c r="S30" s="711"/>
      <c r="T30" s="711"/>
      <c r="U30" s="711"/>
      <c r="V30" s="711"/>
    </row>
    <row r="31" spans="1:22" ht="15.75" customHeight="1">
      <c r="A31" s="377"/>
      <c r="B31" s="378" t="s">
        <v>1298</v>
      </c>
      <c r="C31" s="380"/>
      <c r="D31" s="381" t="s">
        <v>1520</v>
      </c>
      <c r="E31" s="382" t="s">
        <v>1266</v>
      </c>
      <c r="F31" s="383" t="s">
        <v>1521</v>
      </c>
      <c r="G31" s="384" t="s">
        <v>348</v>
      </c>
      <c r="H31" s="382" t="s">
        <v>1266</v>
      </c>
      <c r="I31" s="385">
        <v>4.1500000000000004</v>
      </c>
      <c r="J31" s="390">
        <v>4</v>
      </c>
      <c r="K31" s="390"/>
      <c r="L31" s="390"/>
      <c r="M31" s="390"/>
      <c r="N31" s="390"/>
      <c r="O31" s="390"/>
      <c r="P31" s="390"/>
      <c r="Q31" s="390"/>
      <c r="R31" s="390">
        <f t="shared" si="1"/>
        <v>4</v>
      </c>
      <c r="S31" s="711"/>
      <c r="T31" s="711"/>
      <c r="U31" s="711"/>
      <c r="V31" s="711"/>
    </row>
    <row r="32" spans="1:22" ht="15.75" customHeight="1">
      <c r="A32" s="377"/>
      <c r="B32" s="378" t="s">
        <v>1281</v>
      </c>
      <c r="C32" s="380"/>
      <c r="D32" s="381" t="s">
        <v>1508</v>
      </c>
      <c r="E32" s="382" t="s">
        <v>1266</v>
      </c>
      <c r="F32" s="383" t="s">
        <v>1511</v>
      </c>
      <c r="G32" s="384">
        <v>5.0999999999999996</v>
      </c>
      <c r="H32" s="382" t="s">
        <v>1266</v>
      </c>
      <c r="I32" s="385" t="s">
        <v>1273</v>
      </c>
      <c r="J32" s="390">
        <v>2</v>
      </c>
      <c r="K32" s="390"/>
      <c r="L32" s="390">
        <v>2</v>
      </c>
      <c r="M32" s="390"/>
      <c r="N32" s="390">
        <v>1</v>
      </c>
      <c r="O32" s="390"/>
      <c r="P32" s="390"/>
      <c r="Q32" s="390"/>
      <c r="R32" s="390">
        <f t="shared" si="1"/>
        <v>5</v>
      </c>
      <c r="S32" s="711"/>
      <c r="T32" s="711"/>
      <c r="U32" s="711"/>
      <c r="V32" s="711"/>
    </row>
    <row r="33" spans="1:22" ht="15.75" customHeight="1">
      <c r="A33" s="377"/>
      <c r="B33" s="378" t="s">
        <v>1282</v>
      </c>
      <c r="C33" s="380"/>
      <c r="D33" s="381" t="s">
        <v>1365</v>
      </c>
      <c r="E33" s="382" t="s">
        <v>1266</v>
      </c>
      <c r="F33" s="383" t="s">
        <v>1366</v>
      </c>
      <c r="G33" s="384">
        <v>12.1</v>
      </c>
      <c r="H33" s="382" t="s">
        <v>1266</v>
      </c>
      <c r="I33" s="385" t="s">
        <v>1283</v>
      </c>
      <c r="J33" s="390"/>
      <c r="K33" s="390">
        <v>1</v>
      </c>
      <c r="L33" s="390"/>
      <c r="M33" s="390"/>
      <c r="N33" s="390"/>
      <c r="O33" s="390">
        <v>1</v>
      </c>
      <c r="P33" s="390"/>
      <c r="Q33" s="390"/>
      <c r="R33" s="390">
        <f t="shared" si="1"/>
        <v>2</v>
      </c>
      <c r="S33" s="711"/>
      <c r="T33" s="711"/>
      <c r="U33" s="711"/>
      <c r="V33" s="711"/>
    </row>
    <row r="34" spans="1:22" ht="15.75" customHeight="1">
      <c r="A34" s="377"/>
      <c r="B34" s="378" t="s">
        <v>1299</v>
      </c>
      <c r="C34" s="380"/>
      <c r="D34" s="381" t="s">
        <v>1509</v>
      </c>
      <c r="E34" s="382" t="s">
        <v>1266</v>
      </c>
      <c r="F34" s="383" t="s">
        <v>1513</v>
      </c>
      <c r="G34" s="384" t="s">
        <v>1289</v>
      </c>
      <c r="H34" s="382" t="s">
        <v>1266</v>
      </c>
      <c r="I34" s="385" t="s">
        <v>349</v>
      </c>
      <c r="J34" s="390">
        <v>19</v>
      </c>
      <c r="K34" s="390"/>
      <c r="L34" s="390"/>
      <c r="M34" s="390"/>
      <c r="N34" s="390"/>
      <c r="O34" s="390"/>
      <c r="P34" s="390"/>
      <c r="Q34" s="390"/>
      <c r="R34" s="390">
        <f>SUM(J34:Q34)</f>
        <v>19</v>
      </c>
      <c r="S34" s="711"/>
      <c r="T34" s="711"/>
      <c r="U34" s="711"/>
      <c r="V34" s="711"/>
    </row>
    <row r="35" spans="1:22" ht="15.75" customHeight="1">
      <c r="A35" s="377"/>
      <c r="B35" s="373" t="s">
        <v>1255</v>
      </c>
      <c r="C35" s="374"/>
      <c r="D35" s="710"/>
      <c r="E35" s="710"/>
      <c r="F35" s="710"/>
      <c r="G35" s="386"/>
      <c r="H35" s="387"/>
      <c r="I35" s="388"/>
      <c r="J35" s="390">
        <f t="shared" ref="J35:R35" si="3">SUM(J16:J34)</f>
        <v>31</v>
      </c>
      <c r="K35" s="390">
        <f t="shared" si="3"/>
        <v>40</v>
      </c>
      <c r="L35" s="390">
        <f t="shared" si="3"/>
        <v>116</v>
      </c>
      <c r="M35" s="390">
        <f t="shared" si="3"/>
        <v>61</v>
      </c>
      <c r="N35" s="390">
        <f t="shared" si="3"/>
        <v>32</v>
      </c>
      <c r="O35" s="390">
        <f t="shared" si="3"/>
        <v>33</v>
      </c>
      <c r="P35" s="390">
        <f t="shared" si="3"/>
        <v>30</v>
      </c>
      <c r="Q35" s="390">
        <f t="shared" si="3"/>
        <v>50</v>
      </c>
      <c r="R35" s="390">
        <f t="shared" si="3"/>
        <v>393</v>
      </c>
      <c r="S35" s="711"/>
      <c r="T35" s="711"/>
      <c r="U35" s="711"/>
      <c r="V35" s="711"/>
    </row>
    <row r="36" spans="1:22" ht="15.75" customHeight="1"/>
    <row r="37" spans="1:22" ht="15.75" customHeight="1"/>
  </sheetData>
  <mergeCells count="60">
    <mergeCell ref="S24:V24"/>
    <mergeCell ref="S26:V26"/>
    <mergeCell ref="S14:S15"/>
    <mergeCell ref="T14:U15"/>
    <mergeCell ref="V14:V15"/>
    <mergeCell ref="S16:V16"/>
    <mergeCell ref="S18:V18"/>
    <mergeCell ref="S17:V17"/>
    <mergeCell ref="A14:C15"/>
    <mergeCell ref="D14:F15"/>
    <mergeCell ref="G14:I15"/>
    <mergeCell ref="K14:P14"/>
    <mergeCell ref="R14:R15"/>
    <mergeCell ref="T10:V10"/>
    <mergeCell ref="A11:C11"/>
    <mergeCell ref="D11:F11"/>
    <mergeCell ref="G11:I11"/>
    <mergeCell ref="J11:K11"/>
    <mergeCell ref="L11:N11"/>
    <mergeCell ref="O11:P11"/>
    <mergeCell ref="Q11:S11"/>
    <mergeCell ref="T11:V11"/>
    <mergeCell ref="G10:I10"/>
    <mergeCell ref="J10:K10"/>
    <mergeCell ref="L10:N10"/>
    <mergeCell ref="O10:P10"/>
    <mergeCell ref="Q10:S10"/>
    <mergeCell ref="A10:C10"/>
    <mergeCell ref="D10:F10"/>
    <mergeCell ref="A6:C6"/>
    <mergeCell ref="D6:K6"/>
    <mergeCell ref="L6:V6"/>
    <mergeCell ref="A7:C9"/>
    <mergeCell ref="D7:I7"/>
    <mergeCell ref="J7:K9"/>
    <mergeCell ref="L7:N7"/>
    <mergeCell ref="P7:U7"/>
    <mergeCell ref="D8:F8"/>
    <mergeCell ref="G8:I9"/>
    <mergeCell ref="L8:N9"/>
    <mergeCell ref="O8:O9"/>
    <mergeCell ref="P8:U9"/>
    <mergeCell ref="V8:V9"/>
    <mergeCell ref="D9:F9"/>
    <mergeCell ref="D35:F35"/>
    <mergeCell ref="S35:V35"/>
    <mergeCell ref="S19:V19"/>
    <mergeCell ref="S20:V20"/>
    <mergeCell ref="S21:V21"/>
    <mergeCell ref="S22:V22"/>
    <mergeCell ref="S23:V23"/>
    <mergeCell ref="S25:V25"/>
    <mergeCell ref="S34:V34"/>
    <mergeCell ref="S32:V32"/>
    <mergeCell ref="S33:V33"/>
    <mergeCell ref="S27:V27"/>
    <mergeCell ref="S28:V28"/>
    <mergeCell ref="S29:V29"/>
    <mergeCell ref="S30:V30"/>
    <mergeCell ref="S31:V31"/>
  </mergeCells>
  <phoneticPr fontId="4"/>
  <pageMargins left="0.78740157480314965" right="0.39370078740157483" top="0.39370078740157483" bottom="0.39370078740157483" header="0" footer="0"/>
  <pageSetup paperSize="9" orientation="landscape" horizontalDpi="4294967292" r:id="rId1"/>
  <headerFooter scaleWithDoc="0" alignWithMargins="0">
    <oddFooter>&amp;C&amp;"ＭＳ 明朝,標準"－１７－</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A1:F31"/>
  <sheetViews>
    <sheetView view="pageLayout" zoomScaleNormal="100" workbookViewId="0">
      <selection sqref="A1:XFD1048576"/>
    </sheetView>
  </sheetViews>
  <sheetFormatPr defaultColWidth="9" defaultRowHeight="12.45"/>
  <cols>
    <col min="1" max="1" width="41.44140625" style="99" customWidth="1"/>
    <col min="2" max="2" width="5.6640625" style="330" customWidth="1"/>
    <col min="3" max="3" width="41.44140625" style="99" customWidth="1"/>
    <col min="4" max="4" width="5.6640625" style="330" customWidth="1"/>
    <col min="5" max="5" width="41.44140625" style="99" customWidth="1"/>
    <col min="6" max="6" width="5.6640625" style="330" customWidth="1"/>
    <col min="7" max="16384" width="9" style="99"/>
  </cols>
  <sheetData>
    <row r="1" spans="1:6" ht="17.7" customHeight="1">
      <c r="A1" s="574" t="s">
        <v>0</v>
      </c>
      <c r="B1" s="574"/>
      <c r="C1" s="574"/>
      <c r="D1" s="574"/>
      <c r="E1" s="574"/>
    </row>
    <row r="2" spans="1:6" ht="17.7" customHeight="1">
      <c r="A2" s="329"/>
      <c r="B2" s="329"/>
      <c r="C2" s="329"/>
      <c r="D2" s="329"/>
      <c r="E2" s="329"/>
    </row>
    <row r="3" spans="1:6" ht="17.7" customHeight="1">
      <c r="A3" s="99" t="s">
        <v>3</v>
      </c>
      <c r="B3" s="330">
        <v>1</v>
      </c>
      <c r="C3" s="99" t="s">
        <v>1858</v>
      </c>
      <c r="E3" s="99" t="s">
        <v>1</v>
      </c>
      <c r="F3" s="330">
        <v>33</v>
      </c>
    </row>
    <row r="4" spans="1:6" ht="17.7" customHeight="1">
      <c r="A4" s="99" t="s">
        <v>5</v>
      </c>
      <c r="B4" s="330">
        <v>2</v>
      </c>
      <c r="C4" s="99" t="s">
        <v>4</v>
      </c>
      <c r="D4" s="330">
        <v>21</v>
      </c>
      <c r="E4" s="99" t="s">
        <v>1864</v>
      </c>
    </row>
    <row r="5" spans="1:6" ht="17.7" customHeight="1">
      <c r="A5" s="99" t="s">
        <v>7</v>
      </c>
      <c r="B5" s="330">
        <v>3</v>
      </c>
      <c r="C5" s="99" t="s">
        <v>6</v>
      </c>
      <c r="D5" s="330">
        <v>22</v>
      </c>
      <c r="E5" s="99" t="s">
        <v>8</v>
      </c>
      <c r="F5" s="330">
        <v>34</v>
      </c>
    </row>
    <row r="6" spans="1:6" ht="17.7" customHeight="1">
      <c r="A6" s="99" t="s">
        <v>9</v>
      </c>
      <c r="B6" s="330">
        <v>3</v>
      </c>
      <c r="C6" s="99" t="s">
        <v>1859</v>
      </c>
      <c r="E6" s="99" t="s">
        <v>1833</v>
      </c>
      <c r="F6" s="330">
        <v>35</v>
      </c>
    </row>
    <row r="7" spans="1:6" ht="17.7" customHeight="1">
      <c r="A7" s="99" t="s">
        <v>11</v>
      </c>
      <c r="B7" s="330">
        <v>4</v>
      </c>
      <c r="C7" s="99" t="s">
        <v>10</v>
      </c>
      <c r="D7" s="330">
        <v>23</v>
      </c>
      <c r="E7" s="99" t="s">
        <v>1834</v>
      </c>
      <c r="F7" s="330">
        <v>35</v>
      </c>
    </row>
    <row r="8" spans="1:6" ht="17.7" customHeight="1">
      <c r="A8" s="99" t="s">
        <v>12</v>
      </c>
      <c r="B8" s="330">
        <v>5</v>
      </c>
      <c r="C8" s="99" t="s">
        <v>1352</v>
      </c>
      <c r="D8" s="330">
        <v>23</v>
      </c>
      <c r="E8" s="99" t="s">
        <v>1865</v>
      </c>
    </row>
    <row r="9" spans="1:6" ht="17.7" customHeight="1">
      <c r="A9" s="99" t="s">
        <v>14</v>
      </c>
      <c r="B9" s="330">
        <v>5</v>
      </c>
      <c r="C9" s="99" t="s">
        <v>1860</v>
      </c>
      <c r="E9" s="99" t="s">
        <v>15</v>
      </c>
      <c r="F9" s="330">
        <v>36</v>
      </c>
    </row>
    <row r="10" spans="1:6" ht="17.7" customHeight="1">
      <c r="A10" s="99" t="s">
        <v>16</v>
      </c>
      <c r="B10" s="330">
        <v>6</v>
      </c>
      <c r="C10" s="99" t="s">
        <v>13</v>
      </c>
      <c r="D10" s="330">
        <v>24</v>
      </c>
      <c r="E10" s="99" t="s">
        <v>18</v>
      </c>
      <c r="F10" s="330" t="s">
        <v>1082</v>
      </c>
    </row>
    <row r="11" spans="1:6" ht="17.7" customHeight="1">
      <c r="A11" s="99" t="s">
        <v>1853</v>
      </c>
      <c r="C11" s="99" t="s">
        <v>1448</v>
      </c>
      <c r="D11" s="330">
        <v>25</v>
      </c>
    </row>
    <row r="12" spans="1:6" ht="17.7" customHeight="1">
      <c r="A12" s="99" t="s">
        <v>1854</v>
      </c>
      <c r="C12" s="99" t="s">
        <v>17</v>
      </c>
      <c r="D12" s="330">
        <v>26</v>
      </c>
    </row>
    <row r="13" spans="1:6" ht="17.7" customHeight="1">
      <c r="A13" s="99" t="s">
        <v>21</v>
      </c>
      <c r="B13" s="330" t="s">
        <v>1449</v>
      </c>
      <c r="C13" s="99" t="s">
        <v>19</v>
      </c>
      <c r="D13" s="330">
        <v>26</v>
      </c>
    </row>
    <row r="14" spans="1:6" ht="17.7" customHeight="1">
      <c r="A14" s="99" t="s">
        <v>22</v>
      </c>
      <c r="B14" s="330" t="s">
        <v>2</v>
      </c>
      <c r="C14" s="99" t="s">
        <v>20</v>
      </c>
      <c r="D14" s="330">
        <v>26</v>
      </c>
    </row>
    <row r="15" spans="1:6" ht="17.7" customHeight="1">
      <c r="A15" s="99" t="s">
        <v>23</v>
      </c>
      <c r="B15" s="330">
        <v>11</v>
      </c>
      <c r="C15" s="99" t="s">
        <v>1861</v>
      </c>
    </row>
    <row r="16" spans="1:6" ht="17.7" customHeight="1">
      <c r="A16" s="99" t="s">
        <v>25</v>
      </c>
      <c r="B16" s="330">
        <v>12</v>
      </c>
      <c r="C16" s="99" t="s">
        <v>24</v>
      </c>
      <c r="D16" s="330">
        <v>27</v>
      </c>
    </row>
    <row r="17" spans="1:4" ht="17.7" customHeight="1">
      <c r="A17" s="99" t="s">
        <v>27</v>
      </c>
      <c r="B17" s="330">
        <v>13</v>
      </c>
      <c r="C17" s="99" t="s">
        <v>26</v>
      </c>
      <c r="D17" s="330">
        <v>27</v>
      </c>
    </row>
    <row r="18" spans="1:4" ht="17.7" customHeight="1">
      <c r="A18" s="99" t="s">
        <v>29</v>
      </c>
      <c r="B18" s="330">
        <v>14</v>
      </c>
      <c r="C18" s="99" t="s">
        <v>28</v>
      </c>
      <c r="D18" s="330">
        <v>27</v>
      </c>
    </row>
    <row r="19" spans="1:4" ht="17.7" customHeight="1">
      <c r="A19" s="99" t="s">
        <v>1855</v>
      </c>
      <c r="C19" s="99" t="s">
        <v>1862</v>
      </c>
    </row>
    <row r="20" spans="1:4" ht="17.7" customHeight="1">
      <c r="A20" s="99" t="s">
        <v>30</v>
      </c>
      <c r="B20" s="330">
        <v>15</v>
      </c>
      <c r="C20" s="99" t="s">
        <v>1351</v>
      </c>
      <c r="D20" s="330">
        <v>28</v>
      </c>
    </row>
    <row r="21" spans="1:4" ht="17.7" customHeight="1">
      <c r="A21" s="99" t="s">
        <v>31</v>
      </c>
      <c r="B21" s="330">
        <v>16</v>
      </c>
      <c r="C21" s="99" t="s">
        <v>1863</v>
      </c>
    </row>
    <row r="22" spans="1:4" ht="17.7" customHeight="1">
      <c r="A22" s="99" t="s">
        <v>1856</v>
      </c>
      <c r="C22" s="99" t="s">
        <v>34</v>
      </c>
      <c r="D22" s="330">
        <v>29</v>
      </c>
    </row>
    <row r="23" spans="1:4" ht="17.7" customHeight="1">
      <c r="A23" s="99" t="s">
        <v>32</v>
      </c>
      <c r="B23" s="330">
        <v>17</v>
      </c>
      <c r="C23" s="99" t="s">
        <v>36</v>
      </c>
      <c r="D23" s="330">
        <v>30</v>
      </c>
    </row>
    <row r="24" spans="1:4" ht="17.7" customHeight="1">
      <c r="A24" s="99" t="s">
        <v>33</v>
      </c>
      <c r="B24" s="330">
        <v>17</v>
      </c>
      <c r="C24" s="99" t="s">
        <v>38</v>
      </c>
      <c r="D24" s="330">
        <v>31</v>
      </c>
    </row>
    <row r="25" spans="1:4" ht="17.7" customHeight="1">
      <c r="A25" s="99" t="s">
        <v>35</v>
      </c>
      <c r="B25" s="330">
        <v>18</v>
      </c>
      <c r="C25" s="99" t="s">
        <v>40</v>
      </c>
      <c r="D25" s="330">
        <v>31</v>
      </c>
    </row>
    <row r="26" spans="1:4" ht="17.7" customHeight="1">
      <c r="A26" s="99" t="s">
        <v>37</v>
      </c>
      <c r="B26" s="330">
        <v>18</v>
      </c>
      <c r="C26" s="99" t="s">
        <v>41</v>
      </c>
      <c r="D26" s="330">
        <v>32</v>
      </c>
    </row>
    <row r="27" spans="1:4" ht="17.7" customHeight="1">
      <c r="A27" s="99" t="s">
        <v>39</v>
      </c>
      <c r="B27" s="330">
        <v>19</v>
      </c>
      <c r="C27" s="99" t="s">
        <v>42</v>
      </c>
      <c r="D27" s="330">
        <v>32</v>
      </c>
    </row>
    <row r="28" spans="1:4" ht="17.7" customHeight="1">
      <c r="A28" s="99" t="s">
        <v>1371</v>
      </c>
      <c r="B28" s="330">
        <v>19</v>
      </c>
      <c r="C28" s="99" t="s">
        <v>43</v>
      </c>
      <c r="D28" s="330">
        <v>32</v>
      </c>
    </row>
    <row r="29" spans="1:4" ht="17.7" customHeight="1">
      <c r="A29" s="99" t="s">
        <v>1857</v>
      </c>
      <c r="B29" s="330">
        <v>20</v>
      </c>
      <c r="C29" s="99" t="s">
        <v>44</v>
      </c>
      <c r="D29" s="330">
        <v>33</v>
      </c>
    </row>
    <row r="30" spans="1:4" ht="16.55" customHeight="1"/>
    <row r="31" spans="1:4" ht="16.55" customHeight="1"/>
  </sheetData>
  <mergeCells count="1">
    <mergeCell ref="A1:E1"/>
  </mergeCells>
  <phoneticPr fontId="4"/>
  <pageMargins left="0.39370078740157483" right="0.39370078740157483" top="0.78740157480314965" bottom="0.78740157480314965" header="0.31496062992125984" footer="0.31496062992125984"/>
  <pageSetup paperSize="9" orientation="landscape" horizontalDpi="1200" verticalDpi="120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0">
    <pageSetUpPr fitToPage="1"/>
  </sheetPr>
  <dimension ref="A2:BA29"/>
  <sheetViews>
    <sheetView showGridLines="0" view="pageLayout" topLeftCell="A2" zoomScaleNormal="100" workbookViewId="0">
      <selection activeCell="B19" sqref="B19:C19"/>
    </sheetView>
  </sheetViews>
  <sheetFormatPr defaultColWidth="9" defaultRowHeight="14.4"/>
  <cols>
    <col min="1" max="2" width="2.44140625" style="391" customWidth="1"/>
    <col min="3" max="45" width="2.44140625" style="102" customWidth="1"/>
    <col min="46" max="46" width="3.33203125" style="102" customWidth="1"/>
    <col min="47" max="52" width="2.44140625" style="102" customWidth="1"/>
    <col min="53" max="53" width="3.33203125" style="102" customWidth="1"/>
    <col min="54" max="307" width="2.44140625" style="102" customWidth="1"/>
    <col min="308" max="16384" width="9" style="102"/>
  </cols>
  <sheetData>
    <row r="2" spans="1:53" ht="20.95" customHeight="1">
      <c r="A2" s="100" t="s">
        <v>350</v>
      </c>
      <c r="B2" s="101"/>
      <c r="C2" s="101"/>
      <c r="D2" s="101"/>
      <c r="E2" s="101"/>
      <c r="AT2" s="755" t="s">
        <v>1525</v>
      </c>
      <c r="AU2" s="755"/>
      <c r="AV2" s="755"/>
      <c r="AW2" s="755"/>
      <c r="AX2" s="755"/>
      <c r="AY2" s="755"/>
      <c r="AZ2" s="755"/>
      <c r="BA2" s="755"/>
    </row>
    <row r="3" spans="1:53" ht="20.95" customHeight="1">
      <c r="A3" s="752" t="s">
        <v>1300</v>
      </c>
      <c r="B3" s="753"/>
      <c r="C3" s="753"/>
      <c r="D3" s="753"/>
      <c r="E3" s="753"/>
      <c r="F3" s="752" t="s">
        <v>1301</v>
      </c>
      <c r="G3" s="753"/>
      <c r="H3" s="753"/>
      <c r="I3" s="753"/>
      <c r="J3" s="753"/>
      <c r="K3" s="753"/>
      <c r="L3" s="753"/>
      <c r="M3" s="753"/>
      <c r="N3" s="753"/>
      <c r="O3" s="756"/>
      <c r="P3" s="752" t="s">
        <v>1302</v>
      </c>
      <c r="Q3" s="753"/>
      <c r="R3" s="753"/>
      <c r="S3" s="753"/>
      <c r="T3" s="753"/>
      <c r="U3" s="753"/>
      <c r="V3" s="753"/>
      <c r="W3" s="753"/>
      <c r="X3" s="753"/>
      <c r="Y3" s="756"/>
      <c r="Z3" s="752" t="s">
        <v>1303</v>
      </c>
      <c r="AA3" s="753"/>
      <c r="AB3" s="753"/>
      <c r="AC3" s="753"/>
      <c r="AD3" s="753"/>
      <c r="AE3" s="753"/>
      <c r="AF3" s="753"/>
      <c r="AG3" s="753"/>
      <c r="AH3" s="753"/>
      <c r="AI3" s="753"/>
      <c r="AJ3" s="753"/>
      <c r="AK3" s="753"/>
      <c r="AL3" s="753"/>
      <c r="AM3" s="756"/>
      <c r="AN3" s="753" t="s">
        <v>1340</v>
      </c>
      <c r="AO3" s="753"/>
      <c r="AP3" s="753"/>
      <c r="AQ3" s="753"/>
      <c r="AR3" s="753"/>
      <c r="AS3" s="753"/>
      <c r="AT3" s="753"/>
      <c r="AU3" s="753"/>
      <c r="AV3" s="753"/>
      <c r="AW3" s="753"/>
      <c r="AX3" s="753"/>
      <c r="AY3" s="753"/>
      <c r="AZ3" s="753"/>
      <c r="BA3" s="756"/>
    </row>
    <row r="4" spans="1:53" ht="20.95" customHeight="1">
      <c r="A4" s="752" t="s">
        <v>1304</v>
      </c>
      <c r="B4" s="753"/>
      <c r="C4" s="753"/>
      <c r="D4" s="753"/>
      <c r="E4" s="753"/>
      <c r="F4" s="392"/>
      <c r="G4" s="754" t="s">
        <v>1526</v>
      </c>
      <c r="H4" s="754"/>
      <c r="I4" s="754"/>
      <c r="J4" s="754"/>
      <c r="K4" s="754"/>
      <c r="L4" s="754"/>
      <c r="M4" s="754"/>
      <c r="N4" s="754"/>
      <c r="O4" s="393"/>
      <c r="P4" s="392"/>
      <c r="Q4" s="754" t="s">
        <v>1305</v>
      </c>
      <c r="R4" s="754"/>
      <c r="S4" s="754"/>
      <c r="T4" s="754"/>
      <c r="U4" s="754"/>
      <c r="V4" s="754"/>
      <c r="W4" s="754"/>
      <c r="X4" s="754"/>
      <c r="Y4" s="393"/>
      <c r="Z4" s="392"/>
      <c r="AA4" s="754" t="s">
        <v>1306</v>
      </c>
      <c r="AB4" s="754"/>
      <c r="AC4" s="754"/>
      <c r="AD4" s="754"/>
      <c r="AE4" s="754"/>
      <c r="AF4" s="754"/>
      <c r="AG4" s="754"/>
      <c r="AH4" s="754"/>
      <c r="AI4" s="754"/>
      <c r="AJ4" s="754"/>
      <c r="AK4" s="754"/>
      <c r="AL4" s="754"/>
      <c r="AM4" s="393"/>
      <c r="AN4" s="750" t="s">
        <v>1307</v>
      </c>
      <c r="AO4" s="750"/>
      <c r="AP4" s="750"/>
      <c r="AQ4" s="750"/>
      <c r="AR4" s="750"/>
      <c r="AS4" s="750"/>
      <c r="AT4" s="399">
        <v>10</v>
      </c>
      <c r="AU4" s="751" t="s">
        <v>1308</v>
      </c>
      <c r="AV4" s="750"/>
      <c r="AW4" s="750"/>
      <c r="AX4" s="750"/>
      <c r="AY4" s="750"/>
      <c r="AZ4" s="750"/>
      <c r="BA4" s="400">
        <v>14</v>
      </c>
    </row>
    <row r="5" spans="1:53" ht="20.95" customHeight="1">
      <c r="A5" s="757" t="s">
        <v>951</v>
      </c>
      <c r="B5" s="758"/>
      <c r="C5" s="758"/>
      <c r="D5" s="758"/>
      <c r="E5" s="758"/>
      <c r="F5" s="394"/>
      <c r="G5" s="759" t="s">
        <v>1309</v>
      </c>
      <c r="H5" s="759"/>
      <c r="I5" s="759"/>
      <c r="J5" s="759"/>
      <c r="K5" s="759"/>
      <c r="L5" s="759"/>
      <c r="M5" s="759"/>
      <c r="N5" s="759"/>
      <c r="O5" s="395"/>
      <c r="P5" s="394"/>
      <c r="Q5" s="759" t="s">
        <v>1309</v>
      </c>
      <c r="R5" s="759"/>
      <c r="S5" s="759"/>
      <c r="T5" s="759"/>
      <c r="U5" s="759"/>
      <c r="V5" s="759"/>
      <c r="W5" s="759"/>
      <c r="X5" s="759"/>
      <c r="Y5" s="395"/>
      <c r="Z5" s="752" t="s">
        <v>1310</v>
      </c>
      <c r="AA5" s="753"/>
      <c r="AB5" s="753"/>
      <c r="AC5" s="753"/>
      <c r="AD5" s="753"/>
      <c r="AE5" s="753"/>
      <c r="AF5" s="753"/>
      <c r="AG5" s="753"/>
      <c r="AH5" s="753"/>
      <c r="AI5" s="753"/>
      <c r="AJ5" s="753"/>
      <c r="AK5" s="753"/>
      <c r="AL5" s="753"/>
      <c r="AM5" s="756"/>
      <c r="AN5" s="750" t="s">
        <v>1307</v>
      </c>
      <c r="AO5" s="750"/>
      <c r="AP5" s="750"/>
      <c r="AQ5" s="750"/>
      <c r="AR5" s="750"/>
      <c r="AS5" s="750"/>
      <c r="AT5" s="399">
        <v>11</v>
      </c>
      <c r="AU5" s="751" t="s">
        <v>1308</v>
      </c>
      <c r="AV5" s="750"/>
      <c r="AW5" s="750"/>
      <c r="AX5" s="750"/>
      <c r="AY5" s="750"/>
      <c r="AZ5" s="750"/>
      <c r="BA5" s="400">
        <v>14</v>
      </c>
    </row>
    <row r="6" spans="1:53" ht="20.95" customHeight="1">
      <c r="A6" s="752" t="s">
        <v>951</v>
      </c>
      <c r="B6" s="753"/>
      <c r="C6" s="753"/>
      <c r="D6" s="753"/>
      <c r="E6" s="753"/>
      <c r="F6" s="392"/>
      <c r="G6" s="754" t="s">
        <v>1309</v>
      </c>
      <c r="H6" s="754"/>
      <c r="I6" s="754"/>
      <c r="J6" s="754"/>
      <c r="K6" s="754"/>
      <c r="L6" s="754"/>
      <c r="M6" s="754"/>
      <c r="N6" s="754"/>
      <c r="O6" s="393"/>
      <c r="P6" s="392"/>
      <c r="Q6" s="754" t="s">
        <v>1309</v>
      </c>
      <c r="R6" s="754"/>
      <c r="S6" s="754"/>
      <c r="T6" s="754"/>
      <c r="U6" s="754"/>
      <c r="V6" s="754"/>
      <c r="W6" s="754"/>
      <c r="X6" s="754"/>
      <c r="Y6" s="393"/>
      <c r="Z6" s="752" t="s">
        <v>1311</v>
      </c>
      <c r="AA6" s="753"/>
      <c r="AB6" s="753"/>
      <c r="AC6" s="753"/>
      <c r="AD6" s="753"/>
      <c r="AE6" s="753"/>
      <c r="AF6" s="753"/>
      <c r="AG6" s="753"/>
      <c r="AH6" s="753"/>
      <c r="AI6" s="753"/>
      <c r="AJ6" s="753"/>
      <c r="AK6" s="753"/>
      <c r="AL6" s="753"/>
      <c r="AM6" s="756"/>
      <c r="AN6" s="750" t="s">
        <v>1307</v>
      </c>
      <c r="AO6" s="750"/>
      <c r="AP6" s="750"/>
      <c r="AQ6" s="750"/>
      <c r="AR6" s="750"/>
      <c r="AS6" s="750"/>
      <c r="AT6" s="399">
        <v>1</v>
      </c>
      <c r="AU6" s="751" t="s">
        <v>1308</v>
      </c>
      <c r="AV6" s="750"/>
      <c r="AW6" s="750"/>
      <c r="AX6" s="750"/>
      <c r="AY6" s="750"/>
      <c r="AZ6" s="750"/>
      <c r="BA6" s="400" t="s">
        <v>1312</v>
      </c>
    </row>
    <row r="7" spans="1:53" ht="20.95" customHeight="1">
      <c r="A7" s="762" t="s">
        <v>1313</v>
      </c>
      <c r="B7" s="763"/>
      <c r="C7" s="763"/>
      <c r="D7" s="763"/>
      <c r="E7" s="763"/>
      <c r="F7" s="394"/>
      <c r="G7" s="759" t="s">
        <v>1527</v>
      </c>
      <c r="H7" s="759"/>
      <c r="I7" s="759"/>
      <c r="J7" s="759"/>
      <c r="K7" s="759"/>
      <c r="L7" s="759"/>
      <c r="M7" s="759"/>
      <c r="N7" s="759"/>
      <c r="O7" s="395"/>
      <c r="P7" s="752" t="s">
        <v>1314</v>
      </c>
      <c r="Q7" s="753"/>
      <c r="R7" s="753"/>
      <c r="S7" s="753"/>
      <c r="T7" s="753"/>
      <c r="U7" s="753"/>
      <c r="V7" s="753"/>
      <c r="W7" s="753"/>
      <c r="X7" s="753"/>
      <c r="Y7" s="756"/>
      <c r="Z7" s="394"/>
      <c r="AA7" s="759" t="s">
        <v>1306</v>
      </c>
      <c r="AB7" s="759"/>
      <c r="AC7" s="759"/>
      <c r="AD7" s="759"/>
      <c r="AE7" s="759"/>
      <c r="AF7" s="759"/>
      <c r="AG7" s="759"/>
      <c r="AH7" s="759"/>
      <c r="AI7" s="759"/>
      <c r="AJ7" s="759"/>
      <c r="AK7" s="759"/>
      <c r="AL7" s="759"/>
      <c r="AM7" s="395"/>
      <c r="AN7" s="750" t="s">
        <v>1307</v>
      </c>
      <c r="AO7" s="750"/>
      <c r="AP7" s="750"/>
      <c r="AQ7" s="750"/>
      <c r="AR7" s="750"/>
      <c r="AS7" s="750"/>
      <c r="AT7" s="399">
        <v>7</v>
      </c>
      <c r="AU7" s="751" t="s">
        <v>1308</v>
      </c>
      <c r="AV7" s="750"/>
      <c r="AW7" s="750"/>
      <c r="AX7" s="750"/>
      <c r="AY7" s="750"/>
      <c r="AZ7" s="750"/>
      <c r="BA7" s="401" t="s">
        <v>1341</v>
      </c>
    </row>
    <row r="8" spans="1:53" ht="20.95" customHeight="1">
      <c r="A8" s="760" t="s">
        <v>1315</v>
      </c>
      <c r="B8" s="761"/>
      <c r="C8" s="761"/>
      <c r="D8" s="761"/>
      <c r="E8" s="761"/>
      <c r="F8" s="296" t="s">
        <v>1316</v>
      </c>
      <c r="G8" s="754" t="s">
        <v>1528</v>
      </c>
      <c r="H8" s="754"/>
      <c r="I8" s="754"/>
      <c r="J8" s="754"/>
      <c r="K8" s="754"/>
      <c r="L8" s="754"/>
      <c r="M8" s="754"/>
      <c r="N8" s="754"/>
      <c r="O8" s="297" t="s">
        <v>1317</v>
      </c>
      <c r="P8" s="392"/>
      <c r="Q8" s="754" t="s">
        <v>1318</v>
      </c>
      <c r="R8" s="754"/>
      <c r="S8" s="754"/>
      <c r="T8" s="754"/>
      <c r="U8" s="754"/>
      <c r="V8" s="754"/>
      <c r="W8" s="754"/>
      <c r="X8" s="754"/>
      <c r="Y8" s="393"/>
      <c r="Z8" s="392"/>
      <c r="AA8" s="754" t="s">
        <v>1319</v>
      </c>
      <c r="AB8" s="754"/>
      <c r="AC8" s="754"/>
      <c r="AD8" s="754"/>
      <c r="AE8" s="754"/>
      <c r="AF8" s="754"/>
      <c r="AG8" s="754"/>
      <c r="AH8" s="754"/>
      <c r="AI8" s="754"/>
      <c r="AJ8" s="754"/>
      <c r="AK8" s="754"/>
      <c r="AL8" s="754"/>
      <c r="AM8" s="393"/>
      <c r="AN8" s="750" t="s">
        <v>1320</v>
      </c>
      <c r="AO8" s="750"/>
      <c r="AP8" s="750"/>
      <c r="AQ8" s="750"/>
      <c r="AR8" s="750"/>
      <c r="AS8" s="750"/>
      <c r="AT8" s="399">
        <v>0</v>
      </c>
      <c r="AU8" s="751" t="s">
        <v>1308</v>
      </c>
      <c r="AV8" s="750"/>
      <c r="AW8" s="750"/>
      <c r="AX8" s="750"/>
      <c r="AY8" s="750"/>
      <c r="AZ8" s="750"/>
      <c r="BA8" s="401" t="s">
        <v>1312</v>
      </c>
    </row>
    <row r="9" spans="1:53" ht="20.95" customHeight="1">
      <c r="A9" s="752" t="s">
        <v>123</v>
      </c>
      <c r="B9" s="753"/>
      <c r="C9" s="753"/>
      <c r="D9" s="753"/>
      <c r="E9" s="756"/>
      <c r="F9" s="396"/>
      <c r="G9" s="764"/>
      <c r="H9" s="764"/>
      <c r="I9" s="764"/>
      <c r="J9" s="764"/>
      <c r="K9" s="764"/>
      <c r="L9" s="764"/>
      <c r="M9" s="764"/>
      <c r="N9" s="764"/>
      <c r="O9" s="397"/>
      <c r="P9" s="396"/>
      <c r="Q9" s="765"/>
      <c r="R9" s="765"/>
      <c r="S9" s="765"/>
      <c r="T9" s="765"/>
      <c r="U9" s="765"/>
      <c r="V9" s="765"/>
      <c r="W9" s="765"/>
      <c r="X9" s="765"/>
      <c r="Y9" s="397"/>
      <c r="Z9" s="396"/>
      <c r="AA9" s="764"/>
      <c r="AB9" s="764"/>
      <c r="AC9" s="764"/>
      <c r="AD9" s="764"/>
      <c r="AE9" s="764"/>
      <c r="AF9" s="764"/>
      <c r="AG9" s="764"/>
      <c r="AH9" s="764"/>
      <c r="AI9" s="764"/>
      <c r="AJ9" s="764"/>
      <c r="AK9" s="764"/>
      <c r="AL9" s="764"/>
      <c r="AM9" s="397"/>
      <c r="AN9" s="766">
        <v>29</v>
      </c>
      <c r="AO9" s="766"/>
      <c r="AP9" s="766"/>
      <c r="AQ9" s="766"/>
      <c r="AR9" s="766"/>
      <c r="AS9" s="766"/>
      <c r="AT9" s="766"/>
      <c r="AU9" s="767" t="s">
        <v>899</v>
      </c>
      <c r="AV9" s="768"/>
      <c r="AW9" s="768"/>
      <c r="AX9" s="768"/>
      <c r="AY9" s="768"/>
      <c r="AZ9" s="768"/>
      <c r="BA9" s="769"/>
    </row>
    <row r="10" spans="1:53" ht="20.95" customHeight="1">
      <c r="A10" s="103" t="s">
        <v>351</v>
      </c>
    </row>
    <row r="11" spans="1:53" ht="20.95" customHeight="1">
      <c r="A11" s="103"/>
    </row>
    <row r="12" spans="1:53" ht="20.95" customHeight="1">
      <c r="A12" s="100" t="s">
        <v>352</v>
      </c>
      <c r="AR12" s="398"/>
      <c r="AS12" s="755" t="s">
        <v>1524</v>
      </c>
      <c r="AT12" s="755"/>
      <c r="AU12" s="755"/>
      <c r="AV12" s="755"/>
      <c r="AW12" s="755"/>
      <c r="AX12" s="755"/>
      <c r="AY12" s="755"/>
      <c r="AZ12" s="755"/>
      <c r="BA12" s="755"/>
    </row>
    <row r="13" spans="1:53" ht="20.95" customHeight="1">
      <c r="A13" s="749" t="s">
        <v>1321</v>
      </c>
      <c r="B13" s="749"/>
      <c r="C13" s="749"/>
      <c r="D13" s="749"/>
      <c r="E13" s="749"/>
      <c r="F13" s="749" t="s">
        <v>1322</v>
      </c>
      <c r="G13" s="749"/>
      <c r="H13" s="749"/>
      <c r="I13" s="749"/>
      <c r="J13" s="749"/>
      <c r="K13" s="749"/>
      <c r="L13" s="749"/>
      <c r="M13" s="749"/>
      <c r="N13" s="749"/>
      <c r="O13" s="749"/>
      <c r="P13" s="749" t="s">
        <v>1323</v>
      </c>
      <c r="Q13" s="749"/>
      <c r="R13" s="749"/>
      <c r="S13" s="749"/>
      <c r="T13" s="749"/>
      <c r="U13" s="749"/>
      <c r="V13" s="749"/>
      <c r="W13" s="749"/>
      <c r="X13" s="749"/>
      <c r="Y13" s="749"/>
      <c r="Z13" s="749" t="s">
        <v>1324</v>
      </c>
      <c r="AA13" s="749"/>
      <c r="AB13" s="749"/>
      <c r="AC13" s="749"/>
      <c r="AD13" s="749"/>
      <c r="AE13" s="749"/>
      <c r="AF13" s="749"/>
      <c r="AG13" s="749"/>
      <c r="AH13" s="749"/>
      <c r="AI13" s="749"/>
      <c r="AJ13" s="749" t="s">
        <v>1325</v>
      </c>
      <c r="AK13" s="749"/>
      <c r="AL13" s="749"/>
      <c r="AM13" s="749"/>
      <c r="AN13" s="749"/>
      <c r="AO13" s="749"/>
      <c r="AP13" s="749"/>
      <c r="AQ13" s="749"/>
      <c r="AR13" s="749"/>
      <c r="AS13" s="749" t="s">
        <v>1326</v>
      </c>
      <c r="AT13" s="749"/>
      <c r="AU13" s="749"/>
      <c r="AV13" s="749"/>
      <c r="AW13" s="749"/>
      <c r="AX13" s="749"/>
      <c r="AY13" s="749"/>
      <c r="AZ13" s="749"/>
      <c r="BA13" s="749"/>
    </row>
    <row r="14" spans="1:53" ht="20.95" customHeight="1">
      <c r="A14" s="749" t="s">
        <v>1327</v>
      </c>
      <c r="B14" s="749"/>
      <c r="C14" s="749"/>
      <c r="D14" s="749"/>
      <c r="E14" s="749"/>
      <c r="F14" s="451"/>
      <c r="G14" s="452"/>
      <c r="H14" s="452"/>
      <c r="I14" s="748">
        <v>35</v>
      </c>
      <c r="J14" s="748"/>
      <c r="K14" s="747"/>
      <c r="L14" s="747"/>
      <c r="M14" s="452"/>
      <c r="N14" s="452"/>
      <c r="O14" s="453"/>
      <c r="P14" s="451"/>
      <c r="Q14" s="452"/>
      <c r="R14" s="452"/>
      <c r="S14" s="746">
        <v>17</v>
      </c>
      <c r="T14" s="746"/>
      <c r="U14" s="747"/>
      <c r="V14" s="747"/>
      <c r="W14" s="452"/>
      <c r="X14" s="452"/>
      <c r="Y14" s="453"/>
      <c r="Z14" s="451"/>
      <c r="AA14" s="452"/>
      <c r="AB14" s="452"/>
      <c r="AC14" s="746">
        <v>41</v>
      </c>
      <c r="AD14" s="746"/>
      <c r="AE14" s="747"/>
      <c r="AF14" s="747"/>
      <c r="AG14" s="452"/>
      <c r="AH14" s="452"/>
      <c r="AI14" s="452"/>
      <c r="AJ14" s="455"/>
      <c r="AK14" s="454"/>
      <c r="AL14" s="454"/>
      <c r="AM14" s="744"/>
      <c r="AN14" s="744"/>
      <c r="AO14" s="745"/>
      <c r="AP14" s="745"/>
      <c r="AQ14" s="454"/>
      <c r="AR14" s="456"/>
      <c r="AS14" s="455"/>
      <c r="AT14" s="454"/>
      <c r="AU14" s="454"/>
      <c r="AV14" s="744">
        <f>(I14+S14+AC14+AM14)</f>
        <v>93</v>
      </c>
      <c r="AW14" s="744"/>
      <c r="AX14" s="745" t="str">
        <f>IF((K14+U14+AE14+AO14)=0,"",(K14+U14+AE14+AO14))</f>
        <v/>
      </c>
      <c r="AY14" s="745"/>
      <c r="AZ14" s="454"/>
      <c r="BA14" s="456"/>
    </row>
    <row r="15" spans="1:53" ht="20.95" customHeight="1">
      <c r="A15" s="749" t="s">
        <v>1328</v>
      </c>
      <c r="B15" s="749"/>
      <c r="C15" s="749"/>
      <c r="D15" s="749"/>
      <c r="E15" s="749"/>
      <c r="F15" s="451"/>
      <c r="G15" s="452"/>
      <c r="H15" s="452"/>
      <c r="I15" s="748">
        <v>27</v>
      </c>
      <c r="J15" s="748"/>
      <c r="K15" s="747"/>
      <c r="L15" s="747"/>
      <c r="M15" s="452"/>
      <c r="N15" s="452"/>
      <c r="O15" s="453"/>
      <c r="P15" s="451"/>
      <c r="Q15" s="452"/>
      <c r="R15" s="452"/>
      <c r="S15" s="746">
        <v>33</v>
      </c>
      <c r="T15" s="746"/>
      <c r="U15" s="747"/>
      <c r="V15" s="747"/>
      <c r="W15" s="452"/>
      <c r="X15" s="452"/>
      <c r="Y15" s="453"/>
      <c r="Z15" s="451"/>
      <c r="AA15" s="452"/>
      <c r="AB15" s="452"/>
      <c r="AC15" s="746">
        <v>54</v>
      </c>
      <c r="AD15" s="746"/>
      <c r="AE15" s="747"/>
      <c r="AF15" s="747"/>
      <c r="AG15" s="452"/>
      <c r="AH15" s="452"/>
      <c r="AI15" s="452"/>
      <c r="AJ15" s="455"/>
      <c r="AK15" s="454"/>
      <c r="AL15" s="454"/>
      <c r="AM15" s="744">
        <v>1</v>
      </c>
      <c r="AN15" s="744"/>
      <c r="AO15" s="745"/>
      <c r="AP15" s="745"/>
      <c r="AQ15" s="454"/>
      <c r="AR15" s="456"/>
      <c r="AS15" s="455"/>
      <c r="AT15" s="454"/>
      <c r="AU15" s="454"/>
      <c r="AV15" s="744">
        <f t="shared" ref="AV15:AV26" si="0">(I15+S15+AC15+AM15)</f>
        <v>115</v>
      </c>
      <c r="AW15" s="744"/>
      <c r="AX15" s="745" t="str">
        <f t="shared" ref="AX15:AX26" si="1">IF((K15+U15+AE15+AO15)=0,"",(K15+U15+AE15+AO15))</f>
        <v/>
      </c>
      <c r="AY15" s="745"/>
      <c r="AZ15" s="454"/>
      <c r="BA15" s="456"/>
    </row>
    <row r="16" spans="1:53" ht="20.95" customHeight="1">
      <c r="A16" s="749" t="s">
        <v>1329</v>
      </c>
      <c r="B16" s="749"/>
      <c r="C16" s="749"/>
      <c r="D16" s="749"/>
      <c r="E16" s="749"/>
      <c r="F16" s="451"/>
      <c r="G16" s="452"/>
      <c r="H16" s="452"/>
      <c r="I16" s="748">
        <v>1</v>
      </c>
      <c r="J16" s="748"/>
      <c r="K16" s="747"/>
      <c r="L16" s="747"/>
      <c r="M16" s="452"/>
      <c r="N16" s="452"/>
      <c r="O16" s="453"/>
      <c r="P16" s="451"/>
      <c r="Q16" s="452"/>
      <c r="R16" s="452"/>
      <c r="S16" s="746"/>
      <c r="T16" s="746"/>
      <c r="U16" s="747"/>
      <c r="V16" s="747"/>
      <c r="W16" s="452"/>
      <c r="X16" s="452"/>
      <c r="Y16" s="453"/>
      <c r="Z16" s="451"/>
      <c r="AA16" s="452"/>
      <c r="AB16" s="452"/>
      <c r="AC16" s="746"/>
      <c r="AD16" s="746"/>
      <c r="AE16" s="747"/>
      <c r="AF16" s="747"/>
      <c r="AG16" s="452"/>
      <c r="AH16" s="452"/>
      <c r="AI16" s="452"/>
      <c r="AJ16" s="455"/>
      <c r="AK16" s="454"/>
      <c r="AL16" s="454"/>
      <c r="AM16" s="744"/>
      <c r="AN16" s="744"/>
      <c r="AO16" s="745"/>
      <c r="AP16" s="745"/>
      <c r="AQ16" s="454"/>
      <c r="AR16" s="456"/>
      <c r="AS16" s="455"/>
      <c r="AT16" s="454"/>
      <c r="AU16" s="454"/>
      <c r="AV16" s="744">
        <f t="shared" si="0"/>
        <v>1</v>
      </c>
      <c r="AW16" s="744"/>
      <c r="AX16" s="745" t="str">
        <f t="shared" si="1"/>
        <v/>
      </c>
      <c r="AY16" s="745"/>
      <c r="AZ16" s="454"/>
      <c r="BA16" s="456"/>
    </row>
    <row r="17" spans="1:53" ht="20.95" customHeight="1">
      <c r="A17" s="749" t="s">
        <v>1330</v>
      </c>
      <c r="B17" s="749"/>
      <c r="C17" s="749"/>
      <c r="D17" s="749"/>
      <c r="E17" s="749"/>
      <c r="F17" s="451"/>
      <c r="G17" s="452"/>
      <c r="H17" s="452"/>
      <c r="I17" s="748">
        <v>2</v>
      </c>
      <c r="J17" s="748"/>
      <c r="K17" s="747"/>
      <c r="L17" s="747"/>
      <c r="M17" s="452"/>
      <c r="N17" s="452"/>
      <c r="O17" s="453"/>
      <c r="P17" s="451"/>
      <c r="Q17" s="452"/>
      <c r="R17" s="452"/>
      <c r="S17" s="746">
        <v>3</v>
      </c>
      <c r="T17" s="746"/>
      <c r="U17" s="747"/>
      <c r="V17" s="747"/>
      <c r="W17" s="452"/>
      <c r="X17" s="452"/>
      <c r="Y17" s="453"/>
      <c r="Z17" s="451"/>
      <c r="AA17" s="452"/>
      <c r="AB17" s="452"/>
      <c r="AC17" s="746">
        <v>5</v>
      </c>
      <c r="AD17" s="746"/>
      <c r="AE17" s="747"/>
      <c r="AF17" s="747"/>
      <c r="AG17" s="452"/>
      <c r="AH17" s="452"/>
      <c r="AI17" s="452"/>
      <c r="AJ17" s="455"/>
      <c r="AK17" s="454"/>
      <c r="AL17" s="454"/>
      <c r="AM17" s="744"/>
      <c r="AN17" s="744"/>
      <c r="AO17" s="745"/>
      <c r="AP17" s="745"/>
      <c r="AQ17" s="454"/>
      <c r="AR17" s="456"/>
      <c r="AS17" s="455"/>
      <c r="AT17" s="454"/>
      <c r="AU17" s="454"/>
      <c r="AV17" s="744">
        <f t="shared" si="0"/>
        <v>10</v>
      </c>
      <c r="AW17" s="744"/>
      <c r="AX17" s="745" t="str">
        <f t="shared" si="1"/>
        <v/>
      </c>
      <c r="AY17" s="745"/>
      <c r="AZ17" s="454"/>
      <c r="BA17" s="456"/>
    </row>
    <row r="18" spans="1:53" ht="20.95" customHeight="1">
      <c r="A18" s="749" t="s">
        <v>1331</v>
      </c>
      <c r="B18" s="749"/>
      <c r="C18" s="749"/>
      <c r="D18" s="749"/>
      <c r="E18" s="749"/>
      <c r="F18" s="451"/>
      <c r="G18" s="452"/>
      <c r="H18" s="452"/>
      <c r="I18" s="747"/>
      <c r="J18" s="747"/>
      <c r="K18" s="747"/>
      <c r="L18" s="747"/>
      <c r="M18" s="452"/>
      <c r="N18" s="452"/>
      <c r="O18" s="453"/>
      <c r="P18" s="451"/>
      <c r="Q18" s="452"/>
      <c r="R18" s="452"/>
      <c r="S18" s="746"/>
      <c r="T18" s="746"/>
      <c r="U18" s="747"/>
      <c r="V18" s="747"/>
      <c r="W18" s="452"/>
      <c r="X18" s="452"/>
      <c r="Y18" s="453"/>
      <c r="Z18" s="451"/>
      <c r="AA18" s="452"/>
      <c r="AB18" s="452"/>
      <c r="AC18" s="746">
        <v>1</v>
      </c>
      <c r="AD18" s="746"/>
      <c r="AE18" s="747"/>
      <c r="AF18" s="747"/>
      <c r="AG18" s="452"/>
      <c r="AH18" s="452"/>
      <c r="AI18" s="452"/>
      <c r="AJ18" s="455"/>
      <c r="AK18" s="454"/>
      <c r="AL18" s="454"/>
      <c r="AM18" s="744"/>
      <c r="AN18" s="744"/>
      <c r="AO18" s="745"/>
      <c r="AP18" s="745"/>
      <c r="AQ18" s="454"/>
      <c r="AR18" s="456"/>
      <c r="AS18" s="455"/>
      <c r="AT18" s="454"/>
      <c r="AU18" s="454"/>
      <c r="AV18" s="744">
        <f t="shared" si="0"/>
        <v>1</v>
      </c>
      <c r="AW18" s="744"/>
      <c r="AX18" s="745" t="str">
        <f t="shared" si="1"/>
        <v/>
      </c>
      <c r="AY18" s="745"/>
      <c r="AZ18" s="454"/>
      <c r="BA18" s="456"/>
    </row>
    <row r="19" spans="1:53" ht="20.95" customHeight="1">
      <c r="A19" s="749" t="s">
        <v>1332</v>
      </c>
      <c r="B19" s="749"/>
      <c r="C19" s="749"/>
      <c r="D19" s="749"/>
      <c r="E19" s="749"/>
      <c r="F19" s="451"/>
      <c r="G19" s="452"/>
      <c r="H19" s="452"/>
      <c r="I19" s="748">
        <v>3</v>
      </c>
      <c r="J19" s="748"/>
      <c r="K19" s="745">
        <v>-3</v>
      </c>
      <c r="L19" s="745"/>
      <c r="M19" s="452"/>
      <c r="N19" s="452"/>
      <c r="O19" s="453"/>
      <c r="P19" s="451"/>
      <c r="Q19" s="452"/>
      <c r="R19" s="452"/>
      <c r="S19" s="746">
        <v>2</v>
      </c>
      <c r="T19" s="746"/>
      <c r="U19" s="745">
        <v>-2</v>
      </c>
      <c r="V19" s="745"/>
      <c r="W19" s="452"/>
      <c r="X19" s="452"/>
      <c r="Y19" s="453"/>
      <c r="Z19" s="451"/>
      <c r="AA19" s="452"/>
      <c r="AB19" s="452"/>
      <c r="AC19" s="746">
        <v>2</v>
      </c>
      <c r="AD19" s="746"/>
      <c r="AE19" s="745">
        <v>-1</v>
      </c>
      <c r="AF19" s="745"/>
      <c r="AG19" s="452"/>
      <c r="AH19" s="452"/>
      <c r="AI19" s="452"/>
      <c r="AJ19" s="455"/>
      <c r="AK19" s="454"/>
      <c r="AL19" s="454"/>
      <c r="AM19" s="744"/>
      <c r="AN19" s="744"/>
      <c r="AO19" s="745"/>
      <c r="AP19" s="745"/>
      <c r="AQ19" s="454"/>
      <c r="AR19" s="456"/>
      <c r="AS19" s="455"/>
      <c r="AT19" s="454"/>
      <c r="AU19" s="454"/>
      <c r="AV19" s="744">
        <f t="shared" si="0"/>
        <v>7</v>
      </c>
      <c r="AW19" s="744"/>
      <c r="AX19" s="745">
        <f t="shared" si="1"/>
        <v>-6</v>
      </c>
      <c r="AY19" s="745"/>
      <c r="AZ19" s="454"/>
      <c r="BA19" s="456"/>
    </row>
    <row r="20" spans="1:53" ht="20.95" customHeight="1">
      <c r="A20" s="749" t="s">
        <v>1333</v>
      </c>
      <c r="B20" s="749"/>
      <c r="C20" s="749"/>
      <c r="D20" s="749"/>
      <c r="E20" s="749"/>
      <c r="F20" s="451"/>
      <c r="G20" s="452"/>
      <c r="H20" s="452"/>
      <c r="I20" s="747"/>
      <c r="J20" s="747"/>
      <c r="K20" s="747"/>
      <c r="L20" s="747"/>
      <c r="M20" s="452"/>
      <c r="N20" s="452"/>
      <c r="O20" s="453"/>
      <c r="P20" s="451"/>
      <c r="Q20" s="452"/>
      <c r="R20" s="452"/>
      <c r="S20" s="746"/>
      <c r="T20" s="746"/>
      <c r="U20" s="747"/>
      <c r="V20" s="747"/>
      <c r="W20" s="452"/>
      <c r="X20" s="452"/>
      <c r="Y20" s="453"/>
      <c r="Z20" s="451"/>
      <c r="AA20" s="452"/>
      <c r="AB20" s="452"/>
      <c r="AC20" s="746">
        <v>2</v>
      </c>
      <c r="AD20" s="746"/>
      <c r="AE20" s="747"/>
      <c r="AF20" s="747"/>
      <c r="AG20" s="452"/>
      <c r="AH20" s="452"/>
      <c r="AI20" s="452"/>
      <c r="AJ20" s="455"/>
      <c r="AK20" s="454"/>
      <c r="AL20" s="454"/>
      <c r="AM20" s="744"/>
      <c r="AN20" s="744"/>
      <c r="AO20" s="745"/>
      <c r="AP20" s="745"/>
      <c r="AQ20" s="454"/>
      <c r="AR20" s="456"/>
      <c r="AS20" s="455"/>
      <c r="AT20" s="454"/>
      <c r="AU20" s="454"/>
      <c r="AV20" s="744">
        <f t="shared" si="0"/>
        <v>2</v>
      </c>
      <c r="AW20" s="744"/>
      <c r="AX20" s="745" t="str">
        <f t="shared" si="1"/>
        <v/>
      </c>
      <c r="AY20" s="745"/>
      <c r="AZ20" s="454"/>
      <c r="BA20" s="456"/>
    </row>
    <row r="21" spans="1:53" ht="20.95" customHeight="1">
      <c r="A21" s="749" t="s">
        <v>1334</v>
      </c>
      <c r="B21" s="749"/>
      <c r="C21" s="749"/>
      <c r="D21" s="749"/>
      <c r="E21" s="749"/>
      <c r="F21" s="451"/>
      <c r="G21" s="452"/>
      <c r="H21" s="452"/>
      <c r="I21" s="747"/>
      <c r="J21" s="747"/>
      <c r="K21" s="747"/>
      <c r="L21" s="747"/>
      <c r="M21" s="452"/>
      <c r="N21" s="452"/>
      <c r="O21" s="453"/>
      <c r="P21" s="451"/>
      <c r="Q21" s="452"/>
      <c r="R21" s="452"/>
      <c r="S21" s="746"/>
      <c r="T21" s="746"/>
      <c r="U21" s="747"/>
      <c r="V21" s="747"/>
      <c r="W21" s="452"/>
      <c r="X21" s="452"/>
      <c r="Y21" s="453"/>
      <c r="Z21" s="451"/>
      <c r="AA21" s="452"/>
      <c r="AB21" s="452"/>
      <c r="AC21" s="746">
        <v>1</v>
      </c>
      <c r="AD21" s="746"/>
      <c r="AE21" s="747"/>
      <c r="AF21" s="747"/>
      <c r="AG21" s="452"/>
      <c r="AH21" s="452"/>
      <c r="AI21" s="452"/>
      <c r="AJ21" s="455"/>
      <c r="AK21" s="454"/>
      <c r="AL21" s="454"/>
      <c r="AM21" s="744"/>
      <c r="AN21" s="744"/>
      <c r="AO21" s="745"/>
      <c r="AP21" s="745"/>
      <c r="AQ21" s="454"/>
      <c r="AR21" s="456"/>
      <c r="AS21" s="455"/>
      <c r="AT21" s="454"/>
      <c r="AU21" s="454"/>
      <c r="AV21" s="744">
        <f t="shared" si="0"/>
        <v>1</v>
      </c>
      <c r="AW21" s="744"/>
      <c r="AX21" s="745" t="str">
        <f t="shared" si="1"/>
        <v/>
      </c>
      <c r="AY21" s="745"/>
      <c r="AZ21" s="454"/>
      <c r="BA21" s="456"/>
    </row>
    <row r="22" spans="1:53" ht="20.95" customHeight="1">
      <c r="A22" s="749" t="s">
        <v>1335</v>
      </c>
      <c r="B22" s="749"/>
      <c r="C22" s="749"/>
      <c r="D22" s="749"/>
      <c r="E22" s="749"/>
      <c r="F22" s="451"/>
      <c r="G22" s="452"/>
      <c r="H22" s="452"/>
      <c r="I22" s="747"/>
      <c r="J22" s="747"/>
      <c r="K22" s="747"/>
      <c r="L22" s="747"/>
      <c r="M22" s="452"/>
      <c r="N22" s="452"/>
      <c r="O22" s="453"/>
      <c r="P22" s="451"/>
      <c r="Q22" s="452"/>
      <c r="R22" s="452"/>
      <c r="S22" s="746">
        <v>5</v>
      </c>
      <c r="T22" s="746"/>
      <c r="U22" s="747"/>
      <c r="V22" s="747"/>
      <c r="W22" s="452"/>
      <c r="X22" s="452"/>
      <c r="Y22" s="453"/>
      <c r="Z22" s="451"/>
      <c r="AA22" s="452"/>
      <c r="AB22" s="452"/>
      <c r="AC22" s="746">
        <v>6</v>
      </c>
      <c r="AD22" s="746"/>
      <c r="AE22" s="747"/>
      <c r="AF22" s="747"/>
      <c r="AG22" s="452"/>
      <c r="AH22" s="452"/>
      <c r="AI22" s="452"/>
      <c r="AJ22" s="455"/>
      <c r="AK22" s="454"/>
      <c r="AL22" s="454"/>
      <c r="AM22" s="744"/>
      <c r="AN22" s="744"/>
      <c r="AO22" s="745"/>
      <c r="AP22" s="745"/>
      <c r="AQ22" s="454"/>
      <c r="AR22" s="456"/>
      <c r="AS22" s="455"/>
      <c r="AT22" s="454"/>
      <c r="AU22" s="454"/>
      <c r="AV22" s="744">
        <f t="shared" si="0"/>
        <v>11</v>
      </c>
      <c r="AW22" s="744"/>
      <c r="AX22" s="745" t="str">
        <f t="shared" si="1"/>
        <v/>
      </c>
      <c r="AY22" s="745"/>
      <c r="AZ22" s="454"/>
      <c r="BA22" s="456"/>
    </row>
    <row r="23" spans="1:53" ht="20.95" customHeight="1">
      <c r="A23" s="749" t="s">
        <v>1336</v>
      </c>
      <c r="B23" s="749"/>
      <c r="C23" s="749"/>
      <c r="D23" s="749"/>
      <c r="E23" s="749"/>
      <c r="F23" s="451"/>
      <c r="G23" s="452"/>
      <c r="H23" s="452"/>
      <c r="I23" s="747"/>
      <c r="J23" s="747"/>
      <c r="K23" s="747"/>
      <c r="L23" s="747"/>
      <c r="M23" s="452"/>
      <c r="N23" s="452"/>
      <c r="O23" s="453"/>
      <c r="P23" s="451"/>
      <c r="Q23" s="452"/>
      <c r="R23" s="452"/>
      <c r="S23" s="746"/>
      <c r="T23" s="746"/>
      <c r="U23" s="747"/>
      <c r="V23" s="747"/>
      <c r="W23" s="452"/>
      <c r="X23" s="452"/>
      <c r="Y23" s="453"/>
      <c r="Z23" s="451"/>
      <c r="AA23" s="452"/>
      <c r="AB23" s="452"/>
      <c r="AC23" s="746">
        <v>5</v>
      </c>
      <c r="AD23" s="746"/>
      <c r="AE23" s="747"/>
      <c r="AF23" s="747"/>
      <c r="AG23" s="452"/>
      <c r="AH23" s="452"/>
      <c r="AI23" s="452"/>
      <c r="AJ23" s="455"/>
      <c r="AK23" s="454"/>
      <c r="AL23" s="454"/>
      <c r="AM23" s="744"/>
      <c r="AN23" s="744"/>
      <c r="AO23" s="745"/>
      <c r="AP23" s="745"/>
      <c r="AQ23" s="454"/>
      <c r="AR23" s="456"/>
      <c r="AS23" s="455"/>
      <c r="AT23" s="454"/>
      <c r="AU23" s="454"/>
      <c r="AV23" s="744">
        <f t="shared" si="0"/>
        <v>5</v>
      </c>
      <c r="AW23" s="744"/>
      <c r="AX23" s="745" t="str">
        <f t="shared" si="1"/>
        <v/>
      </c>
      <c r="AY23" s="745"/>
      <c r="AZ23" s="454"/>
      <c r="BA23" s="456"/>
    </row>
    <row r="24" spans="1:53" ht="20.95" customHeight="1">
      <c r="A24" s="749" t="s">
        <v>1337</v>
      </c>
      <c r="B24" s="749"/>
      <c r="C24" s="749"/>
      <c r="D24" s="749"/>
      <c r="E24" s="749"/>
      <c r="F24" s="451"/>
      <c r="G24" s="452"/>
      <c r="H24" s="452"/>
      <c r="I24" s="747"/>
      <c r="J24" s="747"/>
      <c r="K24" s="747"/>
      <c r="L24" s="747"/>
      <c r="M24" s="452"/>
      <c r="N24" s="452"/>
      <c r="O24" s="453"/>
      <c r="P24" s="451"/>
      <c r="Q24" s="452"/>
      <c r="R24" s="452"/>
      <c r="S24" s="746"/>
      <c r="T24" s="746"/>
      <c r="U24" s="747"/>
      <c r="V24" s="747"/>
      <c r="W24" s="452"/>
      <c r="X24" s="452"/>
      <c r="Y24" s="453"/>
      <c r="Z24" s="451"/>
      <c r="AA24" s="452"/>
      <c r="AB24" s="452"/>
      <c r="AC24" s="746">
        <v>16</v>
      </c>
      <c r="AD24" s="746"/>
      <c r="AE24" s="747"/>
      <c r="AF24" s="747"/>
      <c r="AG24" s="452"/>
      <c r="AH24" s="452"/>
      <c r="AI24" s="452"/>
      <c r="AJ24" s="455"/>
      <c r="AK24" s="454"/>
      <c r="AL24" s="454"/>
      <c r="AM24" s="744"/>
      <c r="AN24" s="744"/>
      <c r="AO24" s="745"/>
      <c r="AP24" s="745"/>
      <c r="AQ24" s="454"/>
      <c r="AR24" s="456"/>
      <c r="AS24" s="455"/>
      <c r="AT24" s="454"/>
      <c r="AU24" s="454"/>
      <c r="AV24" s="744">
        <f t="shared" si="0"/>
        <v>16</v>
      </c>
      <c r="AW24" s="744"/>
      <c r="AX24" s="745" t="str">
        <f t="shared" si="1"/>
        <v/>
      </c>
      <c r="AY24" s="745"/>
      <c r="AZ24" s="454"/>
      <c r="BA24" s="456"/>
    </row>
    <row r="25" spans="1:53" ht="20.95" customHeight="1">
      <c r="A25" s="749" t="s">
        <v>1529</v>
      </c>
      <c r="B25" s="749"/>
      <c r="C25" s="749"/>
      <c r="D25" s="749"/>
      <c r="E25" s="749"/>
      <c r="F25" s="451"/>
      <c r="G25" s="452"/>
      <c r="H25" s="452"/>
      <c r="I25" s="747"/>
      <c r="J25" s="747"/>
      <c r="K25" s="747"/>
      <c r="L25" s="747"/>
      <c r="M25" s="452"/>
      <c r="N25" s="452"/>
      <c r="O25" s="453"/>
      <c r="P25" s="451"/>
      <c r="Q25" s="452"/>
      <c r="R25" s="452"/>
      <c r="S25" s="746"/>
      <c r="T25" s="746"/>
      <c r="U25" s="747"/>
      <c r="V25" s="747"/>
      <c r="W25" s="452"/>
      <c r="X25" s="452"/>
      <c r="Y25" s="453"/>
      <c r="Z25" s="451"/>
      <c r="AA25" s="452"/>
      <c r="AB25" s="452"/>
      <c r="AC25" s="746">
        <v>1</v>
      </c>
      <c r="AD25" s="746"/>
      <c r="AE25" s="747"/>
      <c r="AF25" s="747"/>
      <c r="AG25" s="452"/>
      <c r="AH25" s="452"/>
      <c r="AI25" s="452"/>
      <c r="AJ25" s="455"/>
      <c r="AK25" s="454"/>
      <c r="AL25" s="454"/>
      <c r="AM25" s="744"/>
      <c r="AN25" s="744"/>
      <c r="AO25" s="745"/>
      <c r="AP25" s="745"/>
      <c r="AQ25" s="454"/>
      <c r="AR25" s="456"/>
      <c r="AS25" s="455"/>
      <c r="AT25" s="454"/>
      <c r="AU25" s="454"/>
      <c r="AV25" s="744">
        <f t="shared" si="0"/>
        <v>1</v>
      </c>
      <c r="AW25" s="744"/>
      <c r="AX25" s="745" t="str">
        <f t="shared" si="1"/>
        <v/>
      </c>
      <c r="AY25" s="745"/>
      <c r="AZ25" s="454"/>
      <c r="BA25" s="456"/>
    </row>
    <row r="26" spans="1:53" ht="20.95" customHeight="1">
      <c r="A26" s="749" t="s">
        <v>1338</v>
      </c>
      <c r="B26" s="749"/>
      <c r="C26" s="749"/>
      <c r="D26" s="749"/>
      <c r="E26" s="749"/>
      <c r="F26" s="451"/>
      <c r="G26" s="452"/>
      <c r="H26" s="452"/>
      <c r="I26" s="747"/>
      <c r="J26" s="747"/>
      <c r="K26" s="747"/>
      <c r="L26" s="747"/>
      <c r="M26" s="452"/>
      <c r="N26" s="452"/>
      <c r="O26" s="453"/>
      <c r="P26" s="451"/>
      <c r="Q26" s="452"/>
      <c r="R26" s="452"/>
      <c r="S26" s="746"/>
      <c r="T26" s="746"/>
      <c r="U26" s="747"/>
      <c r="V26" s="747"/>
      <c r="W26" s="452"/>
      <c r="X26" s="452"/>
      <c r="Y26" s="453"/>
      <c r="Z26" s="451"/>
      <c r="AA26" s="452"/>
      <c r="AB26" s="452"/>
      <c r="AC26" s="746">
        <v>4</v>
      </c>
      <c r="AD26" s="746"/>
      <c r="AE26" s="747"/>
      <c r="AF26" s="747"/>
      <c r="AG26" s="452"/>
      <c r="AH26" s="452"/>
      <c r="AI26" s="452"/>
      <c r="AJ26" s="455"/>
      <c r="AK26" s="454"/>
      <c r="AL26" s="454"/>
      <c r="AM26" s="744"/>
      <c r="AN26" s="744"/>
      <c r="AO26" s="745"/>
      <c r="AP26" s="745"/>
      <c r="AQ26" s="454"/>
      <c r="AR26" s="456"/>
      <c r="AS26" s="455"/>
      <c r="AT26" s="454"/>
      <c r="AU26" s="454"/>
      <c r="AV26" s="744">
        <f t="shared" si="0"/>
        <v>4</v>
      </c>
      <c r="AW26" s="744"/>
      <c r="AX26" s="745" t="str">
        <f t="shared" si="1"/>
        <v/>
      </c>
      <c r="AY26" s="745"/>
      <c r="AZ26" s="454"/>
      <c r="BA26" s="456"/>
    </row>
    <row r="27" spans="1:53" ht="20.95" customHeight="1">
      <c r="A27" s="749" t="s">
        <v>491</v>
      </c>
      <c r="B27" s="749"/>
      <c r="C27" s="749"/>
      <c r="D27" s="749"/>
      <c r="E27" s="749"/>
      <c r="F27" s="451"/>
      <c r="G27" s="452"/>
      <c r="H27" s="452"/>
      <c r="I27" s="744">
        <f>SUM(I14:J26)</f>
        <v>68</v>
      </c>
      <c r="J27" s="744"/>
      <c r="K27" s="745">
        <f>IF(SUM(K14:L26)=0,"",SUM(K14:L26))</f>
        <v>-3</v>
      </c>
      <c r="L27" s="745"/>
      <c r="M27" s="452"/>
      <c r="N27" s="452"/>
      <c r="O27" s="453"/>
      <c r="P27" s="451"/>
      <c r="Q27" s="452"/>
      <c r="R27" s="452"/>
      <c r="S27" s="770">
        <f>SUM(S14:T26)</f>
        <v>60</v>
      </c>
      <c r="T27" s="770"/>
      <c r="U27" s="745">
        <f>IF(SUM(U14:V26)=0,"",SUM(U14:V26))</f>
        <v>-2</v>
      </c>
      <c r="V27" s="745"/>
      <c r="W27" s="452"/>
      <c r="X27" s="452"/>
      <c r="Y27" s="453"/>
      <c r="Z27" s="451"/>
      <c r="AA27" s="452"/>
      <c r="AB27" s="452"/>
      <c r="AC27" s="770">
        <f>SUM(AC14:AD26)</f>
        <v>138</v>
      </c>
      <c r="AD27" s="770"/>
      <c r="AE27" s="745">
        <f>IF(SUM(AE14:AF26)=0,"",SUM(AE14:AF26))</f>
        <v>-1</v>
      </c>
      <c r="AF27" s="745"/>
      <c r="AG27" s="452"/>
      <c r="AH27" s="452"/>
      <c r="AI27" s="452"/>
      <c r="AJ27" s="455"/>
      <c r="AK27" s="454"/>
      <c r="AL27" s="454"/>
      <c r="AM27" s="744">
        <f>SUM(AM14:AN26)</f>
        <v>1</v>
      </c>
      <c r="AN27" s="744"/>
      <c r="AO27" s="745" t="str">
        <f>IF(SUM(AO14:AP26)=0,"",SUM(AO14:AP26))</f>
        <v/>
      </c>
      <c r="AP27" s="745"/>
      <c r="AQ27" s="454"/>
      <c r="AR27" s="456"/>
      <c r="AS27" s="455"/>
      <c r="AT27" s="454"/>
      <c r="AU27" s="454"/>
      <c r="AV27" s="744">
        <f>SUM(AV14:AW26)</f>
        <v>267</v>
      </c>
      <c r="AW27" s="744"/>
      <c r="AX27" s="745">
        <f>IF(SUM(AX14:AY26)=0,"",SUM(AX14:AY26))</f>
        <v>-6</v>
      </c>
      <c r="AY27" s="745"/>
      <c r="AZ27" s="454"/>
      <c r="BA27" s="456"/>
    </row>
    <row r="28" spans="1:53">
      <c r="A28" s="104" t="s">
        <v>1339</v>
      </c>
    </row>
    <row r="29" spans="1:53">
      <c r="A29" s="104"/>
    </row>
  </sheetData>
  <mergeCells count="203">
    <mergeCell ref="I24:J24"/>
    <mergeCell ref="K24:L24"/>
    <mergeCell ref="S23:T23"/>
    <mergeCell ref="A27:E27"/>
    <mergeCell ref="A26:E26"/>
    <mergeCell ref="AC27:AD27"/>
    <mergeCell ref="A25:E25"/>
    <mergeCell ref="A23:E23"/>
    <mergeCell ref="I25:J25"/>
    <mergeCell ref="K25:L25"/>
    <mergeCell ref="I26:J26"/>
    <mergeCell ref="K26:L26"/>
    <mergeCell ref="I27:J27"/>
    <mergeCell ref="K27:L27"/>
    <mergeCell ref="S24:T24"/>
    <mergeCell ref="U24:V24"/>
    <mergeCell ref="S25:T25"/>
    <mergeCell ref="U25:V25"/>
    <mergeCell ref="S26:T26"/>
    <mergeCell ref="U26:V26"/>
    <mergeCell ref="S27:T27"/>
    <mergeCell ref="U27:V27"/>
    <mergeCell ref="AV27:AW27"/>
    <mergeCell ref="AX27:AY27"/>
    <mergeCell ref="A24:E24"/>
    <mergeCell ref="AX18:AY18"/>
    <mergeCell ref="AV19:AW19"/>
    <mergeCell ref="AX19:AY19"/>
    <mergeCell ref="A21:E21"/>
    <mergeCell ref="A20:E20"/>
    <mergeCell ref="AC20:AD20"/>
    <mergeCell ref="AE20:AF20"/>
    <mergeCell ref="AC21:AD21"/>
    <mergeCell ref="AE21:AF21"/>
    <mergeCell ref="AM20:AN20"/>
    <mergeCell ref="AO20:AP20"/>
    <mergeCell ref="AM21:AN21"/>
    <mergeCell ref="AO21:AP21"/>
    <mergeCell ref="AV20:AW20"/>
    <mergeCell ref="AX20:AY20"/>
    <mergeCell ref="AV21:AW21"/>
    <mergeCell ref="AX21:AY21"/>
    <mergeCell ref="AC18:AD18"/>
    <mergeCell ref="K22:L22"/>
    <mergeCell ref="I23:J23"/>
    <mergeCell ref="K23:L23"/>
    <mergeCell ref="AC19:AD19"/>
    <mergeCell ref="AE19:AF19"/>
    <mergeCell ref="AM18:AN18"/>
    <mergeCell ref="AO18:AP18"/>
    <mergeCell ref="AM19:AN19"/>
    <mergeCell ref="AO19:AP19"/>
    <mergeCell ref="AV18:AW18"/>
    <mergeCell ref="AX14:AY14"/>
    <mergeCell ref="AV15:AW15"/>
    <mergeCell ref="AX15:AY15"/>
    <mergeCell ref="AV16:AW16"/>
    <mergeCell ref="AX16:AY16"/>
    <mergeCell ref="AV17:AW17"/>
    <mergeCell ref="AX17:AY17"/>
    <mergeCell ref="AC14:AD14"/>
    <mergeCell ref="AE14:AF14"/>
    <mergeCell ref="AC15:AD15"/>
    <mergeCell ref="AE15:AF15"/>
    <mergeCell ref="AM14:AN14"/>
    <mergeCell ref="AO14:AP14"/>
    <mergeCell ref="AM15:AN15"/>
    <mergeCell ref="AO15:AP15"/>
    <mergeCell ref="AV14:AW14"/>
    <mergeCell ref="AC16:AD16"/>
    <mergeCell ref="AE16:AF16"/>
    <mergeCell ref="AC17:AD17"/>
    <mergeCell ref="AE17:AF17"/>
    <mergeCell ref="AM16:AN16"/>
    <mergeCell ref="AO16:AP16"/>
    <mergeCell ref="AM17:AN17"/>
    <mergeCell ref="AO17:AP17"/>
    <mergeCell ref="AE18:AF18"/>
    <mergeCell ref="AS12:BA12"/>
    <mergeCell ref="A13:E13"/>
    <mergeCell ref="F13:O13"/>
    <mergeCell ref="P13:Y13"/>
    <mergeCell ref="Z13:AI13"/>
    <mergeCell ref="AJ13:AR13"/>
    <mergeCell ref="AS13:BA13"/>
    <mergeCell ref="A9:E9"/>
    <mergeCell ref="G9:N9"/>
    <mergeCell ref="Q9:X9"/>
    <mergeCell ref="AA9:AL9"/>
    <mergeCell ref="AN9:AT9"/>
    <mergeCell ref="AU9:BA9"/>
    <mergeCell ref="AN8:AS8"/>
    <mergeCell ref="AU8:AZ8"/>
    <mergeCell ref="A8:E8"/>
    <mergeCell ref="G8:N8"/>
    <mergeCell ref="Q8:X8"/>
    <mergeCell ref="AA8:AL8"/>
    <mergeCell ref="A7:E7"/>
    <mergeCell ref="G7:N7"/>
    <mergeCell ref="AA7:AL7"/>
    <mergeCell ref="AN6:AS6"/>
    <mergeCell ref="AN7:AS7"/>
    <mergeCell ref="AU6:AZ6"/>
    <mergeCell ref="AU7:AZ7"/>
    <mergeCell ref="P7:Y7"/>
    <mergeCell ref="A6:E6"/>
    <mergeCell ref="G6:N6"/>
    <mergeCell ref="Q6:X6"/>
    <mergeCell ref="A5:E5"/>
    <mergeCell ref="G5:N5"/>
    <mergeCell ref="Q5:X5"/>
    <mergeCell ref="Z6:AM6"/>
    <mergeCell ref="Z5:AM5"/>
    <mergeCell ref="AN4:AS4"/>
    <mergeCell ref="AN5:AS5"/>
    <mergeCell ref="AU4:AZ4"/>
    <mergeCell ref="AU5:AZ5"/>
    <mergeCell ref="A4:E4"/>
    <mergeCell ref="G4:N4"/>
    <mergeCell ref="Q4:X4"/>
    <mergeCell ref="AA4:AL4"/>
    <mergeCell ref="AT2:BA2"/>
    <mergeCell ref="A3:E3"/>
    <mergeCell ref="F3:O3"/>
    <mergeCell ref="P3:Y3"/>
    <mergeCell ref="Z3:AM3"/>
    <mergeCell ref="AN3:BA3"/>
    <mergeCell ref="I19:J19"/>
    <mergeCell ref="K19:L19"/>
    <mergeCell ref="I20:J20"/>
    <mergeCell ref="K20:L20"/>
    <mergeCell ref="I21:J21"/>
    <mergeCell ref="K21:L21"/>
    <mergeCell ref="I22:J22"/>
    <mergeCell ref="A15:E15"/>
    <mergeCell ref="A14:E14"/>
    <mergeCell ref="A19:E19"/>
    <mergeCell ref="A18:E18"/>
    <mergeCell ref="A22:E22"/>
    <mergeCell ref="I14:J14"/>
    <mergeCell ref="K14:L14"/>
    <mergeCell ref="I15:J15"/>
    <mergeCell ref="K15:L15"/>
    <mergeCell ref="I16:J16"/>
    <mergeCell ref="K16:L16"/>
    <mergeCell ref="I17:J17"/>
    <mergeCell ref="K17:L17"/>
    <mergeCell ref="I18:J18"/>
    <mergeCell ref="K18:L18"/>
    <mergeCell ref="A17:E17"/>
    <mergeCell ref="A16:E16"/>
    <mergeCell ref="S14:T14"/>
    <mergeCell ref="U14:V14"/>
    <mergeCell ref="S15:T15"/>
    <mergeCell ref="U15:V15"/>
    <mergeCell ref="S16:T16"/>
    <mergeCell ref="U16:V16"/>
    <mergeCell ref="S17:T17"/>
    <mergeCell ref="U17:V17"/>
    <mergeCell ref="S18:T18"/>
    <mergeCell ref="U18:V18"/>
    <mergeCell ref="S19:T19"/>
    <mergeCell ref="U19:V19"/>
    <mergeCell ref="S20:T20"/>
    <mergeCell ref="U20:V20"/>
    <mergeCell ref="S21:T21"/>
    <mergeCell ref="U21:V21"/>
    <mergeCell ref="S22:T22"/>
    <mergeCell ref="U22:V22"/>
    <mergeCell ref="U23:V23"/>
    <mergeCell ref="AC22:AD22"/>
    <mergeCell ref="AE22:AF22"/>
    <mergeCell ref="AC23:AD23"/>
    <mergeCell ref="AE23:AF23"/>
    <mergeCell ref="AC24:AD24"/>
    <mergeCell ref="AE24:AF24"/>
    <mergeCell ref="AC25:AD25"/>
    <mergeCell ref="AE25:AF25"/>
    <mergeCell ref="AC26:AD26"/>
    <mergeCell ref="AE26:AF26"/>
    <mergeCell ref="AE27:AF27"/>
    <mergeCell ref="AM22:AN22"/>
    <mergeCell ref="AO22:AP22"/>
    <mergeCell ref="AM23:AN23"/>
    <mergeCell ref="AO23:AP23"/>
    <mergeCell ref="AM24:AN24"/>
    <mergeCell ref="AO24:AP24"/>
    <mergeCell ref="AM25:AN25"/>
    <mergeCell ref="AO25:AP25"/>
    <mergeCell ref="AM26:AN26"/>
    <mergeCell ref="AO26:AP26"/>
    <mergeCell ref="AM27:AN27"/>
    <mergeCell ref="AO27:AP27"/>
    <mergeCell ref="AV22:AW22"/>
    <mergeCell ref="AX22:AY22"/>
    <mergeCell ref="AV23:AW23"/>
    <mergeCell ref="AX23:AY23"/>
    <mergeCell ref="AV24:AW24"/>
    <mergeCell ref="AX24:AY24"/>
    <mergeCell ref="AV25:AW25"/>
    <mergeCell ref="AX25:AY25"/>
    <mergeCell ref="AV26:AW26"/>
    <mergeCell ref="AX26:AY26"/>
  </mergeCells>
  <phoneticPr fontId="4"/>
  <pageMargins left="0.78740157480314965" right="0.39370078740157483" top="0.39370078740157483" bottom="0.39370078740157483" header="0" footer="0"/>
  <pageSetup paperSize="9" orientation="landscape" horizontalDpi="4294967292" r:id="rId1"/>
  <headerFooter scaleWithDoc="0" alignWithMargins="0">
    <oddFooter>&amp;C&amp;"ＭＳ 明朝,標準"－１８－</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1">
    <pageSetUpPr fitToPage="1"/>
  </sheetPr>
  <dimension ref="B1:N14"/>
  <sheetViews>
    <sheetView view="pageLayout" zoomScaleNormal="100" workbookViewId="0">
      <selection activeCell="B19" sqref="B19:C19"/>
    </sheetView>
  </sheetViews>
  <sheetFormatPr defaultColWidth="9" defaultRowHeight="14.4"/>
  <cols>
    <col min="1" max="1" width="4.33203125" style="7" customWidth="1"/>
    <col min="2" max="14" width="10" style="7" customWidth="1"/>
    <col min="15" max="16384" width="9" style="7"/>
  </cols>
  <sheetData>
    <row r="1" spans="2:14" ht="34.049999999999997" customHeight="1"/>
    <row r="2" spans="2:14" s="11" customFormat="1" ht="24.05" customHeight="1">
      <c r="B2" s="11" t="s">
        <v>900</v>
      </c>
      <c r="N2" s="457" t="s">
        <v>1530</v>
      </c>
    </row>
    <row r="3" spans="2:14" ht="24.05" customHeight="1">
      <c r="B3" s="618"/>
      <c r="C3" s="618"/>
      <c r="D3" s="632" t="s">
        <v>384</v>
      </c>
      <c r="E3" s="632"/>
      <c r="F3" s="632"/>
      <c r="G3" s="109" t="s">
        <v>383</v>
      </c>
      <c r="H3" s="640" t="s">
        <v>382</v>
      </c>
      <c r="I3" s="771"/>
      <c r="J3" s="640" t="s">
        <v>381</v>
      </c>
      <c r="K3" s="772"/>
      <c r="L3" s="772"/>
      <c r="M3" s="772"/>
      <c r="N3" s="771"/>
    </row>
    <row r="4" spans="2:14" ht="24.05" customHeight="1">
      <c r="B4" s="632" t="s">
        <v>380</v>
      </c>
      <c r="C4" s="632"/>
      <c r="D4" s="632" t="s">
        <v>379</v>
      </c>
      <c r="E4" s="632"/>
      <c r="F4" s="632"/>
      <c r="G4" s="188">
        <v>1</v>
      </c>
      <c r="H4" s="640" t="s">
        <v>378</v>
      </c>
      <c r="I4" s="771"/>
      <c r="J4" s="614" t="s">
        <v>377</v>
      </c>
      <c r="K4" s="773"/>
      <c r="L4" s="773"/>
      <c r="M4" s="773"/>
      <c r="N4" s="615"/>
    </row>
    <row r="5" spans="2:14" ht="24.05" customHeight="1">
      <c r="B5" s="632"/>
      <c r="C5" s="632"/>
      <c r="D5" s="632" t="s">
        <v>376</v>
      </c>
      <c r="E5" s="632"/>
      <c r="F5" s="632"/>
      <c r="G5" s="188">
        <v>1</v>
      </c>
      <c r="H5" s="640" t="s">
        <v>375</v>
      </c>
      <c r="I5" s="771"/>
      <c r="J5" s="614" t="s">
        <v>374</v>
      </c>
      <c r="K5" s="773"/>
      <c r="L5" s="773"/>
      <c r="M5" s="773"/>
      <c r="N5" s="615"/>
    </row>
    <row r="6" spans="2:14" ht="24.05" customHeight="1">
      <c r="B6" s="632"/>
      <c r="C6" s="632"/>
      <c r="D6" s="632" t="s">
        <v>373</v>
      </c>
      <c r="E6" s="632"/>
      <c r="F6" s="632"/>
      <c r="G6" s="188">
        <v>3</v>
      </c>
      <c r="H6" s="640" t="s">
        <v>370</v>
      </c>
      <c r="I6" s="771"/>
      <c r="J6" s="614" t="s">
        <v>369</v>
      </c>
      <c r="K6" s="773"/>
      <c r="L6" s="773"/>
      <c r="M6" s="773"/>
      <c r="N6" s="615"/>
    </row>
    <row r="7" spans="2:14" ht="24.05" customHeight="1">
      <c r="B7" s="632" t="s">
        <v>372</v>
      </c>
      <c r="C7" s="632"/>
      <c r="D7" s="640" t="s">
        <v>371</v>
      </c>
      <c r="E7" s="772"/>
      <c r="F7" s="771"/>
      <c r="G7" s="188">
        <v>4</v>
      </c>
      <c r="H7" s="640" t="s">
        <v>370</v>
      </c>
      <c r="I7" s="771"/>
      <c r="J7" s="614" t="s">
        <v>369</v>
      </c>
      <c r="K7" s="773"/>
      <c r="L7" s="773"/>
      <c r="M7" s="773"/>
      <c r="N7" s="615"/>
    </row>
    <row r="8" spans="2:14" ht="24.05" customHeight="1"/>
    <row r="9" spans="2:14" ht="24.05" customHeight="1"/>
    <row r="10" spans="2:14" s="11" customFormat="1" ht="24.05" customHeight="1">
      <c r="B10" s="11" t="s">
        <v>1370</v>
      </c>
      <c r="N10" s="457" t="s">
        <v>1530</v>
      </c>
    </row>
    <row r="11" spans="2:14" ht="24.05" customHeight="1">
      <c r="B11" s="108"/>
      <c r="C11" s="107" t="s">
        <v>368</v>
      </c>
      <c r="D11" s="619" t="s">
        <v>367</v>
      </c>
      <c r="E11" s="621"/>
      <c r="F11" s="621"/>
      <c r="G11" s="621"/>
      <c r="H11" s="621"/>
      <c r="I11" s="621"/>
      <c r="J11" s="621"/>
      <c r="K11" s="621"/>
      <c r="L11" s="620"/>
      <c r="M11" s="618" t="s">
        <v>366</v>
      </c>
      <c r="N11" s="618" t="s">
        <v>365</v>
      </c>
    </row>
    <row r="12" spans="2:14" ht="24.05" customHeight="1">
      <c r="B12" s="106" t="s">
        <v>364</v>
      </c>
      <c r="C12" s="105"/>
      <c r="D12" s="8" t="s">
        <v>363</v>
      </c>
      <c r="E12" s="8" t="s">
        <v>362</v>
      </c>
      <c r="F12" s="8" t="s">
        <v>361</v>
      </c>
      <c r="G12" s="8" t="s">
        <v>360</v>
      </c>
      <c r="H12" s="8" t="s">
        <v>359</v>
      </c>
      <c r="I12" s="8" t="s">
        <v>358</v>
      </c>
      <c r="J12" s="8" t="s">
        <v>357</v>
      </c>
      <c r="K12" s="8" t="s">
        <v>356</v>
      </c>
      <c r="L12" s="8" t="s">
        <v>355</v>
      </c>
      <c r="M12" s="618"/>
      <c r="N12" s="618"/>
    </row>
    <row r="13" spans="2:14" ht="24.05" customHeight="1">
      <c r="B13" s="774" t="s">
        <v>354</v>
      </c>
      <c r="C13" s="775"/>
      <c r="D13" s="188">
        <v>24</v>
      </c>
      <c r="E13" s="188">
        <v>6</v>
      </c>
      <c r="F13" s="188">
        <v>5</v>
      </c>
      <c r="G13" s="188">
        <v>6</v>
      </c>
      <c r="H13" s="188">
        <v>6</v>
      </c>
      <c r="I13" s="188">
        <v>4</v>
      </c>
      <c r="J13" s="188">
        <v>8</v>
      </c>
      <c r="K13" s="188">
        <v>8</v>
      </c>
      <c r="L13" s="188">
        <f>SUM(D13:K13)</f>
        <v>67</v>
      </c>
      <c r="M13" s="188">
        <v>39</v>
      </c>
      <c r="N13" s="188">
        <f>L13+M13</f>
        <v>106</v>
      </c>
    </row>
    <row r="14" spans="2:14" ht="24.05" customHeight="1">
      <c r="B14" s="619" t="s">
        <v>353</v>
      </c>
      <c r="C14" s="620"/>
      <c r="D14" s="188">
        <v>24</v>
      </c>
      <c r="E14" s="188">
        <v>6</v>
      </c>
      <c r="F14" s="188">
        <v>5</v>
      </c>
      <c r="G14" s="188">
        <v>6</v>
      </c>
      <c r="H14" s="188">
        <v>7</v>
      </c>
      <c r="I14" s="188">
        <v>5</v>
      </c>
      <c r="J14" s="188">
        <v>8</v>
      </c>
      <c r="K14" s="188">
        <v>8</v>
      </c>
      <c r="L14" s="188">
        <f>SUM(D14:K14)</f>
        <v>69</v>
      </c>
      <c r="M14" s="188">
        <v>39</v>
      </c>
      <c r="N14" s="188">
        <f>L14+M14</f>
        <v>108</v>
      </c>
    </row>
  </sheetData>
  <mergeCells count="23">
    <mergeCell ref="J3:N3"/>
    <mergeCell ref="J5:N5"/>
    <mergeCell ref="J6:N6"/>
    <mergeCell ref="J4:N4"/>
    <mergeCell ref="B14:C14"/>
    <mergeCell ref="N11:N12"/>
    <mergeCell ref="D11:L11"/>
    <mergeCell ref="M11:M12"/>
    <mergeCell ref="B13:C13"/>
    <mergeCell ref="J7:N7"/>
    <mergeCell ref="D7:F7"/>
    <mergeCell ref="H3:I3"/>
    <mergeCell ref="H7:I7"/>
    <mergeCell ref="H6:I6"/>
    <mergeCell ref="H5:I5"/>
    <mergeCell ref="B7:C7"/>
    <mergeCell ref="H4:I4"/>
    <mergeCell ref="B3:C3"/>
    <mergeCell ref="B4:C6"/>
    <mergeCell ref="D3:F3"/>
    <mergeCell ref="D4:F4"/>
    <mergeCell ref="D5:F5"/>
    <mergeCell ref="D6:F6"/>
  </mergeCells>
  <phoneticPr fontId="4"/>
  <pageMargins left="0.78740157480314965" right="0.39370078740157483" top="0.39370078740157483" bottom="0.39370078740157483" header="0" footer="0"/>
  <pageSetup paperSize="9" orientation="landscape" horizontalDpi="4294967292" r:id="rId1"/>
  <headerFooter scaleWithDoc="0" alignWithMargins="0">
    <oddFooter>&amp;C&amp;"ＭＳ 明朝,標準"－１９－</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06D3AF-CE63-44B9-8548-FA5A0C4082A8}">
  <sheetPr>
    <pageSetUpPr fitToPage="1"/>
  </sheetPr>
  <dimension ref="A1:O39"/>
  <sheetViews>
    <sheetView showGridLines="0" tabSelected="1" view="pageLayout" zoomScale="115" zoomScaleNormal="100" zoomScaleSheetLayoutView="100" zoomScalePageLayoutView="115" workbookViewId="0">
      <selection activeCell="A5" sqref="A5"/>
    </sheetView>
  </sheetViews>
  <sheetFormatPr defaultColWidth="9" defaultRowHeight="14.4"/>
  <cols>
    <col min="1" max="1" width="10.33203125" style="1" customWidth="1"/>
    <col min="2" max="2" width="25.44140625" style="1" customWidth="1"/>
    <col min="3" max="3" width="11.88671875" style="1" customWidth="1"/>
    <col min="4" max="4" width="10.33203125" style="1" customWidth="1"/>
    <col min="5" max="5" width="3.5546875" style="1" customWidth="1"/>
    <col min="6" max="6" width="5.21875" style="1" customWidth="1"/>
    <col min="7" max="7" width="6.44140625" style="1" customWidth="1"/>
    <col min="8" max="8" width="10.33203125" style="1" customWidth="1"/>
    <col min="9" max="9" width="6.5546875" style="1" customWidth="1"/>
    <col min="10" max="11" width="6.109375" style="1" customWidth="1"/>
    <col min="12" max="12" width="9.44140625" style="1" customWidth="1"/>
    <col min="13" max="13" width="14.21875" style="1" customWidth="1"/>
    <col min="14" max="14" width="10.33203125" style="1" customWidth="1"/>
    <col min="15" max="15" width="6.77734375" style="1" customWidth="1"/>
    <col min="16" max="16384" width="9" style="1"/>
  </cols>
  <sheetData>
    <row r="1" spans="1:15" ht="16.55" customHeight="1">
      <c r="A1" s="413" t="s">
        <v>1372</v>
      </c>
      <c r="B1" s="570"/>
    </row>
    <row r="2" spans="1:15" ht="16.55" customHeight="1"/>
    <row r="3" spans="1:15" ht="16.55" customHeight="1">
      <c r="A3" s="1" t="s">
        <v>1866</v>
      </c>
    </row>
    <row r="4" spans="1:15" ht="16.55" customHeight="1">
      <c r="A4" s="503" t="s">
        <v>1942</v>
      </c>
    </row>
    <row r="5" spans="1:15" ht="16.55" customHeight="1">
      <c r="A5" s="1" t="s">
        <v>1867</v>
      </c>
    </row>
    <row r="6" spans="1:15" ht="16.55" customHeight="1">
      <c r="A6" s="1" t="s">
        <v>1868</v>
      </c>
    </row>
    <row r="7" spans="1:15" ht="16.55" customHeight="1">
      <c r="A7" s="1" t="s">
        <v>1869</v>
      </c>
    </row>
    <row r="8" spans="1:15" ht="16.55" customHeight="1">
      <c r="A8" s="1" t="s">
        <v>1870</v>
      </c>
    </row>
    <row r="9" spans="1:15" ht="16.55" customHeight="1"/>
    <row r="10" spans="1:15" ht="16.55" customHeight="1">
      <c r="A10" s="548" t="s">
        <v>1871</v>
      </c>
      <c r="B10" s="112" t="s">
        <v>1872</v>
      </c>
      <c r="C10" s="112"/>
      <c r="D10" s="112"/>
      <c r="E10" s="547"/>
      <c r="F10" s="114"/>
      <c r="G10" s="112"/>
      <c r="H10" s="112"/>
      <c r="I10" s="114"/>
      <c r="J10" s="114"/>
      <c r="K10" s="114"/>
      <c r="L10" s="114"/>
      <c r="M10" s="114"/>
      <c r="N10" s="114"/>
      <c r="O10" s="115"/>
    </row>
    <row r="11" spans="1:15" ht="16.55" customHeight="1">
      <c r="A11" s="116"/>
      <c r="B11" s="776" t="s">
        <v>385</v>
      </c>
      <c r="C11" s="777"/>
      <c r="D11" s="777"/>
      <c r="E11" s="777"/>
      <c r="F11" s="778"/>
      <c r="G11" s="776" t="s">
        <v>1091</v>
      </c>
      <c r="H11" s="777"/>
      <c r="I11" s="777"/>
      <c r="J11" s="777"/>
      <c r="K11" s="778"/>
      <c r="L11" s="776" t="s">
        <v>1873</v>
      </c>
      <c r="M11" s="777"/>
      <c r="N11" s="777"/>
      <c r="O11" s="779"/>
    </row>
    <row r="12" spans="1:15" ht="16.55" customHeight="1">
      <c r="A12" s="116"/>
      <c r="B12" s="571"/>
      <c r="C12" s="550"/>
      <c r="D12" s="550"/>
      <c r="E12" s="550"/>
      <c r="F12" s="551"/>
      <c r="G12" s="550" t="s">
        <v>1874</v>
      </c>
      <c r="H12" s="550"/>
      <c r="I12" s="780" t="s">
        <v>1875</v>
      </c>
      <c r="J12" s="782" t="s">
        <v>1876</v>
      </c>
      <c r="K12" s="783" t="s">
        <v>1877</v>
      </c>
      <c r="L12" s="553" t="s">
        <v>1878</v>
      </c>
      <c r="M12" s="553" t="s">
        <v>1192</v>
      </c>
      <c r="N12" s="1" t="s">
        <v>1839</v>
      </c>
      <c r="O12" s="349" t="s">
        <v>1531</v>
      </c>
    </row>
    <row r="13" spans="1:15" ht="16.55" customHeight="1">
      <c r="A13" s="116"/>
      <c r="B13" s="554"/>
      <c r="F13" s="415"/>
      <c r="G13" s="1" t="s">
        <v>270</v>
      </c>
      <c r="I13" s="781"/>
      <c r="J13" s="584"/>
      <c r="K13" s="784"/>
      <c r="L13" s="458" t="s">
        <v>1879</v>
      </c>
      <c r="M13" s="458" t="s">
        <v>1192</v>
      </c>
      <c r="N13" s="1" t="s">
        <v>1839</v>
      </c>
      <c r="O13" s="349" t="s">
        <v>1092</v>
      </c>
    </row>
    <row r="14" spans="1:15" ht="16.55" customHeight="1">
      <c r="A14" s="116"/>
      <c r="B14" s="554"/>
      <c r="F14" s="415"/>
      <c r="I14" s="458"/>
      <c r="K14" s="459"/>
      <c r="L14" s="458"/>
      <c r="M14" s="458" t="s">
        <v>1880</v>
      </c>
      <c r="N14" s="1" t="s">
        <v>1881</v>
      </c>
      <c r="O14" s="349"/>
    </row>
    <row r="15" spans="1:15" ht="16.55" customHeight="1">
      <c r="A15" s="116"/>
      <c r="B15" s="554"/>
      <c r="F15" s="415"/>
      <c r="I15" s="458"/>
      <c r="K15" s="459"/>
      <c r="L15" s="458"/>
      <c r="M15" s="458" t="s">
        <v>1882</v>
      </c>
      <c r="N15" s="1" t="s">
        <v>1883</v>
      </c>
      <c r="O15" s="349"/>
    </row>
    <row r="16" spans="1:15" ht="16.55" customHeight="1">
      <c r="A16" s="116"/>
      <c r="B16" s="555"/>
      <c r="C16" s="556"/>
      <c r="D16" s="556"/>
      <c r="E16" s="556"/>
      <c r="F16" s="557"/>
      <c r="G16" s="556"/>
      <c r="H16" s="556"/>
      <c r="I16" s="558"/>
      <c r="J16" s="556"/>
      <c r="K16" s="559"/>
      <c r="L16" s="558" t="s">
        <v>1884</v>
      </c>
      <c r="M16" s="558" t="s">
        <v>1885</v>
      </c>
      <c r="N16" s="556" t="s">
        <v>1886</v>
      </c>
      <c r="O16" s="560" t="s">
        <v>1092</v>
      </c>
    </row>
    <row r="17" spans="1:15" ht="16.55" customHeight="1">
      <c r="A17" s="119"/>
      <c r="B17" s="120" t="s">
        <v>1887</v>
      </c>
      <c r="C17" s="120"/>
      <c r="D17" s="561"/>
      <c r="E17" s="562"/>
      <c r="F17" s="556"/>
      <c r="G17" s="556"/>
      <c r="H17" s="556"/>
      <c r="I17" s="556"/>
      <c r="J17" s="556"/>
      <c r="K17" s="561"/>
      <c r="L17" s="556"/>
      <c r="M17" s="556"/>
      <c r="N17" s="562"/>
      <c r="O17" s="560"/>
    </row>
    <row r="18" spans="1:15" ht="16.55" customHeight="1">
      <c r="A18" s="119"/>
      <c r="B18" s="553"/>
      <c r="C18" s="553"/>
      <c r="D18" s="550"/>
      <c r="E18" s="563"/>
      <c r="F18" s="551"/>
      <c r="G18" s="564"/>
      <c r="H18" s="550"/>
      <c r="I18" s="553"/>
      <c r="J18" s="550"/>
      <c r="K18" s="551"/>
      <c r="L18" s="553"/>
      <c r="M18" s="553"/>
      <c r="N18" s="552"/>
      <c r="O18" s="565"/>
    </row>
    <row r="19" spans="1:15" ht="16.55" customHeight="1">
      <c r="A19" s="548" t="s">
        <v>1888</v>
      </c>
      <c r="B19" s="114" t="s">
        <v>1889</v>
      </c>
      <c r="C19" s="114"/>
      <c r="D19" s="114"/>
      <c r="E19" s="562"/>
      <c r="F19" s="114"/>
      <c r="G19" s="114"/>
      <c r="H19" s="114"/>
      <c r="I19" s="114"/>
      <c r="J19" s="114"/>
      <c r="K19" s="121"/>
      <c r="L19" s="114"/>
      <c r="M19" s="114"/>
      <c r="N19" s="114"/>
      <c r="O19" s="350"/>
    </row>
    <row r="20" spans="1:15" ht="16.55" customHeight="1">
      <c r="A20" s="116"/>
      <c r="B20" s="553" t="s">
        <v>1890</v>
      </c>
      <c r="C20" s="553" t="s">
        <v>1891</v>
      </c>
      <c r="D20" s="566"/>
      <c r="E20" s="566"/>
      <c r="F20" s="551" t="s">
        <v>1092</v>
      </c>
      <c r="G20" s="550"/>
      <c r="H20" s="550"/>
      <c r="I20" s="553"/>
      <c r="J20" s="550"/>
      <c r="K20" s="567"/>
      <c r="L20" s="553"/>
      <c r="M20" s="553"/>
      <c r="N20" s="550"/>
      <c r="O20" s="565"/>
    </row>
    <row r="21" spans="1:15" ht="16.55" customHeight="1">
      <c r="A21" s="116"/>
      <c r="B21" s="458" t="s">
        <v>1892</v>
      </c>
      <c r="C21" s="458" t="s">
        <v>1893</v>
      </c>
      <c r="D21" s="23"/>
      <c r="E21" s="23"/>
      <c r="F21" s="415" t="s">
        <v>1092</v>
      </c>
      <c r="I21" s="458"/>
      <c r="K21" s="165"/>
      <c r="L21" s="458"/>
      <c r="M21" s="458"/>
      <c r="O21" s="349"/>
    </row>
    <row r="22" spans="1:15" ht="16.55" customHeight="1">
      <c r="A22" s="568"/>
      <c r="B22" s="558"/>
      <c r="C22" s="558"/>
      <c r="D22" s="569"/>
      <c r="E22" s="569"/>
      <c r="F22" s="557"/>
      <c r="G22" s="556"/>
      <c r="H22" s="556"/>
      <c r="I22" s="558"/>
      <c r="J22" s="556"/>
      <c r="K22" s="561"/>
      <c r="L22" s="558"/>
      <c r="M22" s="558"/>
      <c r="N22" s="556"/>
      <c r="O22" s="560"/>
    </row>
    <row r="23" spans="1:15" ht="16.55" customHeight="1">
      <c r="A23" s="545" t="s">
        <v>1894</v>
      </c>
      <c r="B23" s="123" t="s">
        <v>1895</v>
      </c>
      <c r="C23" s="124"/>
      <c r="D23" s="124"/>
      <c r="E23" s="546"/>
      <c r="F23" s="123"/>
      <c r="G23" s="123"/>
      <c r="H23" s="123"/>
      <c r="I23" s="123"/>
      <c r="J23" s="123"/>
      <c r="K23" s="124"/>
      <c r="L23" s="563"/>
      <c r="M23" s="123"/>
      <c r="N23" s="123"/>
      <c r="O23" s="351"/>
    </row>
    <row r="24" spans="1:15" ht="16.55" customHeight="1">
      <c r="A24" s="12" t="s">
        <v>1896</v>
      </c>
      <c r="B24" s="110"/>
      <c r="C24" s="110"/>
      <c r="D24" s="110"/>
      <c r="E24" s="110"/>
      <c r="F24" s="110"/>
      <c r="G24" s="110"/>
      <c r="H24" s="110"/>
      <c r="I24" s="110"/>
      <c r="J24" s="110"/>
      <c r="K24" s="110"/>
      <c r="L24" s="110"/>
      <c r="M24" s="110"/>
      <c r="N24" s="110"/>
      <c r="O24" s="110"/>
    </row>
    <row r="25" spans="1:15" ht="16.55" customHeight="1">
      <c r="O25" s="110"/>
    </row>
    <row r="26" spans="1:15" ht="16.55" customHeight="1">
      <c r="A26" s="1" t="s">
        <v>1897</v>
      </c>
      <c r="M26" s="1" t="s">
        <v>1898</v>
      </c>
      <c r="O26" s="110"/>
    </row>
    <row r="27" spans="1:15" ht="16.55" customHeight="1">
      <c r="O27" s="110"/>
    </row>
    <row r="28" spans="1:15" ht="16.55" customHeight="1">
      <c r="A28" s="125" t="s">
        <v>387</v>
      </c>
    </row>
    <row r="29" spans="1:15" ht="16.55" customHeight="1">
      <c r="A29" s="126" t="s">
        <v>388</v>
      </c>
      <c r="B29" s="1" t="s">
        <v>1899</v>
      </c>
      <c r="D29" s="126" t="s">
        <v>389</v>
      </c>
      <c r="E29" s="1" t="s">
        <v>1900</v>
      </c>
      <c r="L29" s="1" t="s">
        <v>1901</v>
      </c>
    </row>
    <row r="30" spans="1:15" ht="16.55" customHeight="1">
      <c r="A30" s="126" t="s">
        <v>390</v>
      </c>
      <c r="B30" s="1" t="s">
        <v>391</v>
      </c>
      <c r="D30" s="126"/>
      <c r="E30" s="1" t="s">
        <v>1902</v>
      </c>
      <c r="L30" s="1" t="s">
        <v>1903</v>
      </c>
    </row>
    <row r="31" spans="1:15" ht="16.55" customHeight="1">
      <c r="A31" s="126" t="s">
        <v>392</v>
      </c>
      <c r="B31" s="1" t="s">
        <v>1904</v>
      </c>
      <c r="D31" s="126" t="s">
        <v>393</v>
      </c>
      <c r="E31" s="1" t="s">
        <v>1905</v>
      </c>
      <c r="L31" s="1" t="s">
        <v>1906</v>
      </c>
    </row>
    <row r="32" spans="1:15" ht="16.55" customHeight="1">
      <c r="A32" s="126"/>
      <c r="B32" s="1" t="s">
        <v>1907</v>
      </c>
      <c r="E32" s="1" t="s">
        <v>1908</v>
      </c>
      <c r="L32" s="1" t="s">
        <v>1909</v>
      </c>
      <c r="M32" s="1" t="s">
        <v>1910</v>
      </c>
    </row>
    <row r="33" spans="1:12" ht="16.55" customHeight="1">
      <c r="A33" s="126"/>
      <c r="B33" s="1" t="s">
        <v>394</v>
      </c>
      <c r="E33" s="1" t="s">
        <v>1911</v>
      </c>
      <c r="J33" s="1" t="s">
        <v>1912</v>
      </c>
      <c r="L33" s="1" t="s">
        <v>1913</v>
      </c>
    </row>
    <row r="34" spans="1:12" ht="16.55" customHeight="1">
      <c r="A34" s="126"/>
      <c r="B34" s="1" t="s">
        <v>395</v>
      </c>
      <c r="E34" s="1" t="s">
        <v>1914</v>
      </c>
      <c r="L34" s="1" t="s">
        <v>1915</v>
      </c>
    </row>
    <row r="35" spans="1:12" ht="16.55" customHeight="1">
      <c r="A35" s="126" t="s">
        <v>396</v>
      </c>
      <c r="B35" s="1" t="s">
        <v>397</v>
      </c>
      <c r="E35" s="1" t="s">
        <v>1916</v>
      </c>
      <c r="J35" s="1" t="s">
        <v>1917</v>
      </c>
      <c r="L35" s="194" t="s">
        <v>1918</v>
      </c>
    </row>
    <row r="36" spans="1:12" ht="16.55" customHeight="1">
      <c r="A36" s="126" t="s">
        <v>398</v>
      </c>
      <c r="B36" s="1" t="s">
        <v>399</v>
      </c>
      <c r="E36" s="1" t="s">
        <v>1919</v>
      </c>
    </row>
    <row r="37" spans="1:12" ht="16.55" customHeight="1">
      <c r="A37" s="126" t="s">
        <v>400</v>
      </c>
      <c r="B37" s="1" t="s">
        <v>1920</v>
      </c>
      <c r="E37" s="1" t="s">
        <v>1921</v>
      </c>
    </row>
    <row r="38" spans="1:12">
      <c r="A38" s="126"/>
      <c r="F38" s="126"/>
    </row>
    <row r="39" spans="1:12">
      <c r="A39" s="126"/>
      <c r="F39" s="126"/>
    </row>
  </sheetData>
  <mergeCells count="6">
    <mergeCell ref="B11:F11"/>
    <mergeCell ref="G11:K11"/>
    <mergeCell ref="L11:O11"/>
    <mergeCell ref="I12:I13"/>
    <mergeCell ref="J12:J13"/>
    <mergeCell ref="K12:K13"/>
  </mergeCells>
  <phoneticPr fontId="4"/>
  <pageMargins left="0.78740157480314965" right="0.39370078740157483" top="0.39370078740157483" bottom="0.39370078740157483" header="0" footer="0"/>
  <pageSetup paperSize="9" scale="94" orientation="landscape" r:id="rId1"/>
  <headerFooter scaleWithDoc="0" alignWithMargins="0">
    <oddFooter>&amp;C&amp;"ＭＳ 明朝,標準"－２０－</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44B36A-7444-411C-9DDB-20E1EA386A60}">
  <sheetPr>
    <pageSetUpPr fitToPage="1"/>
  </sheetPr>
  <dimension ref="B1:O57"/>
  <sheetViews>
    <sheetView showGridLines="0" view="pageLayout" zoomScaleNormal="100" workbookViewId="0">
      <selection activeCell="B2" sqref="B2"/>
    </sheetView>
  </sheetViews>
  <sheetFormatPr defaultColWidth="9" defaultRowHeight="15.05"/>
  <cols>
    <col min="1" max="1" width="5.77734375" style="128" customWidth="1"/>
    <col min="2" max="2" width="10.44140625" style="128" customWidth="1"/>
    <col min="3" max="4" width="5.109375" style="128" customWidth="1"/>
    <col min="5" max="6" width="10.6640625" style="128" customWidth="1"/>
    <col min="7" max="8" width="5.21875" style="128" customWidth="1"/>
    <col min="9" max="9" width="3.44140625" style="128" customWidth="1"/>
    <col min="10" max="10" width="3.21875" style="128" customWidth="1"/>
    <col min="11" max="11" width="3.77734375" style="128" customWidth="1"/>
    <col min="12" max="14" width="10.6640625" style="128" customWidth="1"/>
    <col min="15" max="15" width="12.6640625" style="128" customWidth="1"/>
    <col min="16" max="16" width="14.109375" style="128" customWidth="1"/>
    <col min="17" max="21" width="21" style="128" customWidth="1"/>
    <col min="22" max="16384" width="9" style="128"/>
  </cols>
  <sheetData>
    <row r="1" spans="2:15" s="1" customFormat="1" ht="16.55" customHeight="1">
      <c r="F1" s="126"/>
      <c r="G1" s="126"/>
    </row>
    <row r="2" spans="2:15" ht="19.8" customHeight="1">
      <c r="B2" s="129" t="s">
        <v>401</v>
      </c>
      <c r="C2" s="100"/>
    </row>
    <row r="3" spans="2:15" ht="19.8" customHeight="1">
      <c r="B3" s="129"/>
      <c r="C3" s="100"/>
    </row>
    <row r="4" spans="2:15" ht="19.8" customHeight="1">
      <c r="B4" s="100" t="s">
        <v>402</v>
      </c>
      <c r="C4" s="100"/>
    </row>
    <row r="5" spans="2:15" ht="19.8" customHeight="1">
      <c r="B5" s="100" t="s">
        <v>901</v>
      </c>
      <c r="C5" s="100"/>
      <c r="F5" s="195" t="s">
        <v>403</v>
      </c>
      <c r="G5" s="195"/>
    </row>
    <row r="6" spans="2:15" ht="19.8" customHeight="1">
      <c r="B6" s="100" t="s">
        <v>902</v>
      </c>
      <c r="C6" s="100"/>
      <c r="F6" s="100" t="s">
        <v>903</v>
      </c>
      <c r="G6" s="100"/>
    </row>
    <row r="7" spans="2:15" ht="19.8" customHeight="1">
      <c r="B7" s="100" t="s">
        <v>904</v>
      </c>
      <c r="C7" s="100"/>
      <c r="F7" s="100" t="s">
        <v>905</v>
      </c>
      <c r="G7" s="100"/>
    </row>
    <row r="8" spans="2:15" ht="19.8" customHeight="1">
      <c r="B8" s="315" t="s">
        <v>404</v>
      </c>
      <c r="C8" s="787" t="s">
        <v>405</v>
      </c>
      <c r="D8" s="787"/>
      <c r="E8" s="787"/>
      <c r="F8" s="787"/>
      <c r="G8" s="787"/>
      <c r="H8" s="787"/>
      <c r="I8" s="787"/>
      <c r="J8" s="787"/>
      <c r="K8" s="787"/>
      <c r="L8" s="787"/>
      <c r="M8" s="787"/>
      <c r="N8" s="787"/>
      <c r="O8" s="315" t="s">
        <v>406</v>
      </c>
    </row>
    <row r="9" spans="2:15" ht="19.8" customHeight="1">
      <c r="B9" s="315" t="s">
        <v>407</v>
      </c>
      <c r="C9" s="787" t="s">
        <v>408</v>
      </c>
      <c r="D9" s="787"/>
      <c r="E9" s="315">
        <v>2140</v>
      </c>
      <c r="F9" s="315">
        <v>2182</v>
      </c>
      <c r="G9" s="788" t="s">
        <v>409</v>
      </c>
      <c r="H9" s="789"/>
      <c r="I9" s="788">
        <v>4411</v>
      </c>
      <c r="J9" s="790"/>
      <c r="K9" s="789"/>
      <c r="L9" s="315">
        <v>4420</v>
      </c>
      <c r="M9" s="315">
        <v>8794</v>
      </c>
      <c r="N9" s="315">
        <v>8740</v>
      </c>
      <c r="O9" s="315" t="s">
        <v>410</v>
      </c>
    </row>
    <row r="10" spans="2:15" ht="19.8" customHeight="1">
      <c r="B10" s="130"/>
      <c r="C10" s="130"/>
      <c r="D10" s="130"/>
      <c r="E10" s="130"/>
      <c r="F10" s="130"/>
      <c r="G10" s="130"/>
      <c r="H10" s="130"/>
      <c r="I10" s="130"/>
      <c r="J10" s="130"/>
      <c r="K10" s="130"/>
      <c r="L10" s="130"/>
      <c r="M10" s="130"/>
      <c r="N10" s="130"/>
      <c r="O10" s="130"/>
    </row>
    <row r="11" spans="2:15" ht="19.8" customHeight="1">
      <c r="B11" s="100" t="s">
        <v>411</v>
      </c>
      <c r="C11" s="100"/>
      <c r="D11" s="785" t="s">
        <v>1373</v>
      </c>
      <c r="E11" s="785"/>
      <c r="F11" s="100" t="s">
        <v>1374</v>
      </c>
      <c r="G11" s="100"/>
      <c r="J11" s="128" t="s">
        <v>1375</v>
      </c>
      <c r="L11" s="100" t="s">
        <v>1376</v>
      </c>
      <c r="N11" s="128" t="s">
        <v>1377</v>
      </c>
    </row>
    <row r="12" spans="2:15" ht="19.8" customHeight="1">
      <c r="D12" s="785" t="s">
        <v>1378</v>
      </c>
      <c r="E12" s="785"/>
      <c r="F12" s="100" t="s">
        <v>1379</v>
      </c>
      <c r="G12" s="100"/>
      <c r="J12" s="128" t="s">
        <v>1380</v>
      </c>
      <c r="L12" s="100" t="s">
        <v>1381</v>
      </c>
      <c r="N12" s="786" t="s">
        <v>1377</v>
      </c>
    </row>
    <row r="13" spans="2:15" ht="19.8" customHeight="1">
      <c r="D13" s="785" t="s">
        <v>412</v>
      </c>
      <c r="E13" s="785"/>
      <c r="F13" s="100" t="s">
        <v>1382</v>
      </c>
      <c r="G13" s="100"/>
      <c r="J13" s="128" t="s">
        <v>1383</v>
      </c>
      <c r="L13" s="128" t="s">
        <v>1384</v>
      </c>
      <c r="N13" s="786"/>
    </row>
    <row r="14" spans="2:15" ht="19.8" customHeight="1">
      <c r="D14" s="195"/>
      <c r="E14" s="195"/>
      <c r="F14" s="100"/>
      <c r="G14" s="100"/>
      <c r="N14" s="544"/>
    </row>
    <row r="15" spans="2:15" ht="19.8" customHeight="1">
      <c r="B15" s="460" t="s">
        <v>1539</v>
      </c>
    </row>
    <row r="16" spans="2:15" ht="19.8" customHeight="1">
      <c r="B16" s="460"/>
    </row>
    <row r="17" spans="2:14" ht="19.8" customHeight="1">
      <c r="B17" s="460" t="s">
        <v>1538</v>
      </c>
    </row>
    <row r="18" spans="2:14" ht="19.8" customHeight="1">
      <c r="B18" s="791" t="s">
        <v>413</v>
      </c>
      <c r="C18" s="791"/>
      <c r="D18" s="791"/>
      <c r="E18" s="791"/>
      <c r="F18" s="307" t="s">
        <v>414</v>
      </c>
      <c r="G18" s="792" t="s">
        <v>415</v>
      </c>
      <c r="H18" s="793"/>
      <c r="I18" s="793"/>
      <c r="J18" s="794"/>
    </row>
    <row r="19" spans="2:14" ht="19.8" customHeight="1">
      <c r="B19" s="791" t="s">
        <v>416</v>
      </c>
      <c r="C19" s="795" t="s">
        <v>417</v>
      </c>
      <c r="D19" s="795"/>
      <c r="E19" s="795"/>
      <c r="F19" s="193">
        <v>348</v>
      </c>
      <c r="G19" s="312">
        <v>11</v>
      </c>
      <c r="H19" s="314" t="s">
        <v>1193</v>
      </c>
      <c r="I19" s="313" t="s">
        <v>1532</v>
      </c>
      <c r="J19" s="316" t="s">
        <v>1194</v>
      </c>
      <c r="N19" s="317"/>
    </row>
    <row r="20" spans="2:14" ht="19.8" customHeight="1">
      <c r="B20" s="791"/>
      <c r="C20" s="795" t="s">
        <v>418</v>
      </c>
      <c r="D20" s="795"/>
      <c r="E20" s="795"/>
      <c r="F20" s="193">
        <v>1068</v>
      </c>
      <c r="G20" s="312">
        <v>121</v>
      </c>
      <c r="H20" s="314" t="s">
        <v>1193</v>
      </c>
      <c r="I20" s="313" t="s">
        <v>1071</v>
      </c>
      <c r="J20" s="316" t="s">
        <v>1194</v>
      </c>
    </row>
    <row r="21" spans="2:14" ht="19.8" customHeight="1">
      <c r="B21" s="791"/>
      <c r="C21" s="795" t="s">
        <v>419</v>
      </c>
      <c r="D21" s="795"/>
      <c r="E21" s="795"/>
      <c r="F21" s="193">
        <v>1088</v>
      </c>
      <c r="G21" s="312">
        <v>36</v>
      </c>
      <c r="H21" s="314" t="s">
        <v>1193</v>
      </c>
      <c r="I21" s="313" t="s">
        <v>1533</v>
      </c>
      <c r="J21" s="316" t="s">
        <v>1194</v>
      </c>
    </row>
    <row r="22" spans="2:14" ht="19.8" customHeight="1">
      <c r="B22" s="791"/>
      <c r="C22" s="795" t="s">
        <v>420</v>
      </c>
      <c r="D22" s="795"/>
      <c r="E22" s="795"/>
      <c r="F22" s="193">
        <v>2060</v>
      </c>
      <c r="G22" s="312">
        <v>104</v>
      </c>
      <c r="H22" s="314" t="s">
        <v>1193</v>
      </c>
      <c r="I22" s="313" t="s">
        <v>1534</v>
      </c>
      <c r="J22" s="316" t="s">
        <v>1194</v>
      </c>
    </row>
    <row r="23" spans="2:14" ht="19.8" customHeight="1">
      <c r="B23" s="791"/>
      <c r="C23" s="795" t="s">
        <v>421</v>
      </c>
      <c r="D23" s="795"/>
      <c r="E23" s="795"/>
      <c r="F23" s="193">
        <v>6</v>
      </c>
      <c r="G23" s="312"/>
      <c r="H23" s="314"/>
      <c r="I23" s="313" t="s">
        <v>1069</v>
      </c>
      <c r="J23" s="316" t="s">
        <v>1194</v>
      </c>
    </row>
    <row r="24" spans="2:14" ht="19.8" customHeight="1">
      <c r="B24" s="791"/>
      <c r="C24" s="795" t="s">
        <v>422</v>
      </c>
      <c r="D24" s="795"/>
      <c r="E24" s="795"/>
      <c r="F24" s="193">
        <v>4570</v>
      </c>
      <c r="G24" s="312">
        <v>273</v>
      </c>
      <c r="H24" s="314" t="s">
        <v>1193</v>
      </c>
      <c r="I24" s="313" t="s">
        <v>1535</v>
      </c>
      <c r="J24" s="316" t="s">
        <v>1194</v>
      </c>
      <c r="N24" s="189"/>
    </row>
    <row r="25" spans="2:14" ht="19.8" customHeight="1">
      <c r="B25" s="791" t="s">
        <v>906</v>
      </c>
      <c r="C25" s="791"/>
      <c r="D25" s="791"/>
      <c r="E25" s="791"/>
      <c r="F25" s="193">
        <v>9959</v>
      </c>
      <c r="G25" s="312">
        <v>418</v>
      </c>
      <c r="H25" s="314" t="s">
        <v>1193</v>
      </c>
      <c r="I25" s="313" t="s">
        <v>1536</v>
      </c>
      <c r="J25" s="316" t="s">
        <v>1194</v>
      </c>
    </row>
    <row r="26" spans="2:14" ht="19.8" customHeight="1">
      <c r="B26" s="791" t="s">
        <v>907</v>
      </c>
      <c r="C26" s="791"/>
      <c r="D26" s="791"/>
      <c r="E26" s="791"/>
      <c r="F26" s="193">
        <v>14529</v>
      </c>
      <c r="G26" s="312">
        <v>691</v>
      </c>
      <c r="H26" s="314" t="s">
        <v>1193</v>
      </c>
      <c r="I26" s="313" t="s">
        <v>1537</v>
      </c>
      <c r="J26" s="316" t="s">
        <v>1194</v>
      </c>
    </row>
    <row r="27" spans="2:14" ht="17.2" customHeight="1"/>
    <row r="28" spans="2:14" ht="15.75" customHeight="1"/>
    <row r="29" spans="2:14" ht="15.75" customHeight="1"/>
    <row r="30" spans="2:14" ht="15.75" customHeight="1"/>
    <row r="31" spans="2:14" ht="15.75" customHeight="1"/>
    <row r="32" spans="2:14" ht="15.75" customHeight="1"/>
    <row r="33" s="128" customFormat="1" ht="15.75" customHeight="1"/>
    <row r="34" s="128" customFormat="1" ht="15.75" customHeight="1"/>
    <row r="35" s="128" customFormat="1" ht="15.75" customHeight="1"/>
    <row r="36" s="128" customFormat="1" ht="15.75" customHeight="1"/>
    <row r="37" s="128" customFormat="1" ht="15.75" customHeight="1"/>
    <row r="38" s="128" customFormat="1" ht="15.75" customHeight="1"/>
    <row r="39" s="128" customFormat="1" ht="15.75" customHeight="1"/>
    <row r="40" s="128" customFormat="1" ht="15.75" customHeight="1"/>
    <row r="41" s="128" customFormat="1" ht="15.75" customHeight="1"/>
    <row r="42" s="128" customFormat="1" ht="15.75" customHeight="1"/>
    <row r="43" s="128" customFormat="1" ht="15.75" customHeight="1"/>
    <row r="44" s="128" customFormat="1" ht="15.75" customHeight="1"/>
    <row r="45" s="128" customFormat="1" ht="15.75" customHeight="1"/>
    <row r="46" s="128" customFormat="1" ht="15.75" customHeight="1"/>
    <row r="47" s="128" customFormat="1"/>
    <row r="48" s="128" customFormat="1" ht="15.75" customHeight="1"/>
    <row r="49" s="128" customFormat="1"/>
    <row r="50" s="128" customFormat="1"/>
    <row r="51" s="128" customFormat="1"/>
    <row r="52" s="128" customFormat="1"/>
    <row r="53" s="128" customFormat="1"/>
    <row r="54" s="128" customFormat="1"/>
    <row r="55" s="128" customFormat="1"/>
    <row r="57" s="128" customFormat="1"/>
  </sheetData>
  <mergeCells count="19">
    <mergeCell ref="B25:E25"/>
    <mergeCell ref="B26:E26"/>
    <mergeCell ref="B18:E18"/>
    <mergeCell ref="G18:J18"/>
    <mergeCell ref="B19:B24"/>
    <mergeCell ref="C19:E19"/>
    <mergeCell ref="C20:E20"/>
    <mergeCell ref="C21:E21"/>
    <mergeCell ref="C22:E22"/>
    <mergeCell ref="C23:E23"/>
    <mergeCell ref="C24:E24"/>
    <mergeCell ref="D12:E12"/>
    <mergeCell ref="N12:N13"/>
    <mergeCell ref="D13:E13"/>
    <mergeCell ref="C8:N8"/>
    <mergeCell ref="C9:D9"/>
    <mergeCell ref="G9:H9"/>
    <mergeCell ref="I9:K9"/>
    <mergeCell ref="D11:E11"/>
  </mergeCells>
  <phoneticPr fontId="4"/>
  <pageMargins left="0.78740157480314965" right="0.39370078740157483" top="0.39370078740157483" bottom="0.39370078740157483" header="0" footer="0"/>
  <pageSetup paperSize="9" orientation="landscape" horizontalDpi="4294967292" verticalDpi="1200" r:id="rId1"/>
  <headerFooter scaleWithDoc="0" alignWithMargins="0">
    <oddFooter>&amp;C&amp;"ＭＳ 明朝,標準"－２１－</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4">
    <pageSetUpPr fitToPage="1"/>
  </sheetPr>
  <dimension ref="A1:I21"/>
  <sheetViews>
    <sheetView view="pageLayout" zoomScaleNormal="100" workbookViewId="0">
      <selection activeCell="B19" sqref="B19:C19"/>
    </sheetView>
  </sheetViews>
  <sheetFormatPr defaultColWidth="9" defaultRowHeight="14.4"/>
  <cols>
    <col min="1" max="1" width="2.109375" style="7" customWidth="1"/>
    <col min="2" max="2" width="18" style="7" customWidth="1"/>
    <col min="3" max="3" width="2.109375" style="7" customWidth="1"/>
    <col min="4" max="5" width="12.44140625" style="7" customWidth="1"/>
    <col min="6" max="9" width="21.33203125" style="7" customWidth="1"/>
    <col min="10" max="16384" width="9" style="7"/>
  </cols>
  <sheetData>
    <row r="1" spans="1:9" ht="19" customHeight="1"/>
    <row r="2" spans="1:9" ht="18" customHeight="1"/>
    <row r="3" spans="1:9" ht="20" customHeight="1">
      <c r="B3" s="131" t="s">
        <v>423</v>
      </c>
      <c r="C3" s="131"/>
      <c r="D3" s="131"/>
      <c r="E3" s="131"/>
      <c r="F3" s="131"/>
      <c r="G3" s="131"/>
      <c r="H3" s="131"/>
      <c r="I3" s="131"/>
    </row>
    <row r="4" spans="1:9" ht="20" customHeight="1">
      <c r="A4" s="305"/>
      <c r="B4" s="318" t="s">
        <v>424</v>
      </c>
      <c r="C4" s="133"/>
      <c r="D4" s="796" t="s">
        <v>425</v>
      </c>
      <c r="E4" s="797"/>
      <c r="F4" s="135" t="s">
        <v>426</v>
      </c>
      <c r="G4" s="135" t="s">
        <v>427</v>
      </c>
      <c r="H4" s="135" t="s">
        <v>428</v>
      </c>
      <c r="I4" s="135" t="s">
        <v>429</v>
      </c>
    </row>
    <row r="5" spans="1:9" ht="20" customHeight="1">
      <c r="A5" s="305"/>
      <c r="B5" s="132" t="s">
        <v>430</v>
      </c>
      <c r="C5" s="133"/>
      <c r="D5" s="798">
        <v>22370</v>
      </c>
      <c r="E5" s="799"/>
      <c r="F5" s="134">
        <v>24007</v>
      </c>
      <c r="G5" s="134">
        <v>26243</v>
      </c>
      <c r="H5" s="134">
        <v>27310</v>
      </c>
      <c r="I5" s="134">
        <v>28669</v>
      </c>
    </row>
    <row r="6" spans="1:9" ht="20" customHeight="1">
      <c r="A6" s="305"/>
      <c r="B6" s="132" t="s">
        <v>431</v>
      </c>
      <c r="C6" s="133"/>
      <c r="D6" s="796" t="s">
        <v>432</v>
      </c>
      <c r="E6" s="797"/>
      <c r="F6" s="135" t="s">
        <v>433</v>
      </c>
      <c r="G6" s="135" t="s">
        <v>434</v>
      </c>
      <c r="H6" s="135" t="s">
        <v>435</v>
      </c>
      <c r="I6" s="135" t="s">
        <v>436</v>
      </c>
    </row>
    <row r="7" spans="1:9" ht="20" customHeight="1">
      <c r="A7" s="305"/>
      <c r="B7" s="132" t="s">
        <v>437</v>
      </c>
      <c r="C7" s="133"/>
      <c r="D7" s="796" t="s">
        <v>438</v>
      </c>
      <c r="E7" s="797"/>
      <c r="F7" s="135" t="s">
        <v>438</v>
      </c>
      <c r="G7" s="135" t="s">
        <v>438</v>
      </c>
      <c r="H7" s="135" t="s">
        <v>438</v>
      </c>
      <c r="I7" s="135" t="s">
        <v>438</v>
      </c>
    </row>
    <row r="8" spans="1:9" ht="20" customHeight="1">
      <c r="A8" s="305"/>
      <c r="B8" s="132" t="s">
        <v>439</v>
      </c>
      <c r="C8" s="133"/>
      <c r="D8" s="796" t="s">
        <v>440</v>
      </c>
      <c r="E8" s="797"/>
      <c r="F8" s="135" t="s">
        <v>440</v>
      </c>
      <c r="G8" s="135" t="s">
        <v>441</v>
      </c>
      <c r="H8" s="135" t="s">
        <v>442</v>
      </c>
      <c r="I8" s="135" t="s">
        <v>443</v>
      </c>
    </row>
    <row r="9" spans="1:9" ht="20" customHeight="1">
      <c r="A9" s="305"/>
      <c r="B9" s="132" t="s">
        <v>444</v>
      </c>
      <c r="C9" s="133"/>
      <c r="D9" s="796" t="s">
        <v>445</v>
      </c>
      <c r="E9" s="797"/>
      <c r="F9" s="135" t="s">
        <v>445</v>
      </c>
      <c r="G9" s="135" t="s">
        <v>445</v>
      </c>
      <c r="H9" s="135" t="s">
        <v>445</v>
      </c>
      <c r="I9" s="135" t="s">
        <v>445</v>
      </c>
    </row>
    <row r="10" spans="1:9" ht="20" customHeight="1">
      <c r="A10" s="305"/>
      <c r="B10" s="132" t="s">
        <v>446</v>
      </c>
      <c r="C10" s="133"/>
      <c r="D10" s="803">
        <v>53</v>
      </c>
      <c r="E10" s="804"/>
      <c r="F10" s="136">
        <v>50</v>
      </c>
      <c r="G10" s="136">
        <v>51</v>
      </c>
      <c r="H10" s="136">
        <v>65</v>
      </c>
      <c r="I10" s="136">
        <v>20</v>
      </c>
    </row>
    <row r="11" spans="1:9" ht="20" customHeight="1">
      <c r="A11" s="306"/>
      <c r="B11" s="802" t="s">
        <v>447</v>
      </c>
      <c r="C11" s="137"/>
      <c r="D11" s="805" t="s">
        <v>1093</v>
      </c>
      <c r="E11" s="806"/>
      <c r="F11" s="800" t="s">
        <v>1094</v>
      </c>
      <c r="G11" s="800" t="s">
        <v>1095</v>
      </c>
      <c r="H11" s="800" t="s">
        <v>1096</v>
      </c>
      <c r="I11" s="800" t="s">
        <v>1097</v>
      </c>
    </row>
    <row r="12" spans="1:9" ht="20" customHeight="1">
      <c r="A12" s="106"/>
      <c r="B12" s="802"/>
      <c r="C12" s="319"/>
      <c r="D12" s="807"/>
      <c r="E12" s="808"/>
      <c r="F12" s="801"/>
      <c r="G12" s="801"/>
      <c r="H12" s="801"/>
      <c r="I12" s="801"/>
    </row>
    <row r="13" spans="1:9" ht="20" customHeight="1">
      <c r="B13" s="138"/>
      <c r="C13" s="138"/>
      <c r="D13" s="138"/>
    </row>
    <row r="14" spans="1:9" ht="20" customHeight="1">
      <c r="B14" s="138"/>
      <c r="C14" s="138"/>
      <c r="D14" s="138"/>
    </row>
    <row r="15" spans="1:9" ht="20" customHeight="1">
      <c r="C15" s="138"/>
      <c r="D15" s="138"/>
      <c r="F15" s="139" t="s">
        <v>1540</v>
      </c>
    </row>
    <row r="16" spans="1:9" ht="20" customHeight="1">
      <c r="A16" s="305"/>
      <c r="B16" s="318" t="s">
        <v>448</v>
      </c>
      <c r="C16" s="133"/>
      <c r="D16" s="796" t="s">
        <v>449</v>
      </c>
      <c r="E16" s="797"/>
      <c r="F16" s="135" t="s">
        <v>450</v>
      </c>
    </row>
    <row r="17" spans="1:6" ht="20" customHeight="1">
      <c r="A17" s="305"/>
      <c r="B17" s="132" t="s">
        <v>451</v>
      </c>
      <c r="C17" s="133"/>
      <c r="D17" s="320">
        <v>852</v>
      </c>
      <c r="E17" s="321" t="s">
        <v>1098</v>
      </c>
      <c r="F17" s="136"/>
    </row>
    <row r="18" spans="1:6" ht="20" customHeight="1">
      <c r="A18" s="305"/>
      <c r="B18" s="132" t="s">
        <v>452</v>
      </c>
      <c r="C18" s="133"/>
      <c r="D18" s="320">
        <v>1136</v>
      </c>
      <c r="E18" s="321" t="s">
        <v>1099</v>
      </c>
      <c r="F18" s="136"/>
    </row>
    <row r="19" spans="1:6" ht="20" customHeight="1">
      <c r="A19" s="305"/>
      <c r="B19" s="132" t="s">
        <v>453</v>
      </c>
      <c r="C19" s="133"/>
      <c r="D19" s="320">
        <v>1988</v>
      </c>
      <c r="E19" s="321" t="s">
        <v>1099</v>
      </c>
      <c r="F19" s="136"/>
    </row>
    <row r="20" spans="1:6" ht="20" customHeight="1">
      <c r="B20" s="140"/>
      <c r="C20" s="140"/>
      <c r="D20" s="140"/>
    </row>
    <row r="21" spans="1:6" ht="15.05" customHeight="1">
      <c r="B21" s="141"/>
      <c r="C21" s="141"/>
      <c r="D21" s="141"/>
    </row>
  </sheetData>
  <mergeCells count="14">
    <mergeCell ref="D4:E4"/>
    <mergeCell ref="I11:I12"/>
    <mergeCell ref="B11:B12"/>
    <mergeCell ref="F11:F12"/>
    <mergeCell ref="G11:G12"/>
    <mergeCell ref="H11:H12"/>
    <mergeCell ref="D10:E10"/>
    <mergeCell ref="D11:E12"/>
    <mergeCell ref="D16:E16"/>
    <mergeCell ref="D9:E9"/>
    <mergeCell ref="D5:E5"/>
    <mergeCell ref="D6:E6"/>
    <mergeCell ref="D7:E7"/>
    <mergeCell ref="D8:E8"/>
  </mergeCells>
  <phoneticPr fontId="4"/>
  <pageMargins left="0.78740157480314965" right="0.39370078740157483" top="0.39370078740157483" bottom="0.39370078740157483" header="0" footer="0"/>
  <pageSetup paperSize="9" orientation="landscape" horizontalDpi="4294967292" verticalDpi="1200" r:id="rId1"/>
  <headerFooter scaleWithDoc="0" alignWithMargins="0">
    <oddFooter>&amp;C&amp;"ＭＳ 明朝,標準"－２２－</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5">
    <pageSetUpPr fitToPage="1"/>
  </sheetPr>
  <dimension ref="A1:AH29"/>
  <sheetViews>
    <sheetView view="pageLayout" zoomScaleNormal="100" workbookViewId="0"/>
  </sheetViews>
  <sheetFormatPr defaultColWidth="9" defaultRowHeight="14.4"/>
  <cols>
    <col min="1" max="3" width="3.21875" style="12" customWidth="1"/>
    <col min="4" max="6" width="4.44140625" style="12" customWidth="1"/>
    <col min="7" max="7" width="1.21875" style="12" customWidth="1"/>
    <col min="8" max="9" width="5.77734375" style="12" customWidth="1"/>
    <col min="10" max="10" width="7.109375" style="12" customWidth="1"/>
    <col min="11" max="11" width="5.77734375" style="12" customWidth="1"/>
    <col min="12" max="12" width="6.5546875" style="12" customWidth="1"/>
    <col min="13" max="13" width="4.6640625" style="12" customWidth="1"/>
    <col min="14" max="21" width="3.6640625" style="12" customWidth="1"/>
    <col min="22" max="24" width="3.21875" style="12" customWidth="1"/>
    <col min="25" max="26" width="3.6640625" style="12" customWidth="1"/>
    <col min="27" max="33" width="3.44140625" style="12" customWidth="1"/>
    <col min="34" max="34" width="7.21875" style="12" customWidth="1"/>
    <col min="35" max="16384" width="9" style="12"/>
  </cols>
  <sheetData>
    <row r="1" spans="1:34" ht="28.35" customHeight="1"/>
    <row r="2" spans="1:34" s="36" customFormat="1" ht="20.95" customHeight="1">
      <c r="A2" s="6" t="s">
        <v>454</v>
      </c>
      <c r="B2" s="6"/>
      <c r="C2" s="6"/>
      <c r="D2" s="6"/>
      <c r="E2" s="6"/>
      <c r="F2" s="6"/>
      <c r="G2" s="6"/>
      <c r="H2" s="6"/>
      <c r="I2" s="6"/>
      <c r="J2" s="6"/>
      <c r="K2" s="6"/>
      <c r="L2" s="6"/>
      <c r="M2" s="6"/>
      <c r="N2" s="6"/>
      <c r="O2" s="6"/>
      <c r="P2" s="6"/>
      <c r="Q2" s="6"/>
      <c r="R2" s="6"/>
      <c r="S2" s="6"/>
      <c r="T2" s="6"/>
      <c r="U2" s="6"/>
      <c r="V2" s="6"/>
      <c r="W2" s="6"/>
      <c r="X2" s="6"/>
      <c r="Y2" s="6"/>
      <c r="Z2" s="6"/>
      <c r="AA2" s="6"/>
      <c r="AB2" s="6"/>
      <c r="AC2" s="6"/>
      <c r="AD2" s="6"/>
    </row>
    <row r="3" spans="1:34" ht="17.2" customHeight="1">
      <c r="B3" s="1"/>
      <c r="C3" s="1"/>
      <c r="D3" s="1"/>
      <c r="E3" s="1"/>
      <c r="F3" s="1"/>
      <c r="G3" s="1"/>
      <c r="H3" s="1"/>
      <c r="I3" s="1"/>
      <c r="J3" s="1"/>
      <c r="K3" s="1"/>
      <c r="L3" s="1"/>
      <c r="M3" s="1"/>
      <c r="N3" s="1"/>
      <c r="O3" s="1"/>
      <c r="P3" s="1"/>
      <c r="Q3" s="1"/>
      <c r="R3" s="1"/>
      <c r="S3" s="1"/>
      <c r="T3" s="1"/>
      <c r="U3" s="1"/>
      <c r="V3" s="1"/>
      <c r="W3" s="1"/>
      <c r="X3" s="1"/>
      <c r="Y3" s="1"/>
      <c r="Z3" s="1"/>
      <c r="AA3" s="1"/>
      <c r="AB3" s="1"/>
      <c r="AC3" s="1"/>
      <c r="AD3" s="1"/>
    </row>
    <row r="4" spans="1:34" ht="17.2" customHeight="1">
      <c r="A4" s="1" t="s">
        <v>455</v>
      </c>
      <c r="B4" s="1"/>
      <c r="C4" s="1"/>
      <c r="D4" s="1"/>
      <c r="E4" s="1"/>
      <c r="F4" s="1"/>
      <c r="G4" s="1"/>
      <c r="H4" s="1"/>
      <c r="I4" s="1"/>
      <c r="J4" s="1"/>
      <c r="K4" s="1"/>
      <c r="L4" s="1"/>
      <c r="M4" s="1"/>
      <c r="N4" s="1"/>
      <c r="O4" s="1"/>
      <c r="P4" s="1"/>
      <c r="Q4" s="1"/>
      <c r="R4" s="1"/>
      <c r="S4" s="1"/>
      <c r="T4" s="1"/>
      <c r="U4" s="1"/>
      <c r="V4" s="1"/>
      <c r="W4" s="1"/>
      <c r="X4" s="1"/>
      <c r="Y4" s="1"/>
      <c r="Z4" s="1"/>
      <c r="AA4" s="1"/>
      <c r="AB4" s="1"/>
      <c r="AC4" s="1"/>
      <c r="AD4" s="1"/>
    </row>
    <row r="5" spans="1:34" ht="17.2" customHeight="1">
      <c r="A5" s="1" t="s">
        <v>1541</v>
      </c>
      <c r="B5" s="1"/>
      <c r="C5" s="1"/>
      <c r="D5" s="1"/>
      <c r="E5" s="1"/>
      <c r="F5" s="1"/>
      <c r="G5" s="1"/>
      <c r="H5" s="1"/>
      <c r="I5" s="1"/>
      <c r="J5" s="1"/>
      <c r="K5" s="1"/>
      <c r="L5" s="1"/>
      <c r="M5" s="1"/>
      <c r="N5" s="1"/>
      <c r="O5" s="1"/>
      <c r="P5" s="1"/>
      <c r="Q5" s="1"/>
      <c r="R5" s="1"/>
      <c r="S5" s="1"/>
      <c r="T5" s="1"/>
      <c r="U5" s="1"/>
      <c r="V5" s="1"/>
      <c r="W5" s="1"/>
      <c r="X5" s="1"/>
      <c r="Y5" s="1"/>
      <c r="Z5" s="1"/>
      <c r="AA5" s="1"/>
      <c r="AB5" s="1"/>
      <c r="AC5" s="1"/>
      <c r="AD5" s="1"/>
    </row>
    <row r="6" spans="1:34" ht="17.2" customHeight="1">
      <c r="AC6" s="352"/>
      <c r="AD6" s="352"/>
      <c r="AH6" s="341" t="s">
        <v>456</v>
      </c>
    </row>
    <row r="7" spans="1:34" ht="16.55" customHeight="1">
      <c r="A7" s="836" t="s">
        <v>457</v>
      </c>
      <c r="B7" s="701"/>
      <c r="C7" s="701"/>
      <c r="D7" s="896" t="s">
        <v>458</v>
      </c>
      <c r="E7" s="896"/>
      <c r="F7" s="896"/>
      <c r="G7" s="897" t="s">
        <v>459</v>
      </c>
      <c r="H7" s="898"/>
      <c r="I7" s="898"/>
      <c r="J7" s="898"/>
      <c r="K7" s="898"/>
      <c r="L7" s="898"/>
      <c r="M7" s="899"/>
      <c r="N7" s="896" t="s">
        <v>460</v>
      </c>
      <c r="O7" s="896"/>
      <c r="P7" s="896"/>
      <c r="Q7" s="896" t="s">
        <v>461</v>
      </c>
      <c r="R7" s="896"/>
      <c r="S7" s="896"/>
      <c r="T7" s="896"/>
      <c r="U7" s="896"/>
      <c r="V7" s="896"/>
      <c r="W7" s="896"/>
      <c r="X7" s="896"/>
      <c r="Y7" s="896"/>
      <c r="Z7" s="896"/>
      <c r="AA7" s="897" t="s">
        <v>462</v>
      </c>
      <c r="AB7" s="898"/>
      <c r="AC7" s="898"/>
      <c r="AD7" s="898"/>
      <c r="AE7" s="898"/>
      <c r="AF7" s="898"/>
      <c r="AG7" s="898"/>
      <c r="AH7" s="901"/>
    </row>
    <row r="8" spans="1:34" ht="16.55" customHeight="1">
      <c r="A8" s="837"/>
      <c r="B8" s="676"/>
      <c r="C8" s="676"/>
      <c r="D8" s="677"/>
      <c r="E8" s="677"/>
      <c r="F8" s="677"/>
      <c r="G8" s="900"/>
      <c r="H8" s="815"/>
      <c r="I8" s="815"/>
      <c r="J8" s="815"/>
      <c r="K8" s="815"/>
      <c r="L8" s="815"/>
      <c r="M8" s="816"/>
      <c r="N8" s="677"/>
      <c r="O8" s="677"/>
      <c r="P8" s="677"/>
      <c r="Q8" s="892" t="s">
        <v>463</v>
      </c>
      <c r="R8" s="892"/>
      <c r="S8" s="892"/>
      <c r="T8" s="892"/>
      <c r="U8" s="892"/>
      <c r="V8" s="908" t="s">
        <v>464</v>
      </c>
      <c r="W8" s="908"/>
      <c r="X8" s="908"/>
      <c r="Y8" s="908"/>
      <c r="Z8" s="908"/>
      <c r="AA8" s="902"/>
      <c r="AB8" s="584"/>
      <c r="AC8" s="584"/>
      <c r="AD8" s="584"/>
      <c r="AE8" s="584"/>
      <c r="AF8" s="584"/>
      <c r="AG8" s="584"/>
      <c r="AH8" s="903"/>
    </row>
    <row r="9" spans="1:34" ht="16.55" customHeight="1">
      <c r="A9" s="809" t="s">
        <v>465</v>
      </c>
      <c r="B9" s="810"/>
      <c r="C9" s="811"/>
      <c r="D9" s="838" t="s">
        <v>1550</v>
      </c>
      <c r="E9" s="839"/>
      <c r="F9" s="840"/>
      <c r="G9" s="416"/>
      <c r="H9" s="822" t="s">
        <v>1551</v>
      </c>
      <c r="I9" s="822"/>
      <c r="J9" s="822"/>
      <c r="K9" s="822"/>
      <c r="L9" s="822" t="s">
        <v>1552</v>
      </c>
      <c r="M9" s="823"/>
      <c r="N9" s="867">
        <v>119000</v>
      </c>
      <c r="O9" s="868"/>
      <c r="P9" s="869"/>
      <c r="Q9" s="873">
        <f>(N9*8/10)</f>
        <v>95200</v>
      </c>
      <c r="R9" s="874"/>
      <c r="S9" s="874"/>
      <c r="T9" s="847" t="s">
        <v>1100</v>
      </c>
      <c r="U9" s="848"/>
      <c r="V9" s="873">
        <f>(N9*2/10)</f>
        <v>23800</v>
      </c>
      <c r="W9" s="874"/>
      <c r="X9" s="874"/>
      <c r="Y9" s="847" t="s">
        <v>466</v>
      </c>
      <c r="Z9" s="848"/>
      <c r="AA9" s="893"/>
      <c r="AB9" s="822"/>
      <c r="AC9" s="822"/>
      <c r="AD9" s="822"/>
      <c r="AE9" s="822"/>
      <c r="AF9" s="822"/>
      <c r="AG9" s="822"/>
      <c r="AH9" s="909"/>
    </row>
    <row r="10" spans="1:34" ht="16.55" customHeight="1">
      <c r="A10" s="812"/>
      <c r="B10" s="584"/>
      <c r="C10" s="813"/>
      <c r="D10" s="841"/>
      <c r="E10" s="842"/>
      <c r="F10" s="843"/>
      <c r="G10" s="461"/>
      <c r="H10" s="582"/>
      <c r="I10" s="582"/>
      <c r="J10" s="582"/>
      <c r="K10" s="582"/>
      <c r="L10" s="582" t="s">
        <v>1542</v>
      </c>
      <c r="M10" s="817"/>
      <c r="N10" s="870"/>
      <c r="O10" s="871"/>
      <c r="P10" s="872"/>
      <c r="Q10" s="875"/>
      <c r="R10" s="876"/>
      <c r="S10" s="876"/>
      <c r="T10" s="849"/>
      <c r="U10" s="850"/>
      <c r="V10" s="875"/>
      <c r="W10" s="876"/>
      <c r="X10" s="876"/>
      <c r="Y10" s="849"/>
      <c r="Z10" s="850"/>
      <c r="AA10" s="910"/>
      <c r="AB10" s="818"/>
      <c r="AC10" s="818"/>
      <c r="AD10" s="818"/>
      <c r="AE10" s="818"/>
      <c r="AF10" s="818"/>
      <c r="AG10" s="818"/>
      <c r="AH10" s="911"/>
    </row>
    <row r="11" spans="1:34" ht="16.55" customHeight="1">
      <c r="A11" s="809" t="s">
        <v>465</v>
      </c>
      <c r="B11" s="810"/>
      <c r="C11" s="811"/>
      <c r="D11" s="838" t="s">
        <v>1553</v>
      </c>
      <c r="E11" s="839"/>
      <c r="F11" s="840"/>
      <c r="G11" s="416"/>
      <c r="H11" s="822" t="s">
        <v>1554</v>
      </c>
      <c r="I11" s="822"/>
      <c r="J11" s="822"/>
      <c r="K11" s="822"/>
      <c r="L11" s="893" t="s">
        <v>1555</v>
      </c>
      <c r="M11" s="823"/>
      <c r="N11" s="851">
        <v>100000</v>
      </c>
      <c r="O11" s="852"/>
      <c r="P11" s="853"/>
      <c r="Q11" s="888">
        <f>(N11*5/10)</f>
        <v>50000</v>
      </c>
      <c r="R11" s="889"/>
      <c r="S11" s="889"/>
      <c r="T11" s="847" t="s">
        <v>1393</v>
      </c>
      <c r="U11" s="848"/>
      <c r="V11" s="888">
        <f>(N11*5/10)</f>
        <v>50000</v>
      </c>
      <c r="W11" s="889"/>
      <c r="X11" s="889"/>
      <c r="Y11" s="847" t="s">
        <v>1393</v>
      </c>
      <c r="Z11" s="848"/>
      <c r="AA11" s="879" t="s">
        <v>1387</v>
      </c>
      <c r="AB11" s="880"/>
      <c r="AC11" s="880"/>
      <c r="AD11" s="880"/>
      <c r="AE11" s="880"/>
      <c r="AF11" s="880"/>
      <c r="AG11" s="880"/>
      <c r="AH11" s="881"/>
    </row>
    <row r="12" spans="1:34" ht="16.55" customHeight="1">
      <c r="A12" s="812"/>
      <c r="B12" s="584"/>
      <c r="C12" s="813"/>
      <c r="D12" s="841"/>
      <c r="E12" s="842"/>
      <c r="F12" s="843"/>
      <c r="G12" s="461"/>
      <c r="H12" s="582" t="s">
        <v>1543</v>
      </c>
      <c r="I12" s="582"/>
      <c r="J12" s="582"/>
      <c r="K12" s="582"/>
      <c r="L12" s="582"/>
      <c r="M12" s="817"/>
      <c r="N12" s="854"/>
      <c r="O12" s="855"/>
      <c r="P12" s="856"/>
      <c r="Q12" s="904"/>
      <c r="R12" s="905"/>
      <c r="S12" s="905"/>
      <c r="T12" s="906"/>
      <c r="U12" s="907"/>
      <c r="V12" s="904"/>
      <c r="W12" s="905"/>
      <c r="X12" s="905"/>
      <c r="Y12" s="906"/>
      <c r="Z12" s="907"/>
      <c r="AA12" s="879"/>
      <c r="AB12" s="880"/>
      <c r="AC12" s="880"/>
      <c r="AD12" s="880"/>
      <c r="AE12" s="880"/>
      <c r="AF12" s="880"/>
      <c r="AG12" s="880"/>
      <c r="AH12" s="881"/>
    </row>
    <row r="13" spans="1:34" ht="16.55" customHeight="1">
      <c r="A13" s="812"/>
      <c r="B13" s="584"/>
      <c r="C13" s="813"/>
      <c r="D13" s="841"/>
      <c r="E13" s="842"/>
      <c r="F13" s="843"/>
      <c r="G13" s="461"/>
      <c r="H13" s="582" t="s">
        <v>1556</v>
      </c>
      <c r="I13" s="582"/>
      <c r="J13" s="582"/>
      <c r="K13" s="582"/>
      <c r="L13" s="582" t="s">
        <v>908</v>
      </c>
      <c r="M13" s="817"/>
      <c r="N13" s="854"/>
      <c r="O13" s="855"/>
      <c r="P13" s="856"/>
      <c r="Q13" s="904"/>
      <c r="R13" s="905"/>
      <c r="S13" s="905"/>
      <c r="T13" s="906"/>
      <c r="U13" s="907"/>
      <c r="V13" s="904"/>
      <c r="W13" s="905"/>
      <c r="X13" s="905"/>
      <c r="Y13" s="906"/>
      <c r="Z13" s="907"/>
      <c r="AA13" s="879"/>
      <c r="AB13" s="880"/>
      <c r="AC13" s="880"/>
      <c r="AD13" s="880"/>
      <c r="AE13" s="880"/>
      <c r="AF13" s="880"/>
      <c r="AG13" s="880"/>
      <c r="AH13" s="881"/>
    </row>
    <row r="14" spans="1:34" ht="16.55" customHeight="1">
      <c r="A14" s="812"/>
      <c r="B14" s="584"/>
      <c r="C14" s="813"/>
      <c r="D14" s="841"/>
      <c r="E14" s="842"/>
      <c r="F14" s="843"/>
      <c r="G14" s="461"/>
      <c r="H14" s="582" t="s">
        <v>1557</v>
      </c>
      <c r="I14" s="582"/>
      <c r="J14" s="582"/>
      <c r="K14" s="582"/>
      <c r="L14" s="582" t="s">
        <v>908</v>
      </c>
      <c r="M14" s="817"/>
      <c r="N14" s="854"/>
      <c r="O14" s="855"/>
      <c r="P14" s="856"/>
      <c r="Q14" s="904"/>
      <c r="R14" s="905"/>
      <c r="S14" s="905"/>
      <c r="T14" s="906"/>
      <c r="U14" s="907"/>
      <c r="V14" s="904"/>
      <c r="W14" s="905"/>
      <c r="X14" s="905"/>
      <c r="Y14" s="906"/>
      <c r="Z14" s="907"/>
      <c r="AA14" s="879"/>
      <c r="AB14" s="880"/>
      <c r="AC14" s="880"/>
      <c r="AD14" s="880"/>
      <c r="AE14" s="880"/>
      <c r="AF14" s="880"/>
      <c r="AG14" s="880"/>
      <c r="AH14" s="881"/>
    </row>
    <row r="15" spans="1:34" ht="16.55" customHeight="1">
      <c r="A15" s="814"/>
      <c r="B15" s="815"/>
      <c r="C15" s="816"/>
      <c r="D15" s="844"/>
      <c r="E15" s="845"/>
      <c r="F15" s="846"/>
      <c r="G15" s="461"/>
      <c r="H15" s="818" t="s">
        <v>1558</v>
      </c>
      <c r="I15" s="818"/>
      <c r="J15" s="818"/>
      <c r="K15" s="818"/>
      <c r="L15" s="818" t="s">
        <v>908</v>
      </c>
      <c r="M15" s="819"/>
      <c r="N15" s="857"/>
      <c r="O15" s="858"/>
      <c r="P15" s="859"/>
      <c r="Q15" s="894"/>
      <c r="R15" s="895"/>
      <c r="S15" s="895"/>
      <c r="T15" s="849"/>
      <c r="U15" s="850"/>
      <c r="V15" s="894"/>
      <c r="W15" s="895"/>
      <c r="X15" s="895"/>
      <c r="Y15" s="849"/>
      <c r="Z15" s="850"/>
      <c r="AA15" s="879"/>
      <c r="AB15" s="880"/>
      <c r="AC15" s="880"/>
      <c r="AD15" s="880"/>
      <c r="AE15" s="880"/>
      <c r="AF15" s="880"/>
      <c r="AG15" s="880"/>
      <c r="AH15" s="881"/>
    </row>
    <row r="16" spans="1:34" ht="16.55" customHeight="1">
      <c r="A16" s="809" t="s">
        <v>465</v>
      </c>
      <c r="B16" s="810"/>
      <c r="C16" s="811"/>
      <c r="D16" s="417" t="s">
        <v>1388</v>
      </c>
      <c r="E16" s="463"/>
      <c r="F16" s="464"/>
      <c r="G16" s="416"/>
      <c r="H16" s="582" t="s">
        <v>1389</v>
      </c>
      <c r="I16" s="582"/>
      <c r="J16" s="582"/>
      <c r="K16" s="582"/>
      <c r="L16" s="833" t="s">
        <v>1544</v>
      </c>
      <c r="M16" s="834"/>
      <c r="N16" s="851">
        <v>27000</v>
      </c>
      <c r="O16" s="852"/>
      <c r="P16" s="853"/>
      <c r="Q16" s="888">
        <f>(N16*5/10)</f>
        <v>13500</v>
      </c>
      <c r="R16" s="889"/>
      <c r="S16" s="889"/>
      <c r="T16" s="847" t="s">
        <v>1393</v>
      </c>
      <c r="U16" s="848"/>
      <c r="V16" s="888">
        <f>INT(N16*5/10)</f>
        <v>13500</v>
      </c>
      <c r="W16" s="889"/>
      <c r="X16" s="889"/>
      <c r="Y16" s="847" t="s">
        <v>1393</v>
      </c>
      <c r="Z16" s="848"/>
      <c r="AA16" s="893" t="s">
        <v>1102</v>
      </c>
      <c r="AB16" s="822"/>
      <c r="AC16" s="822"/>
      <c r="AD16" s="822"/>
      <c r="AE16" s="822"/>
      <c r="AF16" s="822"/>
      <c r="AG16" s="822"/>
      <c r="AH16" s="909"/>
    </row>
    <row r="17" spans="1:34" ht="16.55" customHeight="1">
      <c r="A17" s="812"/>
      <c r="B17" s="584"/>
      <c r="C17" s="813"/>
      <c r="D17" s="462" t="s">
        <v>1559</v>
      </c>
      <c r="E17" s="23"/>
      <c r="F17" s="465"/>
      <c r="G17" s="461"/>
      <c r="H17" s="582" t="s">
        <v>1560</v>
      </c>
      <c r="I17" s="582"/>
      <c r="J17" s="582"/>
      <c r="K17" s="582"/>
      <c r="L17" s="860" t="s">
        <v>1545</v>
      </c>
      <c r="M17" s="861"/>
      <c r="N17" s="857"/>
      <c r="O17" s="858"/>
      <c r="P17" s="859"/>
      <c r="Q17" s="894"/>
      <c r="R17" s="895"/>
      <c r="S17" s="895"/>
      <c r="T17" s="849"/>
      <c r="U17" s="850"/>
      <c r="V17" s="894"/>
      <c r="W17" s="895"/>
      <c r="X17" s="895"/>
      <c r="Y17" s="849"/>
      <c r="Z17" s="850"/>
      <c r="AA17" s="910"/>
      <c r="AB17" s="818"/>
      <c r="AC17" s="818"/>
      <c r="AD17" s="818"/>
      <c r="AE17" s="818"/>
      <c r="AF17" s="818"/>
      <c r="AG17" s="818"/>
      <c r="AH17" s="911"/>
    </row>
    <row r="18" spans="1:34" ht="16.55" customHeight="1">
      <c r="A18" s="809" t="s">
        <v>465</v>
      </c>
      <c r="B18" s="810"/>
      <c r="C18" s="811"/>
      <c r="D18" s="838" t="s">
        <v>1561</v>
      </c>
      <c r="E18" s="839"/>
      <c r="F18" s="840"/>
      <c r="G18" s="417"/>
      <c r="H18" s="822" t="s">
        <v>1562</v>
      </c>
      <c r="I18" s="822"/>
      <c r="J18" s="822"/>
      <c r="K18" s="822"/>
      <c r="L18" s="582" t="s">
        <v>908</v>
      </c>
      <c r="M18" s="817"/>
      <c r="N18" s="862">
        <v>27130</v>
      </c>
      <c r="O18" s="863"/>
      <c r="P18" s="864"/>
      <c r="Q18" s="865">
        <v>20809</v>
      </c>
      <c r="R18" s="866"/>
      <c r="S18" s="866"/>
      <c r="T18" s="906" t="s">
        <v>1100</v>
      </c>
      <c r="U18" s="907"/>
      <c r="V18" s="865">
        <v>6321</v>
      </c>
      <c r="W18" s="866"/>
      <c r="X18" s="866"/>
      <c r="Y18" s="906" t="s">
        <v>1101</v>
      </c>
      <c r="Z18" s="907"/>
      <c r="AA18" s="912" t="s">
        <v>1391</v>
      </c>
      <c r="AB18" s="913"/>
      <c r="AC18" s="913"/>
      <c r="AD18" s="913"/>
      <c r="AE18" s="913"/>
      <c r="AF18" s="913"/>
      <c r="AG18" s="913"/>
      <c r="AH18" s="914"/>
    </row>
    <row r="19" spans="1:34" ht="16.55" customHeight="1">
      <c r="A19" s="812"/>
      <c r="B19" s="584"/>
      <c r="C19" s="813"/>
      <c r="D19" s="841"/>
      <c r="E19" s="842"/>
      <c r="F19" s="843"/>
      <c r="G19" s="462"/>
      <c r="H19" s="582"/>
      <c r="I19" s="582"/>
      <c r="J19" s="582"/>
      <c r="K19" s="582"/>
      <c r="L19" s="582"/>
      <c r="M19" s="817"/>
      <c r="N19" s="862"/>
      <c r="O19" s="863"/>
      <c r="P19" s="864"/>
      <c r="Q19" s="865"/>
      <c r="R19" s="866"/>
      <c r="S19" s="866"/>
      <c r="T19" s="906" t="s">
        <v>1386</v>
      </c>
      <c r="U19" s="907"/>
      <c r="V19" s="865"/>
      <c r="W19" s="866"/>
      <c r="X19" s="866"/>
      <c r="Y19" s="906" t="s">
        <v>1395</v>
      </c>
      <c r="Z19" s="907"/>
      <c r="AA19" s="912"/>
      <c r="AB19" s="913"/>
      <c r="AC19" s="913"/>
      <c r="AD19" s="913"/>
      <c r="AE19" s="913"/>
      <c r="AF19" s="913"/>
      <c r="AG19" s="913"/>
      <c r="AH19" s="914"/>
    </row>
    <row r="20" spans="1:34" ht="16.55" customHeight="1">
      <c r="A20" s="814"/>
      <c r="B20" s="815"/>
      <c r="C20" s="816"/>
      <c r="D20" s="844"/>
      <c r="E20" s="845"/>
      <c r="F20" s="846"/>
      <c r="G20" s="462"/>
      <c r="H20" s="818"/>
      <c r="I20" s="818"/>
      <c r="J20" s="818"/>
      <c r="K20" s="818"/>
      <c r="L20" s="818"/>
      <c r="M20" s="819"/>
      <c r="N20" s="862"/>
      <c r="O20" s="863"/>
      <c r="P20" s="864"/>
      <c r="Q20" s="865"/>
      <c r="R20" s="866"/>
      <c r="S20" s="866"/>
      <c r="T20" s="906" t="s">
        <v>1385</v>
      </c>
      <c r="U20" s="907"/>
      <c r="V20" s="865"/>
      <c r="W20" s="866"/>
      <c r="X20" s="866"/>
      <c r="Y20" s="906" t="s">
        <v>1394</v>
      </c>
      <c r="Z20" s="907"/>
      <c r="AA20" s="912"/>
      <c r="AB20" s="913"/>
      <c r="AC20" s="913"/>
      <c r="AD20" s="913"/>
      <c r="AE20" s="913"/>
      <c r="AF20" s="913"/>
      <c r="AG20" s="913"/>
      <c r="AH20" s="914"/>
    </row>
    <row r="21" spans="1:34" ht="16.55" customHeight="1">
      <c r="A21" s="809" t="s">
        <v>465</v>
      </c>
      <c r="B21" s="810"/>
      <c r="C21" s="811"/>
      <c r="D21" s="838" t="s">
        <v>1390</v>
      </c>
      <c r="E21" s="839"/>
      <c r="F21" s="840"/>
      <c r="G21" s="416"/>
      <c r="H21" s="822" t="s">
        <v>1563</v>
      </c>
      <c r="I21" s="822"/>
      <c r="J21" s="822"/>
      <c r="K21" s="822"/>
      <c r="L21" s="833" t="s">
        <v>1546</v>
      </c>
      <c r="M21" s="834"/>
      <c r="N21" s="851">
        <v>140000</v>
      </c>
      <c r="O21" s="852"/>
      <c r="P21" s="853"/>
      <c r="Q21" s="888">
        <v>81200</v>
      </c>
      <c r="R21" s="889"/>
      <c r="S21" s="889"/>
      <c r="T21" s="847" t="s">
        <v>1549</v>
      </c>
      <c r="U21" s="848"/>
      <c r="V21" s="888">
        <v>58800</v>
      </c>
      <c r="W21" s="889"/>
      <c r="X21" s="889"/>
      <c r="Y21" s="847" t="s">
        <v>1549</v>
      </c>
      <c r="Z21" s="848"/>
      <c r="AA21" s="893" t="s">
        <v>1102</v>
      </c>
      <c r="AB21" s="822"/>
      <c r="AC21" s="822"/>
      <c r="AD21" s="822"/>
      <c r="AE21" s="822"/>
      <c r="AF21" s="822"/>
      <c r="AG21" s="822"/>
      <c r="AH21" s="909"/>
    </row>
    <row r="22" spans="1:34" ht="16.55" customHeight="1">
      <c r="A22" s="826"/>
      <c r="B22" s="827"/>
      <c r="C22" s="828"/>
      <c r="D22" s="916"/>
      <c r="E22" s="917"/>
      <c r="F22" s="918"/>
      <c r="G22" s="196"/>
      <c r="H22" s="835" t="s">
        <v>1392</v>
      </c>
      <c r="I22" s="835"/>
      <c r="J22" s="835"/>
      <c r="K22" s="835"/>
      <c r="L22" s="824" t="s">
        <v>1547</v>
      </c>
      <c r="M22" s="825"/>
      <c r="N22" s="885"/>
      <c r="O22" s="886"/>
      <c r="P22" s="887"/>
      <c r="Q22" s="890"/>
      <c r="R22" s="891"/>
      <c r="S22" s="891"/>
      <c r="T22" s="877"/>
      <c r="U22" s="878"/>
      <c r="V22" s="890"/>
      <c r="W22" s="891"/>
      <c r="X22" s="891"/>
      <c r="Y22" s="877"/>
      <c r="Z22" s="878"/>
      <c r="AA22" s="919"/>
      <c r="AB22" s="824"/>
      <c r="AC22" s="824"/>
      <c r="AD22" s="824"/>
      <c r="AE22" s="824"/>
      <c r="AF22" s="824"/>
      <c r="AG22" s="824"/>
      <c r="AH22" s="920"/>
    </row>
    <row r="23" spans="1:34" ht="16.55" customHeight="1">
      <c r="Z23" s="127"/>
    </row>
    <row r="24" spans="1:34" ht="16.55" customHeight="1">
      <c r="A24" s="12" t="s">
        <v>1195</v>
      </c>
      <c r="Q24" s="127"/>
    </row>
    <row r="25" spans="1:34" ht="16.55" customHeight="1">
      <c r="B25" s="127" t="s">
        <v>1564</v>
      </c>
      <c r="AH25" s="341" t="s">
        <v>456</v>
      </c>
    </row>
    <row r="26" spans="1:34" ht="16.55" customHeight="1">
      <c r="A26" s="836" t="s">
        <v>457</v>
      </c>
      <c r="B26" s="701"/>
      <c r="C26" s="701"/>
      <c r="D26" s="896" t="s">
        <v>458</v>
      </c>
      <c r="E26" s="896"/>
      <c r="F26" s="896"/>
      <c r="G26" s="897" t="s">
        <v>459</v>
      </c>
      <c r="H26" s="898"/>
      <c r="I26" s="898"/>
      <c r="J26" s="898"/>
      <c r="K26" s="898"/>
      <c r="L26" s="898"/>
      <c r="M26" s="899"/>
      <c r="N26" s="896" t="s">
        <v>460</v>
      </c>
      <c r="O26" s="896"/>
      <c r="P26" s="896"/>
      <c r="Q26" s="896" t="s">
        <v>461</v>
      </c>
      <c r="R26" s="896"/>
      <c r="S26" s="896"/>
      <c r="T26" s="896"/>
      <c r="U26" s="896"/>
      <c r="V26" s="896"/>
      <c r="W26" s="896"/>
      <c r="X26" s="896"/>
      <c r="Y26" s="896"/>
      <c r="Z26" s="896"/>
      <c r="AA26" s="897" t="s">
        <v>462</v>
      </c>
      <c r="AB26" s="898"/>
      <c r="AC26" s="898"/>
      <c r="AD26" s="898"/>
      <c r="AE26" s="898"/>
      <c r="AF26" s="898"/>
      <c r="AG26" s="898"/>
      <c r="AH26" s="901"/>
    </row>
    <row r="27" spans="1:34" ht="16.55" customHeight="1">
      <c r="A27" s="837"/>
      <c r="B27" s="676"/>
      <c r="C27" s="676"/>
      <c r="D27" s="677"/>
      <c r="E27" s="677"/>
      <c r="F27" s="677"/>
      <c r="G27" s="900"/>
      <c r="H27" s="815"/>
      <c r="I27" s="815"/>
      <c r="J27" s="815"/>
      <c r="K27" s="815"/>
      <c r="L27" s="815"/>
      <c r="M27" s="816"/>
      <c r="N27" s="677"/>
      <c r="O27" s="677"/>
      <c r="P27" s="677"/>
      <c r="Q27" s="892" t="s">
        <v>463</v>
      </c>
      <c r="R27" s="892"/>
      <c r="S27" s="892"/>
      <c r="T27" s="892"/>
      <c r="U27" s="892"/>
      <c r="V27" s="908" t="s">
        <v>464</v>
      </c>
      <c r="W27" s="908"/>
      <c r="X27" s="908"/>
      <c r="Y27" s="908"/>
      <c r="Z27" s="908"/>
      <c r="AA27" s="915"/>
      <c r="AB27" s="584"/>
      <c r="AC27" s="584"/>
      <c r="AD27" s="584"/>
      <c r="AE27" s="584"/>
      <c r="AF27" s="584"/>
      <c r="AG27" s="584"/>
      <c r="AH27" s="903"/>
    </row>
    <row r="28" spans="1:34" ht="16.55" customHeight="1">
      <c r="A28" s="809" t="s">
        <v>465</v>
      </c>
      <c r="B28" s="810"/>
      <c r="C28" s="811"/>
      <c r="D28" s="829" t="s">
        <v>1565</v>
      </c>
      <c r="E28" s="820"/>
      <c r="F28" s="830"/>
      <c r="G28" s="416"/>
      <c r="H28" s="820" t="s">
        <v>1566</v>
      </c>
      <c r="I28" s="820"/>
      <c r="J28" s="820"/>
      <c r="K28" s="820"/>
      <c r="L28" s="822" t="s">
        <v>1567</v>
      </c>
      <c r="M28" s="823"/>
      <c r="N28" s="851">
        <v>10946</v>
      </c>
      <c r="O28" s="852"/>
      <c r="P28" s="853"/>
      <c r="Q28" s="888">
        <f>(N28*1/2)</f>
        <v>5473</v>
      </c>
      <c r="R28" s="889"/>
      <c r="S28" s="889"/>
      <c r="T28" s="847" t="s">
        <v>1548</v>
      </c>
      <c r="U28" s="848"/>
      <c r="V28" s="888">
        <f>(N28*1/2)</f>
        <v>5473</v>
      </c>
      <c r="W28" s="889"/>
      <c r="X28" s="889"/>
      <c r="Y28" s="847" t="s">
        <v>1548</v>
      </c>
      <c r="Z28" s="848"/>
      <c r="AA28" s="879"/>
      <c r="AB28" s="880"/>
      <c r="AC28" s="880"/>
      <c r="AD28" s="880"/>
      <c r="AE28" s="880"/>
      <c r="AF28" s="880"/>
      <c r="AG28" s="880"/>
      <c r="AH28" s="881"/>
    </row>
    <row r="29" spans="1:34" ht="16.55" customHeight="1">
      <c r="A29" s="826"/>
      <c r="B29" s="827"/>
      <c r="C29" s="828"/>
      <c r="D29" s="831"/>
      <c r="E29" s="821"/>
      <c r="F29" s="832"/>
      <c r="G29" s="196"/>
      <c r="H29" s="821"/>
      <c r="I29" s="821"/>
      <c r="J29" s="821"/>
      <c r="K29" s="821"/>
      <c r="L29" s="824"/>
      <c r="M29" s="825"/>
      <c r="N29" s="885"/>
      <c r="O29" s="886"/>
      <c r="P29" s="887"/>
      <c r="Q29" s="890"/>
      <c r="R29" s="891"/>
      <c r="S29" s="891"/>
      <c r="T29" s="877"/>
      <c r="U29" s="878"/>
      <c r="V29" s="890"/>
      <c r="W29" s="891"/>
      <c r="X29" s="891"/>
      <c r="Y29" s="877"/>
      <c r="Z29" s="878"/>
      <c r="AA29" s="882"/>
      <c r="AB29" s="883"/>
      <c r="AC29" s="883"/>
      <c r="AD29" s="883"/>
      <c r="AE29" s="883"/>
      <c r="AF29" s="883"/>
      <c r="AG29" s="883"/>
      <c r="AH29" s="884"/>
    </row>
  </sheetData>
  <sheetProtection selectLockedCells="1" selectUnlockedCells="1"/>
  <mergeCells count="92">
    <mergeCell ref="A21:C22"/>
    <mergeCell ref="D21:F22"/>
    <mergeCell ref="N21:P22"/>
    <mergeCell ref="AA21:AH22"/>
    <mergeCell ref="Q21:S22"/>
    <mergeCell ref="T21:U22"/>
    <mergeCell ref="V21:X22"/>
    <mergeCell ref="Y21:Z22"/>
    <mergeCell ref="D26:F27"/>
    <mergeCell ref="G26:M27"/>
    <mergeCell ref="N26:P27"/>
    <mergeCell ref="Q26:Z26"/>
    <mergeCell ref="AA26:AH27"/>
    <mergeCell ref="Q27:U27"/>
    <mergeCell ref="V27:Z27"/>
    <mergeCell ref="V16:X17"/>
    <mergeCell ref="Y16:Z17"/>
    <mergeCell ref="AA16:AH17"/>
    <mergeCell ref="T18:U18"/>
    <mergeCell ref="T19:U19"/>
    <mergeCell ref="AA18:AH20"/>
    <mergeCell ref="V18:X20"/>
    <mergeCell ref="Y20:Z20"/>
    <mergeCell ref="Y19:Z19"/>
    <mergeCell ref="Y18:Z18"/>
    <mergeCell ref="T20:U20"/>
    <mergeCell ref="AA7:AH8"/>
    <mergeCell ref="AA11:AH15"/>
    <mergeCell ref="Q11:S15"/>
    <mergeCell ref="T11:U15"/>
    <mergeCell ref="V11:X15"/>
    <mergeCell ref="Y11:Z15"/>
    <mergeCell ref="V8:Z8"/>
    <mergeCell ref="AA9:AH10"/>
    <mergeCell ref="A7:C8"/>
    <mergeCell ref="D7:F8"/>
    <mergeCell ref="G7:M8"/>
    <mergeCell ref="N7:P8"/>
    <mergeCell ref="Q7:Z7"/>
    <mergeCell ref="N16:P17"/>
    <mergeCell ref="H14:K14"/>
    <mergeCell ref="L14:M14"/>
    <mergeCell ref="L10:M10"/>
    <mergeCell ref="Q8:U8"/>
    <mergeCell ref="L9:M9"/>
    <mergeCell ref="L11:M11"/>
    <mergeCell ref="H11:K11"/>
    <mergeCell ref="Q16:S17"/>
    <mergeCell ref="T16:U17"/>
    <mergeCell ref="Y28:Z29"/>
    <mergeCell ref="AA28:AH29"/>
    <mergeCell ref="N28:P29"/>
    <mergeCell ref="Q28:S29"/>
    <mergeCell ref="T28:U29"/>
    <mergeCell ref="V28:X29"/>
    <mergeCell ref="A9:C10"/>
    <mergeCell ref="N9:P10"/>
    <mergeCell ref="Q9:S10"/>
    <mergeCell ref="T9:U10"/>
    <mergeCell ref="V9:X10"/>
    <mergeCell ref="H18:K20"/>
    <mergeCell ref="D18:F20"/>
    <mergeCell ref="H9:K10"/>
    <mergeCell ref="D9:F10"/>
    <mergeCell ref="Y9:Z10"/>
    <mergeCell ref="D11:F15"/>
    <mergeCell ref="N11:P15"/>
    <mergeCell ref="H15:K15"/>
    <mergeCell ref="L15:M15"/>
    <mergeCell ref="H12:K12"/>
    <mergeCell ref="L12:M12"/>
    <mergeCell ref="H17:K17"/>
    <mergeCell ref="L17:M17"/>
    <mergeCell ref="H16:K16"/>
    <mergeCell ref="N18:P20"/>
    <mergeCell ref="Q18:S20"/>
    <mergeCell ref="A18:C20"/>
    <mergeCell ref="L18:M20"/>
    <mergeCell ref="H28:K29"/>
    <mergeCell ref="L28:M29"/>
    <mergeCell ref="H13:K13"/>
    <mergeCell ref="L13:M13"/>
    <mergeCell ref="A28:C29"/>
    <mergeCell ref="D28:F29"/>
    <mergeCell ref="L21:M21"/>
    <mergeCell ref="H21:K21"/>
    <mergeCell ref="H22:K22"/>
    <mergeCell ref="L22:M22"/>
    <mergeCell ref="A11:C15"/>
    <mergeCell ref="L16:M16"/>
    <mergeCell ref="A16:C17"/>
    <mergeCell ref="A26:C27"/>
  </mergeCells>
  <phoneticPr fontId="4"/>
  <pageMargins left="0.78740157480314965" right="0.39370078740157483" top="0.39370078740157483" bottom="0.39370078740157483" header="0" footer="0"/>
  <pageSetup paperSize="9" scale="98" firstPageNumber="0" orientation="landscape" r:id="rId1"/>
  <headerFooter scaleWithDoc="0" alignWithMargins="0">
    <oddFooter>&amp;C&amp;"ＭＳ 明朝,標準"－２３－</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6">
    <pageSetUpPr fitToPage="1"/>
  </sheetPr>
  <dimension ref="A1:N30"/>
  <sheetViews>
    <sheetView view="pageLayout" zoomScaleNormal="70" zoomScaleSheetLayoutView="80" workbookViewId="0">
      <selection activeCell="A5" sqref="A5:N5"/>
    </sheetView>
  </sheetViews>
  <sheetFormatPr defaultColWidth="11.6640625" defaultRowHeight="14.4"/>
  <cols>
    <col min="1" max="2" width="9.6640625" style="1" customWidth="1"/>
    <col min="3" max="4" width="13.44140625" style="1" customWidth="1"/>
    <col min="5" max="13" width="10.21875" style="1" customWidth="1"/>
    <col min="14" max="14" width="33.77734375" style="1" customWidth="1"/>
    <col min="15" max="16384" width="11.6640625" style="1"/>
  </cols>
  <sheetData>
    <row r="1" spans="1:14" s="6" customFormat="1" ht="23.1" customHeight="1">
      <c r="A1" s="698" t="s">
        <v>909</v>
      </c>
      <c r="B1" s="698"/>
      <c r="C1" s="698"/>
      <c r="D1" s="698"/>
      <c r="E1" s="698"/>
    </row>
    <row r="2" spans="1:14" s="6" customFormat="1" ht="23.1" customHeight="1">
      <c r="A2" s="942" t="s">
        <v>910</v>
      </c>
      <c r="B2" s="942"/>
      <c r="C2" s="942"/>
      <c r="D2" s="942"/>
    </row>
    <row r="3" spans="1:14" ht="23.1" customHeight="1">
      <c r="A3" s="941" t="s">
        <v>1575</v>
      </c>
      <c r="B3" s="581"/>
      <c r="C3" s="581"/>
      <c r="D3" s="581"/>
      <c r="E3" s="581"/>
      <c r="F3" s="581"/>
      <c r="G3" s="581"/>
      <c r="H3" s="581"/>
      <c r="I3" s="581"/>
      <c r="J3" s="581"/>
      <c r="K3" s="581"/>
      <c r="L3" s="581"/>
      <c r="M3" s="581"/>
      <c r="N3" s="581"/>
    </row>
    <row r="4" spans="1:14" ht="23.1" customHeight="1">
      <c r="A4" s="581" t="s">
        <v>1576</v>
      </c>
      <c r="B4" s="581"/>
      <c r="C4" s="581"/>
      <c r="D4" s="581"/>
      <c r="E4" s="581"/>
      <c r="F4" s="581"/>
      <c r="G4" s="581"/>
      <c r="H4" s="581"/>
      <c r="I4" s="581"/>
      <c r="J4" s="581"/>
      <c r="K4" s="581"/>
      <c r="L4" s="581"/>
      <c r="M4" s="581"/>
      <c r="N4" s="581"/>
    </row>
    <row r="5" spans="1:14" ht="23.1" customHeight="1">
      <c r="A5" s="581" t="s">
        <v>1847</v>
      </c>
      <c r="B5" s="581"/>
      <c r="C5" s="581"/>
      <c r="D5" s="581"/>
      <c r="E5" s="581"/>
      <c r="F5" s="581"/>
      <c r="G5" s="581"/>
      <c r="H5" s="581"/>
      <c r="I5" s="581"/>
      <c r="J5" s="581"/>
      <c r="K5" s="581"/>
      <c r="L5" s="581"/>
      <c r="M5" s="581"/>
      <c r="N5" s="581"/>
    </row>
    <row r="6" spans="1:14" ht="23.1" customHeight="1">
      <c r="A6" s="941" t="s">
        <v>1577</v>
      </c>
      <c r="B6" s="581"/>
      <c r="C6" s="581"/>
      <c r="D6" s="581"/>
      <c r="E6" s="581"/>
      <c r="F6" s="581"/>
      <c r="G6" s="581"/>
      <c r="H6" s="581"/>
      <c r="I6" s="581"/>
      <c r="J6" s="581"/>
      <c r="K6" s="581"/>
      <c r="L6" s="581"/>
      <c r="M6" s="581"/>
      <c r="N6" s="581"/>
    </row>
    <row r="7" spans="1:14" s="118" customFormat="1" ht="23.1" customHeight="1">
      <c r="A7" s="836" t="s">
        <v>911</v>
      </c>
      <c r="B7" s="701"/>
      <c r="C7" s="896" t="s">
        <v>457</v>
      </c>
      <c r="D7" s="896"/>
      <c r="E7" s="896" t="s">
        <v>912</v>
      </c>
      <c r="F7" s="896"/>
      <c r="G7" s="896"/>
      <c r="H7" s="937" t="s">
        <v>913</v>
      </c>
      <c r="I7" s="896" t="s">
        <v>914</v>
      </c>
      <c r="J7" s="896"/>
      <c r="K7" s="896" t="s">
        <v>915</v>
      </c>
      <c r="L7" s="937" t="s">
        <v>916</v>
      </c>
      <c r="M7" s="937" t="s">
        <v>917</v>
      </c>
      <c r="N7" s="938" t="s">
        <v>918</v>
      </c>
    </row>
    <row r="8" spans="1:14" s="118" customFormat="1" ht="23.1" customHeight="1">
      <c r="A8" s="199" t="s">
        <v>919</v>
      </c>
      <c r="B8" s="25" t="s">
        <v>920</v>
      </c>
      <c r="C8" s="677"/>
      <c r="D8" s="677"/>
      <c r="E8" s="25" t="s">
        <v>921</v>
      </c>
      <c r="F8" s="25" t="s">
        <v>922</v>
      </c>
      <c r="G8" s="25" t="s">
        <v>123</v>
      </c>
      <c r="H8" s="940"/>
      <c r="I8" s="25" t="s">
        <v>923</v>
      </c>
      <c r="J8" s="25" t="s">
        <v>924</v>
      </c>
      <c r="K8" s="677"/>
      <c r="L8" s="677"/>
      <c r="M8" s="677"/>
      <c r="N8" s="939"/>
    </row>
    <row r="9" spans="1:14" ht="26.7" customHeight="1">
      <c r="A9" s="936" t="s">
        <v>925</v>
      </c>
      <c r="B9" s="25" t="s">
        <v>926</v>
      </c>
      <c r="C9" s="924" t="s">
        <v>927</v>
      </c>
      <c r="D9" s="924"/>
      <c r="E9" s="28">
        <v>25280</v>
      </c>
      <c r="F9" s="28">
        <v>24803</v>
      </c>
      <c r="G9" s="28">
        <f t="shared" ref="G9:G12" si="0">SUM(E9:F9)</f>
        <v>50083</v>
      </c>
      <c r="H9" s="28">
        <v>11670</v>
      </c>
      <c r="I9" s="361">
        <v>220</v>
      </c>
      <c r="J9" s="361"/>
      <c r="K9" s="25" t="s">
        <v>928</v>
      </c>
      <c r="L9" s="28">
        <v>10637</v>
      </c>
      <c r="M9" s="28">
        <v>8168</v>
      </c>
      <c r="N9" s="200" t="s">
        <v>1571</v>
      </c>
    </row>
    <row r="10" spans="1:14" ht="26.7" customHeight="1">
      <c r="A10" s="936"/>
      <c r="B10" s="25" t="s">
        <v>929</v>
      </c>
      <c r="C10" s="924" t="s">
        <v>1848</v>
      </c>
      <c r="D10" s="924"/>
      <c r="E10" s="74">
        <v>17408</v>
      </c>
      <c r="F10" s="74">
        <v>16191</v>
      </c>
      <c r="G10" s="74">
        <f t="shared" si="0"/>
        <v>33599</v>
      </c>
      <c r="H10" s="74">
        <v>10185</v>
      </c>
      <c r="I10" s="361">
        <v>200</v>
      </c>
      <c r="J10" s="361">
        <v>150</v>
      </c>
      <c r="K10" s="197" t="s">
        <v>1849</v>
      </c>
      <c r="L10" s="74">
        <v>9451</v>
      </c>
      <c r="M10" s="74">
        <v>9131</v>
      </c>
      <c r="N10" s="200" t="s">
        <v>1572</v>
      </c>
    </row>
    <row r="11" spans="1:14" ht="23.1" customHeight="1">
      <c r="A11" s="936"/>
      <c r="B11" s="25" t="s">
        <v>930</v>
      </c>
      <c r="C11" s="924" t="s">
        <v>931</v>
      </c>
      <c r="D11" s="925"/>
      <c r="E11" s="142">
        <v>31</v>
      </c>
      <c r="F11" s="143">
        <v>57</v>
      </c>
      <c r="G11" s="143">
        <f t="shared" si="0"/>
        <v>88</v>
      </c>
      <c r="H11" s="144">
        <v>12</v>
      </c>
      <c r="I11" s="466"/>
      <c r="J11" s="467"/>
      <c r="K11" s="117" t="s">
        <v>932</v>
      </c>
      <c r="L11" s="146">
        <v>12</v>
      </c>
      <c r="M11" s="147">
        <v>10</v>
      </c>
      <c r="N11" s="201"/>
    </row>
    <row r="12" spans="1:14" ht="23.1" customHeight="1">
      <c r="A12" s="936"/>
      <c r="B12" s="25" t="s">
        <v>933</v>
      </c>
      <c r="C12" s="924" t="s">
        <v>934</v>
      </c>
      <c r="D12" s="924"/>
      <c r="E12" s="68">
        <v>4183</v>
      </c>
      <c r="F12" s="68">
        <v>5569</v>
      </c>
      <c r="G12" s="68">
        <f t="shared" si="0"/>
        <v>9752</v>
      </c>
      <c r="H12" s="68">
        <v>5832</v>
      </c>
      <c r="I12" s="468">
        <v>150</v>
      </c>
      <c r="J12" s="361"/>
      <c r="K12" s="198" t="s">
        <v>933</v>
      </c>
      <c r="L12" s="68">
        <v>5443</v>
      </c>
      <c r="M12" s="68">
        <v>5157</v>
      </c>
      <c r="N12" s="200" t="s">
        <v>1569</v>
      </c>
    </row>
    <row r="13" spans="1:14" ht="23.1" customHeight="1">
      <c r="A13" s="936"/>
      <c r="B13" s="933" t="s">
        <v>678</v>
      </c>
      <c r="C13" s="933"/>
      <c r="D13" s="933"/>
      <c r="E13" s="28">
        <f>SUM(E9:E12)</f>
        <v>46902</v>
      </c>
      <c r="F13" s="28">
        <f>SUM(F9:F12)</f>
        <v>46620</v>
      </c>
      <c r="G13" s="28">
        <f>SUM(E13:F13)</f>
        <v>93522</v>
      </c>
      <c r="H13" s="28">
        <f t="shared" ref="H13:J13" si="1">SUM(H9:H12)</f>
        <v>27699</v>
      </c>
      <c r="I13" s="361">
        <f t="shared" si="1"/>
        <v>570</v>
      </c>
      <c r="J13" s="361">
        <f t="shared" si="1"/>
        <v>150</v>
      </c>
      <c r="K13" s="25" t="s">
        <v>678</v>
      </c>
      <c r="L13" s="28">
        <f t="shared" ref="L13:M13" si="2">SUM(L9:L12)</f>
        <v>25543</v>
      </c>
      <c r="M13" s="28">
        <f t="shared" si="2"/>
        <v>22466</v>
      </c>
      <c r="N13" s="200"/>
    </row>
    <row r="14" spans="1:14" ht="23.1" customHeight="1">
      <c r="A14" s="934" t="s">
        <v>935</v>
      </c>
      <c r="B14" s="935"/>
      <c r="C14" s="924" t="s">
        <v>936</v>
      </c>
      <c r="D14" s="924"/>
      <c r="E14" s="28">
        <v>698</v>
      </c>
      <c r="F14" s="28">
        <v>939</v>
      </c>
      <c r="G14" s="28">
        <f t="shared" ref="G14:G23" si="3">SUM(E14:F14)</f>
        <v>1637</v>
      </c>
      <c r="H14" s="28">
        <v>1830</v>
      </c>
      <c r="I14" s="361"/>
      <c r="J14" s="361"/>
      <c r="K14" s="25" t="s">
        <v>935</v>
      </c>
      <c r="L14" s="28">
        <v>1747</v>
      </c>
      <c r="M14" s="28">
        <v>1725</v>
      </c>
      <c r="N14" s="200"/>
    </row>
    <row r="15" spans="1:14" ht="23.1" customHeight="1">
      <c r="A15" s="936" t="s">
        <v>937</v>
      </c>
      <c r="B15" s="25" t="s">
        <v>322</v>
      </c>
      <c r="C15" s="924" t="s">
        <v>938</v>
      </c>
      <c r="D15" s="924"/>
      <c r="E15" s="28">
        <v>51</v>
      </c>
      <c r="F15" s="28">
        <v>151</v>
      </c>
      <c r="G15" s="28">
        <f t="shared" si="3"/>
        <v>202</v>
      </c>
      <c r="H15" s="28">
        <v>96</v>
      </c>
      <c r="I15" s="361"/>
      <c r="J15" s="361">
        <v>220</v>
      </c>
      <c r="K15" s="197" t="s">
        <v>939</v>
      </c>
      <c r="L15" s="74">
        <v>316</v>
      </c>
      <c r="M15" s="28">
        <v>288</v>
      </c>
      <c r="N15" s="200"/>
    </row>
    <row r="16" spans="1:14" ht="23.1" customHeight="1">
      <c r="A16" s="936"/>
      <c r="B16" s="25" t="s">
        <v>315</v>
      </c>
      <c r="C16" s="924" t="s">
        <v>940</v>
      </c>
      <c r="D16" s="924"/>
      <c r="E16" s="28">
        <v>13</v>
      </c>
      <c r="F16" s="28">
        <v>20</v>
      </c>
      <c r="G16" s="28">
        <f t="shared" si="3"/>
        <v>33</v>
      </c>
      <c r="H16" s="28">
        <v>12</v>
      </c>
      <c r="I16" s="361"/>
      <c r="J16" s="467"/>
      <c r="K16" s="192" t="s">
        <v>941</v>
      </c>
      <c r="L16" s="148">
        <v>12</v>
      </c>
      <c r="M16" s="149">
        <v>7.5</v>
      </c>
      <c r="N16" s="200"/>
    </row>
    <row r="17" spans="1:14" ht="23.1" customHeight="1">
      <c r="A17" s="936"/>
      <c r="B17" s="25" t="s">
        <v>318</v>
      </c>
      <c r="C17" s="924" t="s">
        <v>942</v>
      </c>
      <c r="D17" s="924"/>
      <c r="E17" s="28">
        <v>913</v>
      </c>
      <c r="F17" s="28">
        <v>1819</v>
      </c>
      <c r="G17" s="28">
        <f t="shared" si="3"/>
        <v>2732</v>
      </c>
      <c r="H17" s="28">
        <v>1320</v>
      </c>
      <c r="I17" s="361"/>
      <c r="J17" s="467"/>
      <c r="K17" s="192" t="s">
        <v>317</v>
      </c>
      <c r="L17" s="146">
        <v>1284</v>
      </c>
      <c r="M17" s="145">
        <v>1282</v>
      </c>
      <c r="N17" s="200"/>
    </row>
    <row r="18" spans="1:14" ht="23.1" customHeight="1">
      <c r="A18" s="936"/>
      <c r="B18" s="25" t="s">
        <v>312</v>
      </c>
      <c r="C18" s="924" t="s">
        <v>943</v>
      </c>
      <c r="D18" s="924"/>
      <c r="E18" s="28">
        <v>1323</v>
      </c>
      <c r="F18" s="28">
        <v>2285</v>
      </c>
      <c r="G18" s="28">
        <f t="shared" si="3"/>
        <v>3608</v>
      </c>
      <c r="H18" s="28">
        <v>495</v>
      </c>
      <c r="I18" s="361"/>
      <c r="J18" s="467"/>
      <c r="K18" s="192" t="s">
        <v>944</v>
      </c>
      <c r="L18" s="146">
        <v>468</v>
      </c>
      <c r="M18" s="145">
        <v>442</v>
      </c>
      <c r="N18" s="200"/>
    </row>
    <row r="19" spans="1:14" ht="23.1" customHeight="1">
      <c r="A19" s="936"/>
      <c r="B19" s="25" t="s">
        <v>310</v>
      </c>
      <c r="C19" s="924" t="s">
        <v>945</v>
      </c>
      <c r="D19" s="924"/>
      <c r="E19" s="28">
        <v>382</v>
      </c>
      <c r="F19" s="28">
        <v>703</v>
      </c>
      <c r="G19" s="28">
        <f t="shared" si="3"/>
        <v>1085</v>
      </c>
      <c r="H19" s="28">
        <v>740</v>
      </c>
      <c r="I19" s="361">
        <v>150</v>
      </c>
      <c r="J19" s="467">
        <v>150</v>
      </c>
      <c r="K19" s="192" t="s">
        <v>310</v>
      </c>
      <c r="L19" s="146">
        <v>730</v>
      </c>
      <c r="M19" s="145">
        <v>723</v>
      </c>
      <c r="N19" s="202"/>
    </row>
    <row r="20" spans="1:14" ht="23.1" customHeight="1">
      <c r="A20" s="936"/>
      <c r="B20" s="25" t="s">
        <v>946</v>
      </c>
      <c r="C20" s="924" t="s">
        <v>947</v>
      </c>
      <c r="D20" s="924"/>
      <c r="E20" s="28">
        <v>176</v>
      </c>
      <c r="F20" s="28">
        <v>411</v>
      </c>
      <c r="G20" s="28">
        <f t="shared" si="3"/>
        <v>587</v>
      </c>
      <c r="H20" s="28">
        <v>336</v>
      </c>
      <c r="I20" s="361"/>
      <c r="J20" s="467"/>
      <c r="K20" s="192" t="s">
        <v>946</v>
      </c>
      <c r="L20" s="146">
        <v>312</v>
      </c>
      <c r="M20" s="150">
        <v>309</v>
      </c>
      <c r="N20" s="203"/>
    </row>
    <row r="21" spans="1:14" ht="23.1" customHeight="1">
      <c r="A21" s="936"/>
      <c r="B21" s="25" t="s">
        <v>948</v>
      </c>
      <c r="C21" s="924" t="s">
        <v>949</v>
      </c>
      <c r="D21" s="924"/>
      <c r="E21" s="28">
        <v>0</v>
      </c>
      <c r="F21" s="28">
        <v>0</v>
      </c>
      <c r="G21" s="28">
        <f t="shared" si="3"/>
        <v>0</v>
      </c>
      <c r="H21" s="28">
        <v>0</v>
      </c>
      <c r="I21" s="361"/>
      <c r="J21" s="467"/>
      <c r="K21" s="931" t="s">
        <v>309</v>
      </c>
      <c r="L21" s="932">
        <v>672</v>
      </c>
      <c r="M21" s="928">
        <v>626</v>
      </c>
      <c r="N21" s="204"/>
    </row>
    <row r="22" spans="1:14" ht="23.1" customHeight="1">
      <c r="A22" s="936"/>
      <c r="B22" s="25" t="s">
        <v>950</v>
      </c>
      <c r="C22" s="924" t="s">
        <v>951</v>
      </c>
      <c r="D22" s="924"/>
      <c r="E22" s="28">
        <v>74</v>
      </c>
      <c r="F22" s="28">
        <v>121</v>
      </c>
      <c r="G22" s="28">
        <f t="shared" si="3"/>
        <v>195</v>
      </c>
      <c r="H22" s="28">
        <v>112</v>
      </c>
      <c r="I22" s="361"/>
      <c r="J22" s="467"/>
      <c r="K22" s="931"/>
      <c r="L22" s="932"/>
      <c r="M22" s="928"/>
      <c r="N22" s="200"/>
    </row>
    <row r="23" spans="1:14" ht="23.1" customHeight="1">
      <c r="A23" s="936"/>
      <c r="B23" s="25" t="s">
        <v>309</v>
      </c>
      <c r="C23" s="924" t="s">
        <v>951</v>
      </c>
      <c r="D23" s="924"/>
      <c r="E23" s="28">
        <v>519</v>
      </c>
      <c r="F23" s="28">
        <v>872</v>
      </c>
      <c r="G23" s="28">
        <f t="shared" si="3"/>
        <v>1391</v>
      </c>
      <c r="H23" s="28">
        <v>708</v>
      </c>
      <c r="I23" s="361"/>
      <c r="J23" s="467"/>
      <c r="K23" s="931"/>
      <c r="L23" s="932"/>
      <c r="M23" s="928"/>
      <c r="N23" s="200"/>
    </row>
    <row r="24" spans="1:14" ht="23.1" customHeight="1">
      <c r="A24" s="936"/>
      <c r="B24" s="933" t="s">
        <v>678</v>
      </c>
      <c r="C24" s="933"/>
      <c r="D24" s="933"/>
      <c r="E24" s="28">
        <f>SUM(E15:E23)</f>
        <v>3451</v>
      </c>
      <c r="F24" s="28">
        <f>SUM(F15:F23)</f>
        <v>6382</v>
      </c>
      <c r="G24" s="28">
        <f t="shared" ref="G24:G28" si="4">SUM(E24:F24)</f>
        <v>9833</v>
      </c>
      <c r="H24" s="28">
        <f>SUM(H15:H23)</f>
        <v>3819</v>
      </c>
      <c r="I24" s="361">
        <f>SUM(I15:I23)</f>
        <v>150</v>
      </c>
      <c r="J24" s="361">
        <f>SUM(J15:J23)</f>
        <v>370</v>
      </c>
      <c r="K24" s="198" t="s">
        <v>678</v>
      </c>
      <c r="L24" s="68">
        <f>SUM(L15:L23)</f>
        <v>3794</v>
      </c>
      <c r="M24" s="68">
        <f>SUM(M15:M23)</f>
        <v>3677.5</v>
      </c>
      <c r="N24" s="200"/>
    </row>
    <row r="25" spans="1:14" ht="23.1" customHeight="1">
      <c r="A25" s="923" t="s">
        <v>326</v>
      </c>
      <c r="B25" s="674"/>
      <c r="C25" s="924" t="s">
        <v>952</v>
      </c>
      <c r="D25" s="924"/>
      <c r="E25" s="28">
        <v>1081</v>
      </c>
      <c r="F25" s="28">
        <v>1387</v>
      </c>
      <c r="G25" s="28">
        <f t="shared" si="4"/>
        <v>2468</v>
      </c>
      <c r="H25" s="28">
        <v>1820</v>
      </c>
      <c r="I25" s="361"/>
      <c r="J25" s="361"/>
      <c r="K25" s="25" t="s">
        <v>326</v>
      </c>
      <c r="L25" s="28">
        <v>1764</v>
      </c>
      <c r="M25" s="28">
        <v>1750</v>
      </c>
      <c r="N25" s="200" t="s">
        <v>1573</v>
      </c>
    </row>
    <row r="26" spans="1:14" ht="23.1" customHeight="1">
      <c r="A26" s="923" t="s">
        <v>330</v>
      </c>
      <c r="B26" s="674"/>
      <c r="C26" s="924" t="s">
        <v>953</v>
      </c>
      <c r="D26" s="924"/>
      <c r="E26" s="74">
        <v>165</v>
      </c>
      <c r="F26" s="74">
        <v>150</v>
      </c>
      <c r="G26" s="74">
        <f t="shared" si="4"/>
        <v>315</v>
      </c>
      <c r="H26" s="28">
        <v>112</v>
      </c>
      <c r="I26" s="361"/>
      <c r="J26" s="361">
        <v>100</v>
      </c>
      <c r="K26" s="25" t="s">
        <v>329</v>
      </c>
      <c r="L26" s="28">
        <v>222</v>
      </c>
      <c r="M26" s="28">
        <v>213</v>
      </c>
      <c r="N26" s="205" t="s">
        <v>1574</v>
      </c>
    </row>
    <row r="27" spans="1:14" ht="23.1" customHeight="1">
      <c r="A27" s="923" t="s">
        <v>332</v>
      </c>
      <c r="B27" s="674"/>
      <c r="C27" s="924" t="s">
        <v>954</v>
      </c>
      <c r="D27" s="925"/>
      <c r="E27" s="151">
        <v>13</v>
      </c>
      <c r="F27" s="152">
        <v>2</v>
      </c>
      <c r="G27" s="153">
        <f t="shared" si="4"/>
        <v>15</v>
      </c>
      <c r="H27" s="928">
        <v>0</v>
      </c>
      <c r="I27" s="929"/>
      <c r="J27" s="929">
        <v>100</v>
      </c>
      <c r="K27" s="353" t="s">
        <v>1196</v>
      </c>
      <c r="L27" s="930">
        <v>100</v>
      </c>
      <c r="M27" s="930">
        <v>98</v>
      </c>
      <c r="N27" s="921"/>
    </row>
    <row r="28" spans="1:14" ht="23.1" customHeight="1">
      <c r="A28" s="923" t="s">
        <v>333</v>
      </c>
      <c r="B28" s="674"/>
      <c r="C28" s="924" t="s">
        <v>951</v>
      </c>
      <c r="D28" s="925"/>
      <c r="E28" s="154">
        <v>10</v>
      </c>
      <c r="F28" s="155">
        <v>2</v>
      </c>
      <c r="G28" s="156">
        <f t="shared" si="4"/>
        <v>12</v>
      </c>
      <c r="H28" s="928"/>
      <c r="I28" s="929"/>
      <c r="J28" s="929"/>
      <c r="K28" s="354" t="s">
        <v>1197</v>
      </c>
      <c r="L28" s="930"/>
      <c r="M28" s="930"/>
      <c r="N28" s="922"/>
    </row>
    <row r="29" spans="1:14" ht="23.1" customHeight="1">
      <c r="A29" s="926" t="s">
        <v>894</v>
      </c>
      <c r="B29" s="927"/>
      <c r="C29" s="927"/>
      <c r="D29" s="927"/>
      <c r="E29" s="206">
        <f>SUM(E9:E12,E14:E23,E25:E28)</f>
        <v>52320</v>
      </c>
      <c r="F29" s="206">
        <f>SUM(F9:F12,F14:F23,F25:F28)</f>
        <v>55482</v>
      </c>
      <c r="G29" s="206">
        <f>SUM(E29:F29)</f>
        <v>107802</v>
      </c>
      <c r="H29" s="207">
        <f>SUM(H9:H12,H14:H23,H25:H28)</f>
        <v>35280</v>
      </c>
      <c r="I29" s="469">
        <f>SUM(I9:I12,I14:I23,I25:I28)</f>
        <v>720</v>
      </c>
      <c r="J29" s="469">
        <f>SUM(J9:J12,J14:J23,J25:J28)</f>
        <v>720</v>
      </c>
      <c r="K29" s="191" t="s">
        <v>894</v>
      </c>
      <c r="L29" s="207">
        <f t="shared" ref="L29:M29" si="5">SUM(L9:L12,L14:L23,L25:L28)</f>
        <v>33170</v>
      </c>
      <c r="M29" s="207">
        <f t="shared" si="5"/>
        <v>29929.5</v>
      </c>
      <c r="N29" s="208" t="s">
        <v>1568</v>
      </c>
    </row>
    <row r="30" spans="1:14" ht="23.1" customHeight="1">
      <c r="N30" s="165" t="s">
        <v>1570</v>
      </c>
    </row>
  </sheetData>
  <sheetProtection selectLockedCells="1" selectUnlockedCells="1"/>
  <mergeCells count="52">
    <mergeCell ref="A6:N6"/>
    <mergeCell ref="A1:E1"/>
    <mergeCell ref="A2:D2"/>
    <mergeCell ref="A3:N3"/>
    <mergeCell ref="A4:N4"/>
    <mergeCell ref="A5:N5"/>
    <mergeCell ref="L7:L8"/>
    <mergeCell ref="M7:M8"/>
    <mergeCell ref="N7:N8"/>
    <mergeCell ref="A9:A13"/>
    <mergeCell ref="C9:D9"/>
    <mergeCell ref="C10:D10"/>
    <mergeCell ref="C11:D11"/>
    <mergeCell ref="C12:D12"/>
    <mergeCell ref="B13:D13"/>
    <mergeCell ref="A7:B7"/>
    <mergeCell ref="C7:D8"/>
    <mergeCell ref="E7:G7"/>
    <mergeCell ref="H7:H8"/>
    <mergeCell ref="I7:J7"/>
    <mergeCell ref="K7:K8"/>
    <mergeCell ref="B24:D24"/>
    <mergeCell ref="A14:B14"/>
    <mergeCell ref="C14:D14"/>
    <mergeCell ref="A15:A24"/>
    <mergeCell ref="C15:D15"/>
    <mergeCell ref="C16:D16"/>
    <mergeCell ref="C17:D17"/>
    <mergeCell ref="C18:D18"/>
    <mergeCell ref="C19:D19"/>
    <mergeCell ref="C20:D20"/>
    <mergeCell ref="C21:D21"/>
    <mergeCell ref="K21:K23"/>
    <mergeCell ref="L21:L23"/>
    <mergeCell ref="M21:M23"/>
    <mergeCell ref="C22:D22"/>
    <mergeCell ref="C23:D23"/>
    <mergeCell ref="A25:B25"/>
    <mergeCell ref="C25:D25"/>
    <mergeCell ref="A26:B26"/>
    <mergeCell ref="C26:D26"/>
    <mergeCell ref="A27:B27"/>
    <mergeCell ref="C27:D27"/>
    <mergeCell ref="N27:N28"/>
    <mergeCell ref="A28:B28"/>
    <mergeCell ref="C28:D28"/>
    <mergeCell ref="A29:D29"/>
    <mergeCell ref="H27:H28"/>
    <mergeCell ref="I27:I28"/>
    <mergeCell ref="J27:J28"/>
    <mergeCell ref="L27:L28"/>
    <mergeCell ref="M27:M28"/>
  </mergeCells>
  <phoneticPr fontId="4"/>
  <pageMargins left="0.78740157480314965" right="0.39370078740157483" top="0.39370078740157483" bottom="0.39370078740157483" header="0" footer="0"/>
  <pageSetup paperSize="9" scale="79" firstPageNumber="0" orientation="landscape" horizontalDpi="300" verticalDpi="300" r:id="rId1"/>
  <headerFooter scaleWithDoc="0" alignWithMargins="0">
    <oddFooter>&amp;C&amp;"ＭＳ 明朝,標準"－２４－</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7">
    <pageSetUpPr fitToPage="1"/>
  </sheetPr>
  <dimension ref="F2:F10"/>
  <sheetViews>
    <sheetView showGridLines="0" view="pageLayout" zoomScaleNormal="100" workbookViewId="0">
      <selection activeCell="B19" sqref="B19:C19"/>
    </sheetView>
  </sheetViews>
  <sheetFormatPr defaultColWidth="9" defaultRowHeight="15.05"/>
  <cols>
    <col min="1" max="14" width="9" style="426"/>
    <col min="15" max="15" width="4.109375" style="426" customWidth="1"/>
    <col min="16" max="16384" width="9" style="426"/>
  </cols>
  <sheetData>
    <row r="2" spans="6:6">
      <c r="F2" s="426" t="s">
        <v>1427</v>
      </c>
    </row>
    <row r="10" spans="6:6">
      <c r="F10" s="426" t="s">
        <v>1428</v>
      </c>
    </row>
  </sheetData>
  <phoneticPr fontId="4"/>
  <pageMargins left="0.78740157480314965" right="0.39370078740157483" top="0.39370078740157483" bottom="0.39370078740157483" header="0" footer="0"/>
  <pageSetup paperSize="9" orientation="landscape" horizontalDpi="4294967292" r:id="rId1"/>
  <headerFooter scaleWithDoc="0" alignWithMargins="0">
    <oddFooter>&amp;C&amp;"ＭＳ 明朝,標準"－２５－</oddFooter>
  </headerFooter>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8">
    <pageSetUpPr fitToPage="1"/>
  </sheetPr>
  <dimension ref="A1:N17"/>
  <sheetViews>
    <sheetView view="pageLayout" zoomScaleNormal="90" zoomScaleSheetLayoutView="80" workbookViewId="0">
      <selection activeCell="K16" sqref="K16"/>
    </sheetView>
  </sheetViews>
  <sheetFormatPr defaultColWidth="9" defaultRowHeight="14.4"/>
  <cols>
    <col min="1" max="2" width="6.109375" style="1" customWidth="1"/>
    <col min="3" max="10" width="9.6640625" style="1" customWidth="1"/>
    <col min="11" max="11" width="15.21875" style="1" customWidth="1"/>
    <col min="12" max="12" width="13.88671875" style="1" customWidth="1"/>
    <col min="13" max="13" width="10.33203125" style="1" customWidth="1"/>
    <col min="14" max="14" width="23.6640625" style="1" customWidth="1"/>
    <col min="15" max="16384" width="9" style="1"/>
  </cols>
  <sheetData>
    <row r="1" spans="1:14" s="6" customFormat="1" ht="52.55" customHeight="1"/>
    <row r="2" spans="1:14" ht="31.75" customHeight="1">
      <c r="A2" s="157" t="s">
        <v>1342</v>
      </c>
      <c r="B2" s="698" t="s">
        <v>955</v>
      </c>
      <c r="C2" s="698"/>
      <c r="D2" s="698"/>
      <c r="E2" s="698"/>
      <c r="M2" s="165"/>
      <c r="N2" s="118" t="s">
        <v>960</v>
      </c>
    </row>
    <row r="3" spans="1:14" ht="47.15" customHeight="1">
      <c r="A3" s="943" t="s">
        <v>468</v>
      </c>
      <c r="B3" s="943"/>
      <c r="C3" s="943" t="s">
        <v>469</v>
      </c>
      <c r="D3" s="943"/>
      <c r="E3" s="943" t="s">
        <v>470</v>
      </c>
      <c r="F3" s="943"/>
      <c r="G3" s="943" t="s">
        <v>471</v>
      </c>
      <c r="H3" s="943"/>
      <c r="I3" s="190" t="s">
        <v>472</v>
      </c>
      <c r="J3" s="190" t="s">
        <v>343</v>
      </c>
      <c r="K3" s="943" t="s">
        <v>473</v>
      </c>
      <c r="L3" s="943"/>
      <c r="M3" s="943"/>
      <c r="N3" s="943"/>
    </row>
    <row r="4" spans="1:14" ht="31.75" customHeight="1">
      <c r="A4" s="957">
        <v>23</v>
      </c>
      <c r="B4" s="901"/>
      <c r="C4" s="957" t="s">
        <v>474</v>
      </c>
      <c r="D4" s="901"/>
      <c r="E4" s="957" t="s">
        <v>956</v>
      </c>
      <c r="F4" s="901"/>
      <c r="G4" s="957" t="s">
        <v>1578</v>
      </c>
      <c r="H4" s="901"/>
      <c r="I4" s="955">
        <v>165</v>
      </c>
      <c r="J4" s="955">
        <v>165</v>
      </c>
      <c r="K4" s="944" t="s">
        <v>1582</v>
      </c>
      <c r="L4" s="945"/>
      <c r="M4" s="945"/>
      <c r="N4" s="945"/>
    </row>
    <row r="5" spans="1:14" ht="31.75" customHeight="1">
      <c r="A5" s="826"/>
      <c r="B5" s="954"/>
      <c r="C5" s="826"/>
      <c r="D5" s="954"/>
      <c r="E5" s="826"/>
      <c r="F5" s="954"/>
      <c r="G5" s="826"/>
      <c r="H5" s="954"/>
      <c r="I5" s="956"/>
      <c r="J5" s="956"/>
      <c r="K5" s="946" t="s">
        <v>1850</v>
      </c>
      <c r="L5" s="946"/>
      <c r="M5" s="946"/>
      <c r="N5" s="946"/>
    </row>
    <row r="6" spans="1:14" ht="31.75" customHeight="1">
      <c r="A6" s="118"/>
      <c r="B6" s="118"/>
      <c r="C6" s="118"/>
      <c r="D6" s="118"/>
      <c r="E6" s="118"/>
      <c r="F6" s="118"/>
      <c r="G6" s="118"/>
      <c r="H6" s="118"/>
      <c r="I6" s="118"/>
      <c r="J6" s="118"/>
      <c r="K6" s="118"/>
      <c r="L6" s="23"/>
      <c r="M6" s="23"/>
    </row>
    <row r="7" spans="1:14" ht="31.75" customHeight="1">
      <c r="A7" s="961" t="s">
        <v>1343</v>
      </c>
      <c r="B7" s="961"/>
      <c r="C7" s="961"/>
      <c r="D7" s="961"/>
      <c r="E7" s="6"/>
      <c r="F7" s="6"/>
      <c r="G7" s="6"/>
      <c r="H7" s="6"/>
      <c r="I7" s="6"/>
      <c r="J7" s="6"/>
      <c r="K7" s="6"/>
      <c r="M7" s="165"/>
      <c r="N7" s="118" t="s">
        <v>961</v>
      </c>
    </row>
    <row r="8" spans="1:14" ht="23.75" customHeight="1">
      <c r="A8" s="158"/>
      <c r="B8" s="210" t="s">
        <v>476</v>
      </c>
      <c r="C8" s="960" t="s">
        <v>477</v>
      </c>
      <c r="D8" s="960" t="s">
        <v>478</v>
      </c>
      <c r="E8" s="943" t="s">
        <v>479</v>
      </c>
      <c r="F8" s="943"/>
      <c r="G8" s="943"/>
      <c r="H8" s="943"/>
      <c r="I8" s="943"/>
      <c r="J8" s="943" t="s">
        <v>480</v>
      </c>
      <c r="K8" s="943" t="s">
        <v>473</v>
      </c>
      <c r="L8" s="943"/>
      <c r="M8" s="943"/>
      <c r="N8" s="943"/>
    </row>
    <row r="9" spans="1:14" ht="23.75" customHeight="1">
      <c r="A9" s="24" t="s">
        <v>481</v>
      </c>
      <c r="B9" s="211"/>
      <c r="C9" s="960"/>
      <c r="D9" s="960"/>
      <c r="E9" s="190" t="s">
        <v>482</v>
      </c>
      <c r="F9" s="190" t="s">
        <v>483</v>
      </c>
      <c r="G9" s="190" t="s">
        <v>484</v>
      </c>
      <c r="H9" s="190" t="s">
        <v>485</v>
      </c>
      <c r="I9" s="190" t="s">
        <v>486</v>
      </c>
      <c r="J9" s="943"/>
      <c r="K9" s="943"/>
      <c r="L9" s="943"/>
      <c r="M9" s="943"/>
      <c r="N9" s="943"/>
    </row>
    <row r="10" spans="1:14" ht="31.75" customHeight="1">
      <c r="A10" s="957">
        <v>23</v>
      </c>
      <c r="B10" s="901"/>
      <c r="C10" s="958">
        <v>26.3</v>
      </c>
      <c r="D10" s="958">
        <v>16.5</v>
      </c>
      <c r="E10" s="958">
        <v>24.4</v>
      </c>
      <c r="F10" s="958">
        <v>35</v>
      </c>
      <c r="G10" s="958">
        <v>51.5</v>
      </c>
      <c r="H10" s="958">
        <v>66.3</v>
      </c>
      <c r="I10" s="958">
        <v>49.1</v>
      </c>
      <c r="J10" s="958">
        <f>SUM(C10:I11)</f>
        <v>269.10000000000002</v>
      </c>
      <c r="K10" s="950" t="s">
        <v>1344</v>
      </c>
      <c r="L10" s="951"/>
      <c r="M10" s="113" t="s">
        <v>1579</v>
      </c>
      <c r="N10" s="901" t="s">
        <v>1426</v>
      </c>
    </row>
    <row r="11" spans="1:14" ht="31.75" customHeight="1">
      <c r="A11" s="826"/>
      <c r="B11" s="954"/>
      <c r="C11" s="959"/>
      <c r="D11" s="959"/>
      <c r="E11" s="959"/>
      <c r="F11" s="959"/>
      <c r="G11" s="959"/>
      <c r="H11" s="959"/>
      <c r="I11" s="959"/>
      <c r="J11" s="959"/>
      <c r="K11" s="952" t="s">
        <v>1345</v>
      </c>
      <c r="L11" s="953"/>
      <c r="M11" s="124" t="s">
        <v>1580</v>
      </c>
      <c r="N11" s="954"/>
    </row>
    <row r="12" spans="1:14" ht="31.75" customHeight="1">
      <c r="A12" s="118"/>
      <c r="B12" s="118"/>
      <c r="C12" s="159"/>
      <c r="D12" s="159"/>
      <c r="E12" s="159"/>
      <c r="F12" s="159"/>
      <c r="G12" s="159"/>
      <c r="H12" s="159"/>
      <c r="I12" s="159"/>
      <c r="J12" s="160"/>
      <c r="K12" s="160"/>
    </row>
    <row r="13" spans="1:14" ht="31.75" customHeight="1">
      <c r="A13" s="683" t="s">
        <v>1346</v>
      </c>
      <c r="B13" s="683"/>
      <c r="C13" s="683"/>
      <c r="D13" s="683"/>
      <c r="E13" s="6"/>
      <c r="F13" s="6"/>
      <c r="G13" s="6"/>
      <c r="H13" s="6"/>
      <c r="I13" s="6"/>
      <c r="J13" s="6"/>
      <c r="K13" s="6"/>
      <c r="M13" s="165"/>
      <c r="N13" s="118" t="s">
        <v>960</v>
      </c>
    </row>
    <row r="14" spans="1:14" ht="23.75" customHeight="1">
      <c r="A14" s="161"/>
      <c r="B14" s="212" t="s">
        <v>957</v>
      </c>
      <c r="C14" s="943" t="s">
        <v>487</v>
      </c>
      <c r="D14" s="943"/>
      <c r="E14" s="943" t="s">
        <v>488</v>
      </c>
      <c r="F14" s="943"/>
      <c r="G14" s="943" t="s">
        <v>489</v>
      </c>
      <c r="H14" s="943"/>
      <c r="I14" s="965" t="s">
        <v>490</v>
      </c>
      <c r="J14" s="965"/>
      <c r="K14" s="943" t="s">
        <v>491</v>
      </c>
      <c r="L14" s="943" t="s">
        <v>958</v>
      </c>
      <c r="M14" s="943"/>
      <c r="N14" s="943"/>
    </row>
    <row r="15" spans="1:14" ht="23.75" customHeight="1">
      <c r="A15" s="213" t="s">
        <v>959</v>
      </c>
      <c r="B15" s="209"/>
      <c r="C15" s="943"/>
      <c r="D15" s="943"/>
      <c r="E15" s="943"/>
      <c r="F15" s="943"/>
      <c r="G15" s="943"/>
      <c r="H15" s="943"/>
      <c r="I15" s="965"/>
      <c r="J15" s="965"/>
      <c r="K15" s="943"/>
      <c r="L15" s="943"/>
      <c r="M15" s="943"/>
      <c r="N15" s="943"/>
    </row>
    <row r="16" spans="1:14" ht="62.7" customHeight="1">
      <c r="A16" s="962">
        <v>23</v>
      </c>
      <c r="B16" s="963"/>
      <c r="C16" s="964">
        <v>22.9</v>
      </c>
      <c r="D16" s="964"/>
      <c r="E16" s="964">
        <v>22.9</v>
      </c>
      <c r="F16" s="964"/>
      <c r="G16" s="964">
        <v>21.9</v>
      </c>
      <c r="H16" s="964"/>
      <c r="I16" s="964">
        <v>21.9</v>
      </c>
      <c r="J16" s="964"/>
      <c r="K16" s="549">
        <f>SUM(C16+E16+G16+I16)</f>
        <v>89.6</v>
      </c>
      <c r="L16" s="947" t="s">
        <v>1581</v>
      </c>
      <c r="M16" s="948"/>
      <c r="N16" s="949"/>
    </row>
    <row r="17" spans="1:13" ht="31.75" customHeight="1">
      <c r="A17" s="118"/>
      <c r="B17" s="118"/>
      <c r="C17" s="162"/>
      <c r="D17" s="162"/>
      <c r="E17" s="163"/>
      <c r="F17" s="163"/>
      <c r="G17" s="163"/>
      <c r="H17" s="163"/>
      <c r="I17" s="163"/>
      <c r="J17" s="163"/>
      <c r="K17" s="163"/>
      <c r="L17" s="162"/>
      <c r="M17" s="162"/>
    </row>
  </sheetData>
  <sheetProtection selectLockedCells="1" selectUnlockedCells="1"/>
  <mergeCells count="45">
    <mergeCell ref="A4:B5"/>
    <mergeCell ref="C4:D5"/>
    <mergeCell ref="E4:F5"/>
    <mergeCell ref="G4:H5"/>
    <mergeCell ref="B2:E2"/>
    <mergeCell ref="A3:B3"/>
    <mergeCell ref="C3:D3"/>
    <mergeCell ref="E3:F3"/>
    <mergeCell ref="G3:H3"/>
    <mergeCell ref="A13:D13"/>
    <mergeCell ref="C14:D15"/>
    <mergeCell ref="E14:F15"/>
    <mergeCell ref="G14:H15"/>
    <mergeCell ref="I14:J15"/>
    <mergeCell ref="A16:B16"/>
    <mergeCell ref="C16:D16"/>
    <mergeCell ref="E16:F16"/>
    <mergeCell ref="G16:H16"/>
    <mergeCell ref="I16:J16"/>
    <mergeCell ref="I4:I5"/>
    <mergeCell ref="J4:J5"/>
    <mergeCell ref="A10:B11"/>
    <mergeCell ref="C10:C11"/>
    <mergeCell ref="D10:D11"/>
    <mergeCell ref="E10:E11"/>
    <mergeCell ref="F10:F11"/>
    <mergeCell ref="G10:G11"/>
    <mergeCell ref="H10:H11"/>
    <mergeCell ref="I10:I11"/>
    <mergeCell ref="J10:J11"/>
    <mergeCell ref="C8:C9"/>
    <mergeCell ref="D8:D9"/>
    <mergeCell ref="E8:I8"/>
    <mergeCell ref="J8:J9"/>
    <mergeCell ref="A7:D7"/>
    <mergeCell ref="K3:N3"/>
    <mergeCell ref="K4:N4"/>
    <mergeCell ref="K5:N5"/>
    <mergeCell ref="L14:N15"/>
    <mergeCell ref="L16:N16"/>
    <mergeCell ref="K10:L10"/>
    <mergeCell ref="K8:N9"/>
    <mergeCell ref="K14:K15"/>
    <mergeCell ref="K11:L11"/>
    <mergeCell ref="N10:N11"/>
  </mergeCells>
  <phoneticPr fontId="4"/>
  <pageMargins left="0.78740157480314965" right="0.39370078740157483" top="0.39370078740157483" bottom="0.39370078740157483" header="0" footer="0"/>
  <pageSetup paperSize="9" scale="89" firstPageNumber="0" orientation="landscape" horizontalDpi="300" verticalDpi="300" r:id="rId1"/>
  <headerFooter scaleWithDoc="0" alignWithMargins="0">
    <oddFooter>&amp;C&amp;"ＭＳ 明朝,標準"－２６－</oddFooter>
  </headerFooter>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29">
    <pageSetUpPr fitToPage="1"/>
  </sheetPr>
  <dimension ref="A1:K23"/>
  <sheetViews>
    <sheetView view="pageLayout" zoomScaleNormal="100" zoomScaleSheetLayoutView="90" workbookViewId="0">
      <selection activeCell="B19" sqref="B19:D19"/>
    </sheetView>
  </sheetViews>
  <sheetFormatPr defaultColWidth="9" defaultRowHeight="14.4"/>
  <cols>
    <col min="1" max="1" width="14.6640625" style="12" customWidth="1"/>
    <col min="2" max="11" width="11.6640625" style="12" customWidth="1"/>
    <col min="12" max="12" width="7.33203125" style="12" customWidth="1"/>
    <col min="13" max="16384" width="9" style="12"/>
  </cols>
  <sheetData>
    <row r="1" spans="1:11" ht="24.05" customHeight="1">
      <c r="A1" s="682" t="s">
        <v>492</v>
      </c>
      <c r="B1" s="682"/>
      <c r="C1" s="682"/>
    </row>
    <row r="2" spans="1:11" s="36" customFormat="1" ht="26.2" customHeight="1">
      <c r="D2" s="6"/>
      <c r="E2" s="6"/>
      <c r="F2" s="6"/>
      <c r="G2" s="6"/>
      <c r="H2" s="6"/>
      <c r="I2" s="6"/>
      <c r="J2" s="6"/>
      <c r="K2" s="6"/>
    </row>
    <row r="3" spans="1:11" s="36" customFormat="1" ht="26.2" customHeight="1">
      <c r="A3" s="164" t="s">
        <v>493</v>
      </c>
      <c r="B3" s="6"/>
      <c r="C3" s="6"/>
      <c r="D3" s="6"/>
      <c r="E3" s="1"/>
      <c r="F3" s="6"/>
      <c r="G3" s="6"/>
      <c r="H3" s="6"/>
      <c r="I3" s="6"/>
      <c r="J3" s="6"/>
      <c r="K3" s="6" t="s">
        <v>494</v>
      </c>
    </row>
    <row r="4" spans="1:11" ht="26.2" customHeight="1">
      <c r="A4" s="190" t="s">
        <v>495</v>
      </c>
      <c r="B4" s="190" t="s">
        <v>496</v>
      </c>
      <c r="C4" s="190" t="s">
        <v>497</v>
      </c>
      <c r="D4" s="190" t="s">
        <v>498</v>
      </c>
      <c r="E4" s="190" t="s">
        <v>499</v>
      </c>
      <c r="F4" s="190" t="s">
        <v>500</v>
      </c>
      <c r="G4" s="190" t="s">
        <v>501</v>
      </c>
      <c r="H4" s="190" t="s">
        <v>502</v>
      </c>
      <c r="I4" s="190" t="s">
        <v>503</v>
      </c>
      <c r="J4" s="190" t="s">
        <v>504</v>
      </c>
      <c r="K4" s="190" t="s">
        <v>123</v>
      </c>
    </row>
    <row r="5" spans="1:11" ht="26.2" customHeight="1">
      <c r="A5" s="190" t="s">
        <v>505</v>
      </c>
      <c r="B5" s="322">
        <v>5</v>
      </c>
      <c r="C5" s="322">
        <v>2</v>
      </c>
      <c r="D5" s="322">
        <v>1</v>
      </c>
      <c r="E5" s="322">
        <v>2</v>
      </c>
      <c r="F5" s="322"/>
      <c r="G5" s="322"/>
      <c r="H5" s="322"/>
      <c r="I5" s="322"/>
      <c r="J5" s="322"/>
      <c r="K5" s="322">
        <f>SUM(B5:J5)</f>
        <v>10</v>
      </c>
    </row>
    <row r="6" spans="1:11" ht="26.2" customHeight="1">
      <c r="A6" s="190" t="s">
        <v>506</v>
      </c>
      <c r="B6" s="322"/>
      <c r="C6" s="322"/>
      <c r="D6" s="322"/>
      <c r="E6" s="322"/>
      <c r="F6" s="322">
        <v>1</v>
      </c>
      <c r="G6" s="322">
        <v>1</v>
      </c>
      <c r="H6" s="323"/>
      <c r="I6" s="322"/>
      <c r="J6" s="322"/>
      <c r="K6" s="322">
        <f>SUM(B6:J6)</f>
        <v>2</v>
      </c>
    </row>
    <row r="7" spans="1:11" ht="26.2" customHeight="1">
      <c r="A7" s="1"/>
      <c r="B7" s="1"/>
      <c r="C7" s="1"/>
      <c r="D7" s="1"/>
      <c r="E7" s="1"/>
      <c r="F7" s="1"/>
      <c r="G7" s="1"/>
      <c r="H7" s="1"/>
      <c r="I7" s="1"/>
      <c r="K7" s="214"/>
    </row>
    <row r="8" spans="1:11" s="36" customFormat="1" ht="26.2" customHeight="1">
      <c r="A8" s="164" t="s">
        <v>507</v>
      </c>
      <c r="B8" s="6"/>
      <c r="C8" s="6"/>
      <c r="D8" s="6"/>
      <c r="E8" s="6"/>
      <c r="F8" s="6"/>
      <c r="G8" s="6"/>
      <c r="H8" s="6"/>
      <c r="I8" s="6"/>
      <c r="J8" s="6"/>
      <c r="K8" s="6"/>
    </row>
    <row r="9" spans="1:11" ht="26.2" customHeight="1">
      <c r="A9" s="190" t="s">
        <v>1103</v>
      </c>
      <c r="B9" s="966" t="s">
        <v>1104</v>
      </c>
      <c r="C9" s="968"/>
      <c r="D9" s="966" t="s">
        <v>1105</v>
      </c>
      <c r="E9" s="968"/>
      <c r="F9" s="966" t="s">
        <v>1106</v>
      </c>
      <c r="G9" s="968"/>
      <c r="H9" s="966" t="s">
        <v>1107</v>
      </c>
      <c r="I9" s="968"/>
    </row>
    <row r="10" spans="1:11" ht="26.2" customHeight="1">
      <c r="A10" s="190">
        <v>44</v>
      </c>
      <c r="B10" s="969" t="s">
        <v>1583</v>
      </c>
      <c r="C10" s="970"/>
      <c r="D10" s="971" t="s">
        <v>1584</v>
      </c>
      <c r="E10" s="972"/>
      <c r="F10" s="969" t="s">
        <v>1585</v>
      </c>
      <c r="G10" s="970"/>
      <c r="H10" s="969" t="s">
        <v>1586</v>
      </c>
      <c r="I10" s="970"/>
    </row>
    <row r="11" spans="1:11" ht="26.2" customHeight="1">
      <c r="A11" s="190">
        <v>18</v>
      </c>
      <c r="B11" s="969" t="s">
        <v>1347</v>
      </c>
      <c r="C11" s="970"/>
      <c r="D11" s="971" t="s">
        <v>1587</v>
      </c>
      <c r="E11" s="972"/>
      <c r="F11" s="969" t="s">
        <v>1424</v>
      </c>
      <c r="G11" s="970"/>
      <c r="H11" s="969" t="s">
        <v>1588</v>
      </c>
      <c r="I11" s="970"/>
    </row>
    <row r="12" spans="1:11" ht="26.2" customHeight="1">
      <c r="A12" s="1"/>
      <c r="B12" s="1"/>
      <c r="C12" s="1"/>
      <c r="D12" s="1"/>
      <c r="E12" s="1"/>
      <c r="F12" s="1"/>
      <c r="G12" s="1"/>
      <c r="H12" s="1"/>
      <c r="I12" s="1"/>
      <c r="J12" s="1"/>
      <c r="K12" s="1"/>
    </row>
    <row r="13" spans="1:11" s="36" customFormat="1" ht="26.2" customHeight="1">
      <c r="A13" s="942" t="s">
        <v>508</v>
      </c>
      <c r="B13" s="942"/>
      <c r="C13" s="942"/>
      <c r="D13" s="6"/>
      <c r="E13" s="6"/>
      <c r="F13" s="6"/>
      <c r="G13" s="6"/>
      <c r="H13" s="6"/>
      <c r="I13" s="6"/>
      <c r="J13" s="6"/>
      <c r="K13" s="6"/>
    </row>
    <row r="14" spans="1:11" ht="26.2" customHeight="1">
      <c r="A14" s="190" t="s">
        <v>509</v>
      </c>
      <c r="B14" s="943" t="s">
        <v>510</v>
      </c>
      <c r="C14" s="943"/>
      <c r="D14" s="943"/>
      <c r="E14" s="943" t="s">
        <v>511</v>
      </c>
      <c r="F14" s="943"/>
      <c r="G14" s="943" t="s">
        <v>512</v>
      </c>
      <c r="H14" s="943"/>
      <c r="I14" s="1"/>
      <c r="J14" s="1"/>
      <c r="K14" s="1"/>
    </row>
    <row r="15" spans="1:11" ht="26.2" customHeight="1">
      <c r="A15" s="190">
        <v>31</v>
      </c>
      <c r="B15" s="966" t="s">
        <v>1589</v>
      </c>
      <c r="C15" s="967"/>
      <c r="D15" s="968"/>
      <c r="E15" s="966" t="s">
        <v>1590</v>
      </c>
      <c r="F15" s="968"/>
      <c r="G15" s="966" t="s">
        <v>1591</v>
      </c>
      <c r="H15" s="968"/>
      <c r="I15" s="1"/>
      <c r="J15" s="1"/>
      <c r="K15" s="1"/>
    </row>
    <row r="16" spans="1:11" ht="26.2" customHeight="1">
      <c r="A16" s="190">
        <v>18</v>
      </c>
      <c r="B16" s="966" t="s">
        <v>1589</v>
      </c>
      <c r="C16" s="967"/>
      <c r="D16" s="968"/>
      <c r="E16" s="966" t="s">
        <v>1424</v>
      </c>
      <c r="F16" s="968"/>
      <c r="G16" s="966" t="s">
        <v>513</v>
      </c>
      <c r="H16" s="968"/>
      <c r="I16" s="1"/>
      <c r="J16" s="1"/>
      <c r="K16" s="1"/>
    </row>
    <row r="17" spans="1:11" ht="26.2" customHeight="1">
      <c r="A17" s="190">
        <v>55</v>
      </c>
      <c r="B17" s="966" t="s">
        <v>1592</v>
      </c>
      <c r="C17" s="967"/>
      <c r="D17" s="968"/>
      <c r="E17" s="966" t="s">
        <v>1593</v>
      </c>
      <c r="F17" s="968"/>
      <c r="G17" s="966" t="s">
        <v>1594</v>
      </c>
      <c r="H17" s="968"/>
      <c r="I17" s="1"/>
      <c r="J17" s="1"/>
      <c r="K17" s="1"/>
    </row>
    <row r="18" spans="1:11" ht="26.2" customHeight="1">
      <c r="A18" s="190">
        <v>18</v>
      </c>
      <c r="B18" s="966" t="s">
        <v>1592</v>
      </c>
      <c r="C18" s="967"/>
      <c r="D18" s="968"/>
      <c r="E18" s="966" t="s">
        <v>1595</v>
      </c>
      <c r="F18" s="968"/>
      <c r="G18" s="966" t="s">
        <v>513</v>
      </c>
      <c r="H18" s="968"/>
      <c r="I18" s="1"/>
      <c r="J18" s="1"/>
      <c r="K18" s="1"/>
    </row>
    <row r="19" spans="1:11" ht="26.2" customHeight="1">
      <c r="A19" s="190">
        <v>34</v>
      </c>
      <c r="B19" s="966" t="s">
        <v>1592</v>
      </c>
      <c r="C19" s="967"/>
      <c r="D19" s="968"/>
      <c r="E19" s="966" t="s">
        <v>1425</v>
      </c>
      <c r="F19" s="968"/>
      <c r="G19" s="966" t="s">
        <v>513</v>
      </c>
      <c r="H19" s="968"/>
      <c r="I19" s="1"/>
      <c r="J19" s="1"/>
      <c r="K19" s="1"/>
    </row>
    <row r="20" spans="1:11" ht="26.2" customHeight="1">
      <c r="A20" s="190">
        <v>21</v>
      </c>
      <c r="B20" s="966" t="s">
        <v>1396</v>
      </c>
      <c r="C20" s="967"/>
      <c r="D20" s="968"/>
      <c r="E20" s="966" t="s">
        <v>1596</v>
      </c>
      <c r="F20" s="968"/>
      <c r="G20" s="966" t="s">
        <v>1597</v>
      </c>
      <c r="H20" s="968"/>
      <c r="I20" s="1"/>
      <c r="J20" s="1"/>
      <c r="K20" s="1"/>
    </row>
    <row r="21" spans="1:11" ht="26.2" customHeight="1">
      <c r="A21" s="190">
        <v>39</v>
      </c>
      <c r="B21" s="966" t="s">
        <v>1592</v>
      </c>
      <c r="C21" s="967"/>
      <c r="D21" s="968"/>
      <c r="E21" s="966" t="s">
        <v>1593</v>
      </c>
      <c r="F21" s="968"/>
      <c r="G21" s="966" t="s">
        <v>513</v>
      </c>
      <c r="H21" s="968"/>
      <c r="I21" s="1"/>
      <c r="J21" s="1"/>
      <c r="K21" s="1"/>
    </row>
    <row r="22" spans="1:11" ht="26.2" customHeight="1">
      <c r="A22" s="898"/>
      <c r="B22" s="898"/>
      <c r="C22" s="898"/>
      <c r="D22" s="898"/>
      <c r="E22" s="898"/>
      <c r="F22" s="898"/>
      <c r="G22" s="898"/>
      <c r="H22" s="584"/>
      <c r="I22" s="584"/>
      <c r="J22" s="1"/>
      <c r="K22" s="1"/>
    </row>
    <row r="23" spans="1:11" ht="26.2" customHeight="1"/>
  </sheetData>
  <sheetProtection selectLockedCells="1" selectUnlockedCells="1"/>
  <mergeCells count="42">
    <mergeCell ref="H11:I11"/>
    <mergeCell ref="B18:D18"/>
    <mergeCell ref="E18:F18"/>
    <mergeCell ref="G18:H18"/>
    <mergeCell ref="B19:D19"/>
    <mergeCell ref="E19:F19"/>
    <mergeCell ref="G19:H19"/>
    <mergeCell ref="B15:D15"/>
    <mergeCell ref="E15:F15"/>
    <mergeCell ref="G15:H15"/>
    <mergeCell ref="B16:D16"/>
    <mergeCell ref="E16:F16"/>
    <mergeCell ref="G16:H16"/>
    <mergeCell ref="A1:C1"/>
    <mergeCell ref="A13:C13"/>
    <mergeCell ref="B14:D14"/>
    <mergeCell ref="E14:F14"/>
    <mergeCell ref="B9:C9"/>
    <mergeCell ref="D9:E9"/>
    <mergeCell ref="F9:G9"/>
    <mergeCell ref="G14:H14"/>
    <mergeCell ref="H9:I9"/>
    <mergeCell ref="B10:C10"/>
    <mergeCell ref="D10:E10"/>
    <mergeCell ref="F10:G10"/>
    <mergeCell ref="H10:I10"/>
    <mergeCell ref="B11:C11"/>
    <mergeCell ref="D11:E11"/>
    <mergeCell ref="F11:G11"/>
    <mergeCell ref="A22:B22"/>
    <mergeCell ref="C22:E22"/>
    <mergeCell ref="F22:G22"/>
    <mergeCell ref="H22:I22"/>
    <mergeCell ref="B17:D17"/>
    <mergeCell ref="E17:F17"/>
    <mergeCell ref="G17:H17"/>
    <mergeCell ref="B20:D20"/>
    <mergeCell ref="E20:F20"/>
    <mergeCell ref="G20:H20"/>
    <mergeCell ref="B21:D21"/>
    <mergeCell ref="E21:F21"/>
    <mergeCell ref="G21:H21"/>
  </mergeCells>
  <phoneticPr fontId="4"/>
  <pageMargins left="0.78740157480314965" right="0.39370078740157483" top="0.39370078740157483" bottom="0.39370078740157483" header="0" footer="0"/>
  <pageSetup paperSize="9" scale="98" firstPageNumber="0" orientation="landscape" horizontalDpi="300" verticalDpi="300" r:id="rId1"/>
  <headerFooter scaleWithDoc="0" alignWithMargins="0">
    <oddFooter>&amp;C&amp;"ＭＳ 明朝,標準"－２７－</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pageSetUpPr fitToPage="1"/>
  </sheetPr>
  <dimension ref="F1:F10"/>
  <sheetViews>
    <sheetView showGridLines="0" view="pageLayout" zoomScaleNormal="100" workbookViewId="0">
      <selection activeCell="B19" sqref="B19:C19"/>
    </sheetView>
  </sheetViews>
  <sheetFormatPr defaultColWidth="9" defaultRowHeight="15.05"/>
  <cols>
    <col min="1" max="16384" width="9" style="426"/>
  </cols>
  <sheetData>
    <row r="1" spans="6:6" ht="14.25" customHeight="1"/>
    <row r="2" spans="6:6">
      <c r="F2" s="426" t="s">
        <v>1427</v>
      </c>
    </row>
    <row r="10" spans="6:6">
      <c r="F10" s="426" t="s">
        <v>1428</v>
      </c>
    </row>
  </sheetData>
  <phoneticPr fontId="4"/>
  <pageMargins left="0.78740157480314965" right="0.39370078740157483" top="0.39370078740157483" bottom="0.39370078740157483" header="0" footer="0"/>
  <pageSetup paperSize="9" orientation="landscape" horizontalDpi="4294967292" r:id="rId1"/>
  <headerFooter scaleWithDoc="0" alignWithMargins="0">
    <oddFooter>&amp;C&amp;"ＭＳ 明朝,標準"－１－</oddFooter>
  </headerFooter>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30">
    <pageSetUpPr fitToPage="1"/>
  </sheetPr>
  <dimension ref="A1:M106"/>
  <sheetViews>
    <sheetView view="pageLayout" zoomScaleNormal="100" zoomScaleSheetLayoutView="100" workbookViewId="0">
      <selection activeCell="B19" sqref="B19:C19"/>
    </sheetView>
  </sheetViews>
  <sheetFormatPr defaultColWidth="9" defaultRowHeight="12.45"/>
  <cols>
    <col min="1" max="1" width="4.44140625" style="166" customWidth="1"/>
    <col min="2" max="2" width="4.109375" style="166" customWidth="1"/>
    <col min="3" max="3" width="2.77734375" style="166" customWidth="1"/>
    <col min="4" max="4" width="2.6640625" style="166" customWidth="1"/>
    <col min="5" max="5" width="2.77734375" style="166" customWidth="1"/>
    <col min="6" max="6" width="2.6640625" style="166" customWidth="1"/>
    <col min="7" max="7" width="2.77734375" style="166" customWidth="1"/>
    <col min="8" max="8" width="2.6640625" style="166" customWidth="1"/>
    <col min="9" max="9" width="28.5546875" style="166" customWidth="1"/>
    <col min="10" max="10" width="25.88671875" style="166" customWidth="1"/>
    <col min="11" max="11" width="46.6640625" style="166" customWidth="1"/>
    <col min="12" max="12" width="6.77734375" style="215" customWidth="1"/>
    <col min="13" max="13" width="62" style="166" customWidth="1"/>
    <col min="14" max="16384" width="9" style="166"/>
  </cols>
  <sheetData>
    <row r="1" spans="1:13" ht="17.7" customHeight="1">
      <c r="A1" s="6" t="s">
        <v>1108</v>
      </c>
      <c r="B1" s="2"/>
      <c r="C1" s="2"/>
      <c r="D1" s="2"/>
      <c r="E1" s="2"/>
      <c r="F1" s="2"/>
      <c r="G1" s="2"/>
      <c r="H1" s="2"/>
      <c r="I1" s="2"/>
      <c r="J1" s="2"/>
      <c r="K1" s="2"/>
      <c r="L1" s="4"/>
      <c r="M1" s="2"/>
    </row>
    <row r="2" spans="1:13" ht="10.5" customHeight="1">
      <c r="A2" s="6"/>
      <c r="B2" s="2"/>
      <c r="C2" s="2"/>
      <c r="D2" s="2"/>
      <c r="E2" s="2"/>
      <c r="F2" s="2"/>
      <c r="G2" s="2"/>
      <c r="H2" s="2"/>
      <c r="I2" s="2"/>
      <c r="J2" s="2"/>
      <c r="K2" s="2"/>
      <c r="L2" s="4"/>
      <c r="M2" s="2"/>
    </row>
    <row r="3" spans="1:13" ht="17.7" customHeight="1">
      <c r="A3" s="2" t="s">
        <v>1714</v>
      </c>
      <c r="B3" s="2"/>
      <c r="C3" s="2"/>
      <c r="D3" s="2"/>
      <c r="E3" s="2"/>
      <c r="F3" s="2"/>
      <c r="G3" s="2"/>
      <c r="H3" s="2"/>
      <c r="I3" s="2"/>
      <c r="J3" s="5"/>
      <c r="K3" s="2"/>
      <c r="L3" s="4"/>
      <c r="M3" s="214"/>
    </row>
    <row r="4" spans="1:13" ht="17.7" customHeight="1">
      <c r="A4" s="216" t="s">
        <v>966</v>
      </c>
      <c r="B4" s="973" t="s">
        <v>967</v>
      </c>
      <c r="C4" s="973"/>
      <c r="D4" s="973"/>
      <c r="E4" s="973"/>
      <c r="F4" s="973"/>
      <c r="G4" s="973"/>
      <c r="H4" s="973"/>
      <c r="I4" s="216" t="s">
        <v>968</v>
      </c>
      <c r="J4" s="216" t="s">
        <v>969</v>
      </c>
      <c r="K4" s="216" t="s">
        <v>970</v>
      </c>
      <c r="L4" s="216" t="s">
        <v>1198</v>
      </c>
      <c r="M4" s="216" t="s">
        <v>971</v>
      </c>
    </row>
    <row r="5" spans="1:13" ht="17.7" customHeight="1">
      <c r="A5" s="216">
        <v>1</v>
      </c>
      <c r="B5" s="220" t="s">
        <v>962</v>
      </c>
      <c r="C5" s="221">
        <v>23</v>
      </c>
      <c r="D5" s="221" t="s">
        <v>963</v>
      </c>
      <c r="E5" s="223">
        <v>4</v>
      </c>
      <c r="F5" s="221" t="s">
        <v>964</v>
      </c>
      <c r="G5" s="223">
        <v>23</v>
      </c>
      <c r="H5" s="222" t="s">
        <v>965</v>
      </c>
      <c r="I5" s="472" t="s">
        <v>1598</v>
      </c>
      <c r="J5" s="472" t="s">
        <v>1599</v>
      </c>
      <c r="K5" s="472" t="s">
        <v>1600</v>
      </c>
      <c r="L5" s="217">
        <v>13</v>
      </c>
      <c r="M5" s="355" t="s">
        <v>1601</v>
      </c>
    </row>
    <row r="6" spans="1:13" ht="17.7" customHeight="1">
      <c r="A6" s="216">
        <v>2</v>
      </c>
      <c r="B6" s="220" t="s">
        <v>962</v>
      </c>
      <c r="C6" s="221">
        <v>23</v>
      </c>
      <c r="D6" s="221" t="s">
        <v>963</v>
      </c>
      <c r="E6" s="223">
        <v>5</v>
      </c>
      <c r="F6" s="221" t="s">
        <v>964</v>
      </c>
      <c r="G6" s="223">
        <v>14</v>
      </c>
      <c r="H6" s="222" t="s">
        <v>965</v>
      </c>
      <c r="I6" s="472" t="s">
        <v>1598</v>
      </c>
      <c r="J6" s="473" t="s">
        <v>1599</v>
      </c>
      <c r="K6" s="472" t="s">
        <v>1600</v>
      </c>
      <c r="L6" s="218">
        <v>16</v>
      </c>
      <c r="M6" s="355" t="s">
        <v>1602</v>
      </c>
    </row>
    <row r="7" spans="1:13" ht="17.7" customHeight="1">
      <c r="A7" s="216">
        <v>3</v>
      </c>
      <c r="B7" s="220" t="s">
        <v>962</v>
      </c>
      <c r="C7" s="221">
        <v>23</v>
      </c>
      <c r="D7" s="221" t="s">
        <v>963</v>
      </c>
      <c r="E7" s="223">
        <v>6</v>
      </c>
      <c r="F7" s="221" t="s">
        <v>964</v>
      </c>
      <c r="G7" s="223">
        <v>4</v>
      </c>
      <c r="H7" s="222" t="s">
        <v>965</v>
      </c>
      <c r="I7" s="474" t="s">
        <v>1598</v>
      </c>
      <c r="J7" s="473" t="s">
        <v>1599</v>
      </c>
      <c r="K7" s="472" t="s">
        <v>1600</v>
      </c>
      <c r="L7" s="216">
        <v>17</v>
      </c>
      <c r="M7" s="356" t="s">
        <v>1603</v>
      </c>
    </row>
    <row r="8" spans="1:13" ht="17.7" customHeight="1">
      <c r="A8" s="216">
        <v>4</v>
      </c>
      <c r="B8" s="220" t="s">
        <v>962</v>
      </c>
      <c r="C8" s="221">
        <v>23</v>
      </c>
      <c r="D8" s="221" t="s">
        <v>963</v>
      </c>
      <c r="E8" s="223">
        <v>6</v>
      </c>
      <c r="F8" s="221" t="s">
        <v>964</v>
      </c>
      <c r="G8" s="223">
        <v>11</v>
      </c>
      <c r="H8" s="222" t="s">
        <v>965</v>
      </c>
      <c r="I8" s="472" t="s">
        <v>1604</v>
      </c>
      <c r="J8" s="473" t="s">
        <v>1599</v>
      </c>
      <c r="K8" s="356" t="s">
        <v>1605</v>
      </c>
      <c r="L8" s="217">
        <v>19</v>
      </c>
      <c r="M8" s="356" t="s">
        <v>1606</v>
      </c>
    </row>
    <row r="9" spans="1:13" ht="17.7" customHeight="1">
      <c r="A9" s="216">
        <v>5</v>
      </c>
      <c r="B9" s="220" t="s">
        <v>962</v>
      </c>
      <c r="C9" s="221">
        <v>23</v>
      </c>
      <c r="D9" s="221" t="s">
        <v>963</v>
      </c>
      <c r="E9" s="223">
        <v>6</v>
      </c>
      <c r="F9" s="221" t="s">
        <v>964</v>
      </c>
      <c r="G9" s="223">
        <v>19</v>
      </c>
      <c r="H9" s="222" t="s">
        <v>965</v>
      </c>
      <c r="I9" s="472" t="s">
        <v>1607</v>
      </c>
      <c r="J9" s="473" t="s">
        <v>1608</v>
      </c>
      <c r="K9" s="472" t="s">
        <v>1609</v>
      </c>
      <c r="L9" s="217">
        <v>28</v>
      </c>
      <c r="M9" s="358" t="s">
        <v>1610</v>
      </c>
    </row>
    <row r="10" spans="1:13" ht="17.7" customHeight="1">
      <c r="A10" s="216">
        <v>6</v>
      </c>
      <c r="B10" s="220" t="s">
        <v>962</v>
      </c>
      <c r="C10" s="221">
        <v>23</v>
      </c>
      <c r="D10" s="221" t="s">
        <v>963</v>
      </c>
      <c r="E10" s="223">
        <v>6</v>
      </c>
      <c r="F10" s="221" t="s">
        <v>964</v>
      </c>
      <c r="G10" s="223">
        <v>21</v>
      </c>
      <c r="H10" s="222" t="s">
        <v>965</v>
      </c>
      <c r="I10" s="472" t="s">
        <v>1611</v>
      </c>
      <c r="J10" s="473" t="s">
        <v>1612</v>
      </c>
      <c r="K10" s="472" t="s">
        <v>1613</v>
      </c>
      <c r="L10" s="217">
        <v>11</v>
      </c>
      <c r="M10" s="356" t="s">
        <v>1614</v>
      </c>
    </row>
    <row r="11" spans="1:13" ht="17.7" customHeight="1">
      <c r="A11" s="216">
        <v>7</v>
      </c>
      <c r="B11" s="220" t="s">
        <v>962</v>
      </c>
      <c r="C11" s="221">
        <v>23</v>
      </c>
      <c r="D11" s="221" t="s">
        <v>963</v>
      </c>
      <c r="E11" s="223">
        <v>7</v>
      </c>
      <c r="F11" s="221" t="s">
        <v>964</v>
      </c>
      <c r="G11" s="223">
        <v>2</v>
      </c>
      <c r="H11" s="222" t="s">
        <v>965</v>
      </c>
      <c r="I11" s="472" t="s">
        <v>1598</v>
      </c>
      <c r="J11" s="473" t="s">
        <v>1599</v>
      </c>
      <c r="K11" s="472" t="s">
        <v>1600</v>
      </c>
      <c r="L11" s="217">
        <v>17</v>
      </c>
      <c r="M11" s="358" t="s">
        <v>1615</v>
      </c>
    </row>
    <row r="12" spans="1:13" ht="17.7" customHeight="1">
      <c r="A12" s="216">
        <v>8</v>
      </c>
      <c r="B12" s="220" t="s">
        <v>962</v>
      </c>
      <c r="C12" s="221">
        <v>23</v>
      </c>
      <c r="D12" s="221" t="s">
        <v>963</v>
      </c>
      <c r="E12" s="223">
        <v>7</v>
      </c>
      <c r="F12" s="221" t="s">
        <v>964</v>
      </c>
      <c r="G12" s="223">
        <v>10</v>
      </c>
      <c r="H12" s="222" t="s">
        <v>965</v>
      </c>
      <c r="I12" s="472" t="s">
        <v>1616</v>
      </c>
      <c r="J12" s="473" t="s">
        <v>1608</v>
      </c>
      <c r="K12" s="472" t="s">
        <v>1617</v>
      </c>
      <c r="L12" s="217">
        <v>37</v>
      </c>
      <c r="M12" s="358" t="s">
        <v>1618</v>
      </c>
    </row>
    <row r="13" spans="1:13" ht="17.7" customHeight="1">
      <c r="A13" s="216">
        <v>9</v>
      </c>
      <c r="B13" s="220" t="s">
        <v>962</v>
      </c>
      <c r="C13" s="221">
        <v>23</v>
      </c>
      <c r="D13" s="221" t="s">
        <v>963</v>
      </c>
      <c r="E13" s="223">
        <v>9</v>
      </c>
      <c r="F13" s="221" t="s">
        <v>964</v>
      </c>
      <c r="G13" s="223">
        <v>8</v>
      </c>
      <c r="H13" s="222" t="s">
        <v>965</v>
      </c>
      <c r="I13" s="472" t="s">
        <v>1619</v>
      </c>
      <c r="J13" s="473" t="s">
        <v>1620</v>
      </c>
      <c r="K13" s="472" t="s">
        <v>1621</v>
      </c>
      <c r="L13" s="217">
        <v>34</v>
      </c>
      <c r="M13" s="358" t="s">
        <v>1622</v>
      </c>
    </row>
    <row r="14" spans="1:13" ht="17.7" customHeight="1">
      <c r="A14" s="216">
        <v>10</v>
      </c>
      <c r="B14" s="220" t="s">
        <v>962</v>
      </c>
      <c r="C14" s="221">
        <v>23</v>
      </c>
      <c r="D14" s="221" t="s">
        <v>963</v>
      </c>
      <c r="E14" s="223">
        <v>9</v>
      </c>
      <c r="F14" s="221" t="s">
        <v>964</v>
      </c>
      <c r="G14" s="223">
        <v>10</v>
      </c>
      <c r="H14" s="222" t="s">
        <v>965</v>
      </c>
      <c r="I14" s="472" t="s">
        <v>1598</v>
      </c>
      <c r="J14" s="473" t="s">
        <v>1599</v>
      </c>
      <c r="K14" s="472" t="s">
        <v>1600</v>
      </c>
      <c r="L14" s="217">
        <v>17</v>
      </c>
      <c r="M14" s="358" t="s">
        <v>1623</v>
      </c>
    </row>
    <row r="15" spans="1:13" ht="17.7" customHeight="1">
      <c r="A15" s="216">
        <v>11</v>
      </c>
      <c r="B15" s="220" t="s">
        <v>962</v>
      </c>
      <c r="C15" s="221">
        <v>23</v>
      </c>
      <c r="D15" s="221" t="s">
        <v>963</v>
      </c>
      <c r="E15" s="223">
        <v>9</v>
      </c>
      <c r="F15" s="221" t="s">
        <v>964</v>
      </c>
      <c r="G15" s="223">
        <v>11</v>
      </c>
      <c r="H15" s="222" t="s">
        <v>965</v>
      </c>
      <c r="I15" s="472" t="s">
        <v>1624</v>
      </c>
      <c r="J15" s="473" t="s">
        <v>1608</v>
      </c>
      <c r="K15" s="472" t="s">
        <v>1625</v>
      </c>
      <c r="L15" s="217">
        <v>28</v>
      </c>
      <c r="M15" s="358" t="s">
        <v>1626</v>
      </c>
    </row>
    <row r="16" spans="1:13" ht="17.7" customHeight="1">
      <c r="A16" s="216">
        <v>12</v>
      </c>
      <c r="B16" s="220" t="s">
        <v>962</v>
      </c>
      <c r="C16" s="221">
        <v>23</v>
      </c>
      <c r="D16" s="221" t="s">
        <v>963</v>
      </c>
      <c r="E16" s="223">
        <v>9</v>
      </c>
      <c r="F16" s="221" t="s">
        <v>964</v>
      </c>
      <c r="G16" s="223">
        <v>22</v>
      </c>
      <c r="H16" s="222" t="s">
        <v>965</v>
      </c>
      <c r="I16" s="472" t="s">
        <v>1627</v>
      </c>
      <c r="J16" s="473" t="s">
        <v>1608</v>
      </c>
      <c r="K16" s="472" t="s">
        <v>1628</v>
      </c>
      <c r="L16" s="217">
        <v>13</v>
      </c>
      <c r="M16" s="356" t="s">
        <v>1629</v>
      </c>
    </row>
    <row r="17" spans="1:13" ht="17.7" customHeight="1">
      <c r="A17" s="216">
        <v>13</v>
      </c>
      <c r="B17" s="220" t="s">
        <v>962</v>
      </c>
      <c r="C17" s="221">
        <v>23</v>
      </c>
      <c r="D17" s="221" t="s">
        <v>963</v>
      </c>
      <c r="E17" s="223">
        <v>10</v>
      </c>
      <c r="F17" s="221" t="s">
        <v>964</v>
      </c>
      <c r="G17" s="223">
        <v>8</v>
      </c>
      <c r="H17" s="222" t="s">
        <v>965</v>
      </c>
      <c r="I17" s="475" t="s">
        <v>1630</v>
      </c>
      <c r="J17" s="473" t="s">
        <v>1608</v>
      </c>
      <c r="K17" s="357" t="s">
        <v>1631</v>
      </c>
      <c r="L17" s="219">
        <v>14</v>
      </c>
      <c r="M17" s="356" t="s">
        <v>1606</v>
      </c>
    </row>
    <row r="18" spans="1:13" ht="17.7" customHeight="1">
      <c r="A18" s="216">
        <v>14</v>
      </c>
      <c r="B18" s="220" t="s">
        <v>962</v>
      </c>
      <c r="C18" s="221">
        <v>23</v>
      </c>
      <c r="D18" s="221" t="s">
        <v>963</v>
      </c>
      <c r="E18" s="223">
        <v>10</v>
      </c>
      <c r="F18" s="221" t="s">
        <v>964</v>
      </c>
      <c r="G18" s="223">
        <v>12</v>
      </c>
      <c r="H18" s="222" t="s">
        <v>965</v>
      </c>
      <c r="I18" s="475" t="s">
        <v>1632</v>
      </c>
      <c r="J18" s="473" t="s">
        <v>1633</v>
      </c>
      <c r="K18" s="475" t="s">
        <v>1634</v>
      </c>
      <c r="L18" s="219">
        <v>27</v>
      </c>
      <c r="M18" s="358" t="s">
        <v>1635</v>
      </c>
    </row>
    <row r="19" spans="1:13" ht="17.7" customHeight="1">
      <c r="A19" s="216">
        <v>15</v>
      </c>
      <c r="B19" s="220" t="s">
        <v>962</v>
      </c>
      <c r="C19" s="221">
        <v>23</v>
      </c>
      <c r="D19" s="221" t="s">
        <v>963</v>
      </c>
      <c r="E19" s="223">
        <v>10</v>
      </c>
      <c r="F19" s="221" t="s">
        <v>964</v>
      </c>
      <c r="G19" s="223">
        <v>25</v>
      </c>
      <c r="H19" s="222" t="s">
        <v>965</v>
      </c>
      <c r="I19" s="357" t="s">
        <v>1636</v>
      </c>
      <c r="J19" s="473" t="s">
        <v>1637</v>
      </c>
      <c r="K19" s="357" t="s">
        <v>1638</v>
      </c>
      <c r="L19" s="219">
        <v>37</v>
      </c>
      <c r="M19" s="358" t="s">
        <v>1639</v>
      </c>
    </row>
    <row r="20" spans="1:13" ht="17.7" customHeight="1">
      <c r="A20" s="216">
        <v>16</v>
      </c>
      <c r="B20" s="220" t="s">
        <v>962</v>
      </c>
      <c r="C20" s="221">
        <v>23</v>
      </c>
      <c r="D20" s="221" t="s">
        <v>963</v>
      </c>
      <c r="E20" s="223">
        <v>11</v>
      </c>
      <c r="F20" s="221" t="s">
        <v>964</v>
      </c>
      <c r="G20" s="223">
        <v>5</v>
      </c>
      <c r="H20" s="222" t="s">
        <v>965</v>
      </c>
      <c r="I20" s="357" t="s">
        <v>1640</v>
      </c>
      <c r="J20" s="473" t="s">
        <v>1599</v>
      </c>
      <c r="K20" s="472" t="s">
        <v>1600</v>
      </c>
      <c r="L20" s="219">
        <v>22</v>
      </c>
      <c r="M20" s="356" t="s">
        <v>1641</v>
      </c>
    </row>
    <row r="21" spans="1:13" ht="17.7" customHeight="1">
      <c r="A21" s="216">
        <v>17</v>
      </c>
      <c r="B21" s="220" t="s">
        <v>962</v>
      </c>
      <c r="C21" s="221">
        <v>23</v>
      </c>
      <c r="D21" s="221" t="s">
        <v>963</v>
      </c>
      <c r="E21" s="223">
        <v>11</v>
      </c>
      <c r="F21" s="221" t="s">
        <v>964</v>
      </c>
      <c r="G21" s="223">
        <v>6</v>
      </c>
      <c r="H21" s="222" t="s">
        <v>965</v>
      </c>
      <c r="I21" s="357" t="s">
        <v>1642</v>
      </c>
      <c r="J21" s="472" t="s">
        <v>1608</v>
      </c>
      <c r="K21" s="357" t="s">
        <v>1643</v>
      </c>
      <c r="L21" s="219">
        <v>24</v>
      </c>
      <c r="M21" s="358" t="s">
        <v>1644</v>
      </c>
    </row>
    <row r="22" spans="1:13" ht="17.7" customHeight="1">
      <c r="A22" s="216">
        <v>18</v>
      </c>
      <c r="B22" s="220" t="s">
        <v>962</v>
      </c>
      <c r="C22" s="221">
        <v>23</v>
      </c>
      <c r="D22" s="221" t="s">
        <v>963</v>
      </c>
      <c r="E22" s="223">
        <v>11</v>
      </c>
      <c r="F22" s="221" t="s">
        <v>964</v>
      </c>
      <c r="G22" s="223">
        <v>9</v>
      </c>
      <c r="H22" s="222" t="s">
        <v>965</v>
      </c>
      <c r="I22" s="475" t="s">
        <v>1645</v>
      </c>
      <c r="J22" s="472" t="s">
        <v>1608</v>
      </c>
      <c r="K22" s="358" t="s">
        <v>1646</v>
      </c>
      <c r="L22" s="219">
        <v>20</v>
      </c>
      <c r="M22" s="355" t="s">
        <v>1647</v>
      </c>
    </row>
    <row r="23" spans="1:13" ht="17.7" customHeight="1">
      <c r="A23" s="216">
        <v>19</v>
      </c>
      <c r="B23" s="220" t="s">
        <v>962</v>
      </c>
      <c r="C23" s="221">
        <v>23</v>
      </c>
      <c r="D23" s="221" t="s">
        <v>963</v>
      </c>
      <c r="E23" s="223">
        <v>11</v>
      </c>
      <c r="F23" s="221" t="s">
        <v>964</v>
      </c>
      <c r="G23" s="223">
        <v>10</v>
      </c>
      <c r="H23" s="222" t="s">
        <v>965</v>
      </c>
      <c r="I23" s="475" t="s">
        <v>1648</v>
      </c>
      <c r="J23" s="473" t="s">
        <v>1633</v>
      </c>
      <c r="K23" s="357" t="s">
        <v>1643</v>
      </c>
      <c r="L23" s="219">
        <v>85</v>
      </c>
      <c r="M23" s="356" t="s">
        <v>1649</v>
      </c>
    </row>
    <row r="24" spans="1:13" ht="17.7" customHeight="1">
      <c r="A24" s="216">
        <v>20</v>
      </c>
      <c r="B24" s="220" t="s">
        <v>962</v>
      </c>
      <c r="C24" s="221">
        <v>23</v>
      </c>
      <c r="D24" s="221" t="s">
        <v>963</v>
      </c>
      <c r="E24" s="223">
        <v>11</v>
      </c>
      <c r="F24" s="221" t="s">
        <v>964</v>
      </c>
      <c r="G24" s="223">
        <v>14</v>
      </c>
      <c r="H24" s="222" t="s">
        <v>965</v>
      </c>
      <c r="I24" s="357" t="s">
        <v>1636</v>
      </c>
      <c r="J24" s="473" t="s">
        <v>1637</v>
      </c>
      <c r="K24" s="357" t="s">
        <v>1650</v>
      </c>
      <c r="L24" s="219">
        <v>20</v>
      </c>
      <c r="M24" s="355" t="s">
        <v>1651</v>
      </c>
    </row>
    <row r="25" spans="1:13" ht="17.7" customHeight="1">
      <c r="A25" s="216">
        <v>21</v>
      </c>
      <c r="B25" s="220" t="s">
        <v>962</v>
      </c>
      <c r="C25" s="221">
        <v>23</v>
      </c>
      <c r="D25" s="221" t="s">
        <v>963</v>
      </c>
      <c r="E25" s="223">
        <v>11</v>
      </c>
      <c r="F25" s="221" t="s">
        <v>964</v>
      </c>
      <c r="G25" s="223">
        <v>15</v>
      </c>
      <c r="H25" s="222" t="s">
        <v>965</v>
      </c>
      <c r="I25" s="357" t="s">
        <v>1652</v>
      </c>
      <c r="J25" s="473" t="s">
        <v>1633</v>
      </c>
      <c r="K25" s="357" t="s">
        <v>1653</v>
      </c>
      <c r="L25" s="219">
        <v>60</v>
      </c>
      <c r="M25" s="355" t="s">
        <v>1654</v>
      </c>
    </row>
    <row r="26" spans="1:13" ht="17.7" customHeight="1">
      <c r="A26" s="216">
        <v>22</v>
      </c>
      <c r="B26" s="220" t="s">
        <v>962</v>
      </c>
      <c r="C26" s="221">
        <v>23</v>
      </c>
      <c r="D26" s="221" t="s">
        <v>963</v>
      </c>
      <c r="E26" s="223">
        <v>11</v>
      </c>
      <c r="F26" s="221" t="s">
        <v>964</v>
      </c>
      <c r="G26" s="223">
        <v>17</v>
      </c>
      <c r="H26" s="222" t="s">
        <v>965</v>
      </c>
      <c r="I26" s="357" t="s">
        <v>1655</v>
      </c>
      <c r="J26" s="472" t="s">
        <v>1608</v>
      </c>
      <c r="K26" s="358" t="s">
        <v>1656</v>
      </c>
      <c r="L26" s="219">
        <v>15</v>
      </c>
      <c r="M26" s="355" t="s">
        <v>1651</v>
      </c>
    </row>
    <row r="27" spans="1:13" ht="24.9" customHeight="1">
      <c r="A27" s="216">
        <v>23</v>
      </c>
      <c r="B27" s="220" t="s">
        <v>962</v>
      </c>
      <c r="C27" s="221">
        <v>23</v>
      </c>
      <c r="D27" s="221" t="s">
        <v>963</v>
      </c>
      <c r="E27" s="223">
        <v>11</v>
      </c>
      <c r="F27" s="221" t="s">
        <v>964</v>
      </c>
      <c r="G27" s="223">
        <v>19</v>
      </c>
      <c r="H27" s="222" t="s">
        <v>965</v>
      </c>
      <c r="I27" s="475" t="s">
        <v>1657</v>
      </c>
      <c r="J27" s="472" t="s">
        <v>1658</v>
      </c>
      <c r="K27" s="358" t="s">
        <v>1659</v>
      </c>
      <c r="L27" s="219">
        <v>120</v>
      </c>
      <c r="M27" s="471" t="s">
        <v>1715</v>
      </c>
    </row>
    <row r="28" spans="1:13" ht="17.7" customHeight="1">
      <c r="A28" s="216">
        <v>24</v>
      </c>
      <c r="B28" s="220" t="s">
        <v>962</v>
      </c>
      <c r="C28" s="221">
        <v>23</v>
      </c>
      <c r="D28" s="221" t="s">
        <v>963</v>
      </c>
      <c r="E28" s="223">
        <v>11</v>
      </c>
      <c r="F28" s="221" t="s">
        <v>964</v>
      </c>
      <c r="G28" s="223">
        <v>22</v>
      </c>
      <c r="H28" s="222" t="s">
        <v>965</v>
      </c>
      <c r="I28" s="357" t="s">
        <v>1660</v>
      </c>
      <c r="J28" s="357" t="s">
        <v>1661</v>
      </c>
      <c r="K28" s="357" t="s">
        <v>1662</v>
      </c>
      <c r="L28" s="219">
        <v>160</v>
      </c>
      <c r="M28" s="358" t="s">
        <v>1663</v>
      </c>
    </row>
    <row r="29" spans="1:13" ht="17.7" customHeight="1">
      <c r="A29" s="216">
        <v>25</v>
      </c>
      <c r="B29" s="220" t="s">
        <v>962</v>
      </c>
      <c r="C29" s="221">
        <v>23</v>
      </c>
      <c r="D29" s="221" t="s">
        <v>963</v>
      </c>
      <c r="E29" s="223">
        <v>11</v>
      </c>
      <c r="F29" s="221" t="s">
        <v>964</v>
      </c>
      <c r="G29" s="223">
        <v>28</v>
      </c>
      <c r="H29" s="222" t="s">
        <v>965</v>
      </c>
      <c r="I29" s="475" t="s">
        <v>1664</v>
      </c>
      <c r="J29" s="476" t="s">
        <v>1665</v>
      </c>
      <c r="K29" s="357" t="s">
        <v>1666</v>
      </c>
      <c r="L29" s="219">
        <v>13</v>
      </c>
      <c r="M29" s="358" t="s">
        <v>1667</v>
      </c>
    </row>
    <row r="30" spans="1:13" ht="17.7" customHeight="1">
      <c r="A30" s="216">
        <v>25</v>
      </c>
      <c r="B30" s="220" t="s">
        <v>962</v>
      </c>
      <c r="C30" s="221">
        <v>23</v>
      </c>
      <c r="D30" s="221" t="s">
        <v>963</v>
      </c>
      <c r="E30" s="223">
        <v>12</v>
      </c>
      <c r="F30" s="221" t="s">
        <v>964</v>
      </c>
      <c r="G30" s="223">
        <v>2</v>
      </c>
      <c r="H30" s="222" t="s">
        <v>965</v>
      </c>
      <c r="I30" s="357" t="s">
        <v>1668</v>
      </c>
      <c r="J30" s="357" t="s">
        <v>1669</v>
      </c>
      <c r="K30" s="357" t="s">
        <v>1670</v>
      </c>
      <c r="L30" s="219">
        <v>17</v>
      </c>
      <c r="M30" s="356" t="s">
        <v>1671</v>
      </c>
    </row>
    <row r="31" spans="1:13" ht="17.7" customHeight="1">
      <c r="A31" s="216">
        <v>27</v>
      </c>
      <c r="B31" s="220" t="s">
        <v>962</v>
      </c>
      <c r="C31" s="221">
        <v>23</v>
      </c>
      <c r="D31" s="221" t="s">
        <v>963</v>
      </c>
      <c r="E31" s="223">
        <v>12</v>
      </c>
      <c r="F31" s="221" t="s">
        <v>964</v>
      </c>
      <c r="G31" s="223">
        <v>3</v>
      </c>
      <c r="H31" s="222" t="s">
        <v>965</v>
      </c>
      <c r="I31" s="475" t="s">
        <v>1672</v>
      </c>
      <c r="J31" s="473" t="s">
        <v>1599</v>
      </c>
      <c r="K31" s="472" t="s">
        <v>1673</v>
      </c>
      <c r="L31" s="219">
        <v>20</v>
      </c>
      <c r="M31" s="358" t="s">
        <v>1674</v>
      </c>
    </row>
    <row r="32" spans="1:13" s="422" customFormat="1" ht="17.7" customHeight="1">
      <c r="A32" s="218">
        <v>28</v>
      </c>
      <c r="B32" s="220" t="s">
        <v>962</v>
      </c>
      <c r="C32" s="418">
        <v>23</v>
      </c>
      <c r="D32" s="418" t="s">
        <v>963</v>
      </c>
      <c r="E32" s="419">
        <v>12</v>
      </c>
      <c r="F32" s="418" t="s">
        <v>964</v>
      </c>
      <c r="G32" s="419">
        <v>12</v>
      </c>
      <c r="H32" s="420" t="s">
        <v>965</v>
      </c>
      <c r="I32" s="477" t="s">
        <v>1664</v>
      </c>
      <c r="J32" s="473" t="s">
        <v>1608</v>
      </c>
      <c r="K32" s="477" t="s">
        <v>1675</v>
      </c>
      <c r="L32" s="421">
        <v>18</v>
      </c>
      <c r="M32" s="356" t="s">
        <v>1676</v>
      </c>
    </row>
    <row r="33" spans="1:13" ht="17.7" customHeight="1">
      <c r="A33" s="216">
        <v>29</v>
      </c>
      <c r="B33" s="220" t="s">
        <v>962</v>
      </c>
      <c r="C33" s="221">
        <v>23</v>
      </c>
      <c r="D33" s="221" t="s">
        <v>963</v>
      </c>
      <c r="E33" s="223">
        <v>12</v>
      </c>
      <c r="F33" s="221" t="s">
        <v>964</v>
      </c>
      <c r="G33" s="223">
        <v>20</v>
      </c>
      <c r="H33" s="222" t="s">
        <v>965</v>
      </c>
      <c r="I33" s="475" t="s">
        <v>1677</v>
      </c>
      <c r="J33" s="473" t="s">
        <v>1608</v>
      </c>
      <c r="K33" s="358" t="s">
        <v>1397</v>
      </c>
      <c r="L33" s="219">
        <v>26</v>
      </c>
      <c r="M33" s="356" t="s">
        <v>1678</v>
      </c>
    </row>
    <row r="34" spans="1:13" ht="17.7" customHeight="1">
      <c r="A34" s="216">
        <v>30</v>
      </c>
      <c r="B34" s="220" t="s">
        <v>962</v>
      </c>
      <c r="C34" s="221">
        <v>24</v>
      </c>
      <c r="D34" s="221" t="s">
        <v>963</v>
      </c>
      <c r="E34" s="223">
        <v>1</v>
      </c>
      <c r="F34" s="221" t="s">
        <v>964</v>
      </c>
      <c r="G34" s="223">
        <v>8</v>
      </c>
      <c r="H34" s="222" t="s">
        <v>965</v>
      </c>
      <c r="I34" s="475" t="s">
        <v>1679</v>
      </c>
      <c r="J34" s="473" t="s">
        <v>1608</v>
      </c>
      <c r="K34" s="357" t="s">
        <v>1680</v>
      </c>
      <c r="L34" s="219">
        <v>60</v>
      </c>
      <c r="M34" s="358" t="s">
        <v>1681</v>
      </c>
    </row>
    <row r="35" spans="1:13" ht="17.7" customHeight="1">
      <c r="A35" s="216">
        <v>31</v>
      </c>
      <c r="B35" s="220" t="s">
        <v>962</v>
      </c>
      <c r="C35" s="221">
        <v>24</v>
      </c>
      <c r="D35" s="221" t="s">
        <v>963</v>
      </c>
      <c r="E35" s="223">
        <v>1</v>
      </c>
      <c r="F35" s="221" t="s">
        <v>964</v>
      </c>
      <c r="G35" s="223">
        <v>16</v>
      </c>
      <c r="H35" s="222" t="s">
        <v>965</v>
      </c>
      <c r="I35" s="357" t="s">
        <v>1682</v>
      </c>
      <c r="J35" s="473" t="s">
        <v>1608</v>
      </c>
      <c r="K35" s="358" t="s">
        <v>1683</v>
      </c>
      <c r="L35" s="219">
        <v>20</v>
      </c>
      <c r="M35" s="358" t="s">
        <v>1684</v>
      </c>
    </row>
    <row r="36" spans="1:13" ht="17.7" customHeight="1">
      <c r="A36" s="216">
        <v>32</v>
      </c>
      <c r="B36" s="220" t="s">
        <v>962</v>
      </c>
      <c r="C36" s="221">
        <v>24</v>
      </c>
      <c r="D36" s="221" t="s">
        <v>963</v>
      </c>
      <c r="E36" s="223">
        <v>1</v>
      </c>
      <c r="F36" s="221" t="s">
        <v>964</v>
      </c>
      <c r="G36" s="223">
        <v>22</v>
      </c>
      <c r="H36" s="222" t="s">
        <v>965</v>
      </c>
      <c r="I36" s="475" t="s">
        <v>1685</v>
      </c>
      <c r="J36" s="472" t="s">
        <v>1608</v>
      </c>
      <c r="K36" s="358" t="s">
        <v>1686</v>
      </c>
      <c r="L36" s="219">
        <v>23</v>
      </c>
      <c r="M36" s="358" t="s">
        <v>1687</v>
      </c>
    </row>
    <row r="37" spans="1:13" ht="17.7" customHeight="1">
      <c r="A37" s="216">
        <v>33</v>
      </c>
      <c r="B37" s="220" t="s">
        <v>962</v>
      </c>
      <c r="C37" s="221">
        <v>24</v>
      </c>
      <c r="D37" s="221" t="s">
        <v>963</v>
      </c>
      <c r="E37" s="223">
        <v>1</v>
      </c>
      <c r="F37" s="221" t="s">
        <v>964</v>
      </c>
      <c r="G37" s="223">
        <v>25</v>
      </c>
      <c r="H37" s="222" t="s">
        <v>965</v>
      </c>
      <c r="I37" s="477" t="s">
        <v>1664</v>
      </c>
      <c r="J37" s="473" t="s">
        <v>1608</v>
      </c>
      <c r="K37" s="357" t="s">
        <v>1656</v>
      </c>
      <c r="L37" s="219">
        <v>13</v>
      </c>
      <c r="M37" s="358" t="s">
        <v>1688</v>
      </c>
    </row>
    <row r="38" spans="1:13" ht="17.7" customHeight="1">
      <c r="A38" s="216">
        <v>34</v>
      </c>
      <c r="B38" s="220" t="s">
        <v>962</v>
      </c>
      <c r="C38" s="221">
        <v>24</v>
      </c>
      <c r="D38" s="221" t="s">
        <v>963</v>
      </c>
      <c r="E38" s="223">
        <v>2</v>
      </c>
      <c r="F38" s="221" t="s">
        <v>964</v>
      </c>
      <c r="G38" s="223">
        <v>5</v>
      </c>
      <c r="H38" s="222" t="s">
        <v>965</v>
      </c>
      <c r="I38" s="358" t="s">
        <v>1689</v>
      </c>
      <c r="J38" s="357" t="s">
        <v>1665</v>
      </c>
      <c r="K38" s="357" t="s">
        <v>1690</v>
      </c>
      <c r="L38" s="219">
        <v>30</v>
      </c>
      <c r="M38" s="358" t="s">
        <v>1691</v>
      </c>
    </row>
    <row r="39" spans="1:13" ht="17.7" customHeight="1">
      <c r="A39" s="216">
        <v>35</v>
      </c>
      <c r="B39" s="220" t="s">
        <v>962</v>
      </c>
      <c r="C39" s="221">
        <v>24</v>
      </c>
      <c r="D39" s="221" t="s">
        <v>963</v>
      </c>
      <c r="E39" s="223">
        <v>2</v>
      </c>
      <c r="F39" s="221" t="s">
        <v>964</v>
      </c>
      <c r="G39" s="223">
        <v>7</v>
      </c>
      <c r="H39" s="222" t="s">
        <v>965</v>
      </c>
      <c r="I39" s="475" t="s">
        <v>1664</v>
      </c>
      <c r="J39" s="473" t="s">
        <v>1608</v>
      </c>
      <c r="K39" s="357" t="s">
        <v>1656</v>
      </c>
      <c r="L39" s="219">
        <v>16</v>
      </c>
      <c r="M39" s="358" t="s">
        <v>1692</v>
      </c>
    </row>
    <row r="40" spans="1:13" ht="17.7" customHeight="1">
      <c r="A40" s="216">
        <v>36</v>
      </c>
      <c r="B40" s="220" t="s">
        <v>962</v>
      </c>
      <c r="C40" s="221">
        <v>24</v>
      </c>
      <c r="D40" s="221" t="s">
        <v>963</v>
      </c>
      <c r="E40" s="223">
        <v>2</v>
      </c>
      <c r="F40" s="221" t="s">
        <v>964</v>
      </c>
      <c r="G40" s="223">
        <v>10</v>
      </c>
      <c r="H40" s="222" t="s">
        <v>965</v>
      </c>
      <c r="I40" s="357" t="s">
        <v>1693</v>
      </c>
      <c r="J40" s="473" t="s">
        <v>1608</v>
      </c>
      <c r="K40" s="357" t="s">
        <v>1656</v>
      </c>
      <c r="L40" s="219">
        <v>29</v>
      </c>
      <c r="M40" s="358" t="s">
        <v>1694</v>
      </c>
    </row>
    <row r="41" spans="1:13" ht="17.7" customHeight="1">
      <c r="A41" s="216">
        <v>37</v>
      </c>
      <c r="B41" s="220" t="s">
        <v>962</v>
      </c>
      <c r="C41" s="221">
        <v>24</v>
      </c>
      <c r="D41" s="221" t="s">
        <v>963</v>
      </c>
      <c r="E41" s="223">
        <v>2</v>
      </c>
      <c r="F41" s="221" t="s">
        <v>964</v>
      </c>
      <c r="G41" s="223">
        <v>12</v>
      </c>
      <c r="H41" s="222" t="s">
        <v>965</v>
      </c>
      <c r="I41" s="477" t="s">
        <v>1695</v>
      </c>
      <c r="J41" s="357" t="s">
        <v>1696</v>
      </c>
      <c r="K41" s="358" t="s">
        <v>1697</v>
      </c>
      <c r="L41" s="219">
        <v>32</v>
      </c>
      <c r="M41" s="358" t="s">
        <v>1698</v>
      </c>
    </row>
    <row r="42" spans="1:13" ht="17.7" customHeight="1">
      <c r="A42" s="216">
        <v>38</v>
      </c>
      <c r="B42" s="220" t="s">
        <v>962</v>
      </c>
      <c r="C42" s="221">
        <v>24</v>
      </c>
      <c r="D42" s="221" t="s">
        <v>963</v>
      </c>
      <c r="E42" s="223">
        <v>2</v>
      </c>
      <c r="F42" s="221" t="s">
        <v>964</v>
      </c>
      <c r="G42" s="223">
        <v>13</v>
      </c>
      <c r="H42" s="222" t="s">
        <v>965</v>
      </c>
      <c r="I42" s="475" t="s">
        <v>1695</v>
      </c>
      <c r="J42" s="473" t="s">
        <v>1699</v>
      </c>
      <c r="K42" s="357" t="s">
        <v>1656</v>
      </c>
      <c r="L42" s="219">
        <v>16</v>
      </c>
      <c r="M42" s="358" t="s">
        <v>1700</v>
      </c>
    </row>
    <row r="43" spans="1:13" ht="17.7" customHeight="1">
      <c r="A43" s="216">
        <v>39</v>
      </c>
      <c r="B43" s="220" t="s">
        <v>962</v>
      </c>
      <c r="C43" s="221">
        <v>24</v>
      </c>
      <c r="D43" s="221" t="s">
        <v>963</v>
      </c>
      <c r="E43" s="223">
        <v>2</v>
      </c>
      <c r="F43" s="221" t="s">
        <v>964</v>
      </c>
      <c r="G43" s="223">
        <v>19</v>
      </c>
      <c r="H43" s="222" t="s">
        <v>965</v>
      </c>
      <c r="I43" s="475" t="s">
        <v>1677</v>
      </c>
      <c r="J43" s="473" t="s">
        <v>1620</v>
      </c>
      <c r="K43" s="357" t="s">
        <v>1656</v>
      </c>
      <c r="L43" s="219">
        <v>20</v>
      </c>
      <c r="M43" s="358" t="s">
        <v>1701</v>
      </c>
    </row>
    <row r="44" spans="1:13" ht="17.7" customHeight="1">
      <c r="A44" s="216">
        <v>40</v>
      </c>
      <c r="B44" s="220" t="s">
        <v>962</v>
      </c>
      <c r="C44" s="221">
        <v>24</v>
      </c>
      <c r="D44" s="221" t="s">
        <v>963</v>
      </c>
      <c r="E44" s="223">
        <v>2</v>
      </c>
      <c r="F44" s="221" t="s">
        <v>964</v>
      </c>
      <c r="G44" s="223">
        <v>19</v>
      </c>
      <c r="H44" s="222" t="s">
        <v>965</v>
      </c>
      <c r="I44" s="475" t="s">
        <v>1702</v>
      </c>
      <c r="J44" s="473" t="s">
        <v>1703</v>
      </c>
      <c r="K44" s="357" t="s">
        <v>1670</v>
      </c>
      <c r="L44" s="219">
        <v>20</v>
      </c>
      <c r="M44" s="358" t="s">
        <v>1704</v>
      </c>
    </row>
    <row r="45" spans="1:13" ht="17.7" customHeight="1">
      <c r="A45" s="216">
        <v>41</v>
      </c>
      <c r="B45" s="220" t="s">
        <v>962</v>
      </c>
      <c r="C45" s="221">
        <v>24</v>
      </c>
      <c r="D45" s="221" t="s">
        <v>963</v>
      </c>
      <c r="E45" s="223">
        <v>2</v>
      </c>
      <c r="F45" s="221" t="s">
        <v>964</v>
      </c>
      <c r="G45" s="223">
        <v>23</v>
      </c>
      <c r="H45" s="222" t="s">
        <v>965</v>
      </c>
      <c r="I45" s="477" t="s">
        <v>1705</v>
      </c>
      <c r="J45" s="357" t="s">
        <v>1665</v>
      </c>
      <c r="K45" s="357" t="s">
        <v>1706</v>
      </c>
      <c r="L45" s="219">
        <v>15</v>
      </c>
      <c r="M45" s="358" t="s">
        <v>1707</v>
      </c>
    </row>
    <row r="46" spans="1:13" ht="17.7" customHeight="1">
      <c r="A46" s="216">
        <v>42</v>
      </c>
      <c r="B46" s="220" t="s">
        <v>962</v>
      </c>
      <c r="C46" s="221">
        <v>24</v>
      </c>
      <c r="D46" s="221" t="s">
        <v>963</v>
      </c>
      <c r="E46" s="223">
        <v>3</v>
      </c>
      <c r="F46" s="221" t="s">
        <v>964</v>
      </c>
      <c r="G46" s="223">
        <v>11</v>
      </c>
      <c r="H46" s="222" t="s">
        <v>965</v>
      </c>
      <c r="I46" s="475" t="s">
        <v>1708</v>
      </c>
      <c r="J46" s="473" t="s">
        <v>1608</v>
      </c>
      <c r="K46" s="357" t="s">
        <v>1709</v>
      </c>
      <c r="L46" s="219">
        <v>18</v>
      </c>
      <c r="M46" s="358" t="s">
        <v>1710</v>
      </c>
    </row>
    <row r="47" spans="1:13" ht="17.7" customHeight="1">
      <c r="A47" s="216">
        <v>43</v>
      </c>
      <c r="B47" s="220" t="s">
        <v>962</v>
      </c>
      <c r="C47" s="221">
        <v>24</v>
      </c>
      <c r="D47" s="221" t="s">
        <v>963</v>
      </c>
      <c r="E47" s="223">
        <v>3</v>
      </c>
      <c r="F47" s="221" t="s">
        <v>964</v>
      </c>
      <c r="G47" s="223">
        <v>26</v>
      </c>
      <c r="H47" s="222" t="s">
        <v>965</v>
      </c>
      <c r="I47" s="475" t="s">
        <v>1711</v>
      </c>
      <c r="J47" s="473" t="s">
        <v>1608</v>
      </c>
      <c r="K47" s="357" t="s">
        <v>1712</v>
      </c>
      <c r="L47" s="219">
        <v>10</v>
      </c>
      <c r="M47" s="358" t="s">
        <v>1713</v>
      </c>
    </row>
    <row r="49" ht="13.75" customHeight="1"/>
    <row r="52" ht="13.75" customHeight="1"/>
    <row r="55" ht="13.75" customHeight="1"/>
    <row r="58" ht="13.75" customHeight="1"/>
    <row r="61" ht="13.75" customHeight="1"/>
    <row r="64" ht="13.75" customHeight="1"/>
    <row r="67" ht="13.75" customHeight="1"/>
    <row r="70" ht="13.75" customHeight="1"/>
    <row r="73" ht="13.75" customHeight="1"/>
    <row r="76" ht="13.75" customHeight="1"/>
    <row r="82" ht="13.75" customHeight="1"/>
    <row r="85" ht="13.75" customHeight="1"/>
    <row r="88" ht="13.75" customHeight="1"/>
    <row r="91" ht="13.75" customHeight="1"/>
    <row r="94" ht="13.75" customHeight="1"/>
    <row r="97" ht="13.75" customHeight="1"/>
    <row r="100" ht="13.75" customHeight="1"/>
    <row r="103" ht="13.75" customHeight="1"/>
    <row r="106" ht="13.75" customHeight="1"/>
  </sheetData>
  <sheetProtection selectLockedCells="1" selectUnlockedCells="1"/>
  <mergeCells count="1">
    <mergeCell ref="B4:H4"/>
  </mergeCells>
  <phoneticPr fontId="4"/>
  <pageMargins left="0.78740157480314965" right="0.39370078740157483" top="0.39370078740157483" bottom="0.39370078740157483" header="0" footer="0"/>
  <pageSetup paperSize="9" scale="69" firstPageNumber="0" orientation="landscape" r:id="rId1"/>
  <headerFooter scaleWithDoc="0" alignWithMargins="0">
    <oddFooter>&amp;C&amp;"ＭＳ 明朝,標準"－２８－</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31">
    <pageSetUpPr fitToPage="1"/>
  </sheetPr>
  <dimension ref="A1:DI29"/>
  <sheetViews>
    <sheetView view="pageLayout" zoomScaleNormal="80" workbookViewId="0">
      <selection activeCell="A19" sqref="A19:J19"/>
    </sheetView>
  </sheetViews>
  <sheetFormatPr defaultColWidth="9" defaultRowHeight="14.4"/>
  <cols>
    <col min="1" max="28" width="1.6640625" style="1" customWidth="1"/>
    <col min="29" max="29" width="0.21875" style="1" customWidth="1"/>
    <col min="30" max="39" width="2" style="1" customWidth="1"/>
    <col min="40" max="66" width="1.6640625" style="1" customWidth="1"/>
    <col min="67" max="67" width="1.109375" style="1" customWidth="1"/>
    <col min="68" max="68" width="1.6640625" style="1" customWidth="1"/>
    <col min="69" max="69" width="2.33203125" style="1" customWidth="1"/>
    <col min="70" max="72" width="1.6640625" style="1" customWidth="1"/>
    <col min="73" max="73" width="2.33203125" style="1" customWidth="1"/>
    <col min="74" max="74" width="1.6640625" style="1" customWidth="1"/>
    <col min="75" max="80" width="1.88671875" style="1" customWidth="1"/>
    <col min="81" max="126" width="1.6640625" style="1" customWidth="1"/>
    <col min="127" max="229" width="2.6640625" style="1" customWidth="1"/>
    <col min="230" max="16384" width="9" style="1"/>
  </cols>
  <sheetData>
    <row r="1" spans="1:113" ht="26.85" customHeight="1">
      <c r="A1" s="698" t="s">
        <v>514</v>
      </c>
      <c r="B1" s="698"/>
      <c r="C1" s="698"/>
      <c r="D1" s="698"/>
      <c r="E1" s="698"/>
      <c r="F1" s="698"/>
      <c r="G1" s="698"/>
      <c r="H1" s="698"/>
      <c r="I1" s="698"/>
      <c r="J1" s="698"/>
      <c r="K1" s="698"/>
      <c r="L1" s="698"/>
      <c r="M1" s="698"/>
      <c r="N1" s="698"/>
      <c r="O1" s="698"/>
      <c r="P1" s="698"/>
      <c r="Q1" s="698"/>
      <c r="R1" s="698"/>
      <c r="S1" s="698"/>
      <c r="T1" s="698"/>
      <c r="U1" s="698"/>
      <c r="V1" s="698"/>
      <c r="W1" s="698"/>
      <c r="X1" s="698"/>
      <c r="Y1" s="698"/>
      <c r="Z1" s="698"/>
      <c r="AA1" s="698"/>
      <c r="AB1" s="698"/>
      <c r="AC1" s="698"/>
      <c r="AD1" s="698"/>
      <c r="AE1" s="698"/>
    </row>
    <row r="3" spans="1:113" ht="24.25" customHeight="1">
      <c r="A3" s="1003" t="s">
        <v>972</v>
      </c>
      <c r="B3" s="1003"/>
      <c r="C3" s="1003"/>
      <c r="D3" s="1003"/>
      <c r="E3" s="1003"/>
      <c r="F3" s="1003"/>
      <c r="G3" s="1003"/>
      <c r="H3" s="1003"/>
      <c r="I3" s="1003"/>
      <c r="J3" s="1003"/>
      <c r="K3" s="1003"/>
      <c r="L3" s="1003"/>
      <c r="M3" s="1003"/>
      <c r="N3" s="1003"/>
      <c r="O3" s="1003"/>
      <c r="P3" s="1003"/>
      <c r="Q3" s="1003"/>
      <c r="R3" s="1003"/>
      <c r="S3" s="1003"/>
      <c r="T3" s="1003"/>
      <c r="U3" s="1003"/>
      <c r="V3" s="1003"/>
      <c r="W3" s="224"/>
      <c r="X3" s="224"/>
      <c r="Y3" s="224"/>
      <c r="Z3" s="224"/>
      <c r="AA3" s="224"/>
      <c r="AB3" s="224"/>
      <c r="AC3" s="224"/>
      <c r="AD3" s="224"/>
      <c r="AE3" s="224"/>
      <c r="AF3" s="224"/>
      <c r="AG3" s="224"/>
      <c r="AH3" s="224"/>
      <c r="AI3" s="224"/>
      <c r="AJ3" s="224"/>
      <c r="AK3" s="224"/>
      <c r="AL3" s="224"/>
      <c r="AM3" s="224"/>
      <c r="AN3" s="224"/>
      <c r="AO3" s="224"/>
      <c r="AP3" s="224"/>
      <c r="AQ3" s="224"/>
      <c r="AR3" s="224"/>
      <c r="AS3" s="224"/>
      <c r="AT3" s="224"/>
      <c r="AU3" s="224"/>
      <c r="AV3" s="224"/>
      <c r="AW3" s="224"/>
      <c r="AX3" s="224"/>
      <c r="AY3" s="224"/>
      <c r="AZ3" s="224"/>
      <c r="BA3" s="224"/>
      <c r="BB3" s="224"/>
      <c r="BC3" s="224"/>
      <c r="BD3" s="224"/>
      <c r="BE3" s="224"/>
      <c r="BF3" s="224"/>
      <c r="BG3" s="224"/>
      <c r="BH3" s="224"/>
      <c r="BI3" s="224"/>
      <c r="BJ3" s="224"/>
      <c r="BK3" s="224"/>
      <c r="BL3" s="224"/>
      <c r="BM3" s="224"/>
      <c r="BN3" s="224"/>
      <c r="BO3" s="224"/>
      <c r="BP3" s="224"/>
      <c r="BQ3" s="224"/>
      <c r="BR3" s="224"/>
      <c r="BS3" s="224"/>
      <c r="BT3" s="224"/>
      <c r="BU3" s="224"/>
      <c r="BV3" s="224"/>
      <c r="BW3" s="224"/>
      <c r="BX3" s="224"/>
      <c r="BY3" s="224"/>
      <c r="BZ3" s="224"/>
      <c r="CA3" s="224"/>
      <c r="CB3" s="224"/>
      <c r="CC3" s="224"/>
      <c r="CD3" s="224"/>
      <c r="CE3" s="224"/>
      <c r="CF3" s="224"/>
      <c r="CG3" s="224"/>
      <c r="CH3" s="224"/>
      <c r="CI3" s="224"/>
      <c r="CJ3" s="224"/>
      <c r="CK3" s="224"/>
      <c r="CL3" s="224"/>
      <c r="CM3" s="224"/>
      <c r="CN3" s="224"/>
      <c r="CP3" s="224"/>
      <c r="CQ3" s="224"/>
      <c r="CR3" s="224"/>
      <c r="CS3" s="224"/>
      <c r="CT3" s="224"/>
      <c r="CU3" s="224"/>
      <c r="CV3" s="224"/>
      <c r="CW3" s="224"/>
      <c r="CX3" s="224"/>
      <c r="CY3" s="224"/>
      <c r="CZ3" s="224"/>
      <c r="DA3" s="224"/>
      <c r="DB3" s="224"/>
      <c r="DC3" s="224"/>
      <c r="DD3" s="224"/>
      <c r="DE3" s="224"/>
      <c r="DF3" s="224"/>
      <c r="DG3" s="224"/>
      <c r="DH3" s="224"/>
      <c r="DI3" s="225" t="s">
        <v>1717</v>
      </c>
    </row>
    <row r="4" spans="1:113" ht="25.55" customHeight="1">
      <c r="A4" s="1021" t="s">
        <v>515</v>
      </c>
      <c r="B4" s="1021"/>
      <c r="C4" s="1021"/>
      <c r="D4" s="1021"/>
      <c r="E4" s="1021"/>
      <c r="F4" s="1021"/>
      <c r="G4" s="1021"/>
      <c r="H4" s="1021"/>
      <c r="I4" s="1021"/>
      <c r="J4" s="1022" t="s">
        <v>516</v>
      </c>
      <c r="K4" s="1022"/>
      <c r="L4" s="1022"/>
      <c r="M4" s="1022"/>
      <c r="N4" s="1022"/>
      <c r="O4" s="1022"/>
      <c r="P4" s="1022"/>
      <c r="Q4" s="1022"/>
      <c r="R4" s="1022"/>
      <c r="S4" s="1022"/>
      <c r="T4" s="1004" t="s">
        <v>517</v>
      </c>
      <c r="U4" s="1004"/>
      <c r="V4" s="1004"/>
      <c r="W4" s="1004"/>
      <c r="X4" s="1004"/>
      <c r="Y4" s="1004"/>
      <c r="Z4" s="1004"/>
      <c r="AA4" s="1004"/>
      <c r="AB4" s="1004"/>
      <c r="AC4" s="1004"/>
      <c r="AD4" s="1004" t="s">
        <v>518</v>
      </c>
      <c r="AE4" s="1004"/>
      <c r="AF4" s="1004"/>
      <c r="AG4" s="1004"/>
      <c r="AH4" s="1004"/>
      <c r="AI4" s="1004"/>
      <c r="AJ4" s="1004"/>
      <c r="AK4" s="1004"/>
      <c r="AL4" s="1004"/>
      <c r="AM4" s="1004"/>
      <c r="AN4" s="1004" t="s">
        <v>519</v>
      </c>
      <c r="AO4" s="1004"/>
      <c r="AP4" s="1004"/>
      <c r="AQ4" s="1004"/>
      <c r="AR4" s="1004"/>
      <c r="AS4" s="1004"/>
      <c r="AT4" s="1004"/>
      <c r="AU4" s="1004"/>
      <c r="AV4" s="1004"/>
      <c r="AW4" s="1004"/>
      <c r="AX4" s="1022" t="s">
        <v>520</v>
      </c>
      <c r="AY4" s="1022"/>
      <c r="AZ4" s="1022"/>
      <c r="BA4" s="1022"/>
      <c r="BB4" s="1022"/>
      <c r="BC4" s="1022"/>
      <c r="BD4" s="1004" t="s">
        <v>521</v>
      </c>
      <c r="BE4" s="1004"/>
      <c r="BF4" s="1004"/>
      <c r="BG4" s="1004"/>
      <c r="BH4" s="1004"/>
      <c r="BI4" s="1004"/>
      <c r="BJ4" s="985" t="s">
        <v>522</v>
      </c>
      <c r="BK4" s="985"/>
      <c r="BL4" s="985"/>
      <c r="BM4" s="985"/>
      <c r="BN4" s="985"/>
      <c r="BO4" s="985"/>
      <c r="BP4" s="985"/>
      <c r="BQ4" s="985"/>
      <c r="BR4" s="985"/>
      <c r="BS4" s="985"/>
      <c r="BT4" s="985"/>
      <c r="BU4" s="985"/>
      <c r="BV4" s="985"/>
      <c r="BW4" s="985"/>
      <c r="BX4" s="985"/>
      <c r="BY4" s="985"/>
      <c r="BZ4" s="985"/>
      <c r="CA4" s="985"/>
      <c r="CB4" s="985"/>
      <c r="CC4" s="985"/>
      <c r="CD4" s="985"/>
      <c r="CE4" s="985"/>
      <c r="CF4" s="985"/>
      <c r="CG4" s="985"/>
      <c r="CH4" s="985"/>
      <c r="CI4" s="985"/>
      <c r="CJ4" s="985"/>
      <c r="CK4" s="985"/>
      <c r="CL4" s="985"/>
      <c r="CM4" s="985"/>
      <c r="CN4" s="985"/>
      <c r="CO4" s="985"/>
      <c r="CP4" s="985"/>
      <c r="CQ4" s="985"/>
      <c r="CR4" s="985"/>
      <c r="CS4" s="985"/>
      <c r="CT4" s="985"/>
      <c r="CU4" s="985"/>
      <c r="CV4" s="985"/>
      <c r="CW4" s="985"/>
      <c r="CX4" s="985"/>
      <c r="CY4" s="985"/>
      <c r="CZ4" s="985"/>
      <c r="DA4" s="985"/>
      <c r="DB4" s="985"/>
      <c r="DC4" s="985"/>
      <c r="DD4" s="985"/>
      <c r="DE4" s="985"/>
      <c r="DF4" s="985"/>
      <c r="DG4" s="985"/>
      <c r="DH4" s="985"/>
      <c r="DI4" s="985"/>
    </row>
    <row r="5" spans="1:113" ht="25.55" customHeight="1">
      <c r="A5" s="1021"/>
      <c r="B5" s="1021"/>
      <c r="C5" s="1021"/>
      <c r="D5" s="1021"/>
      <c r="E5" s="1021"/>
      <c r="F5" s="1021"/>
      <c r="G5" s="1021"/>
      <c r="H5" s="1021"/>
      <c r="I5" s="1021"/>
      <c r="J5" s="1022"/>
      <c r="K5" s="1022"/>
      <c r="L5" s="1022"/>
      <c r="M5" s="1022"/>
      <c r="N5" s="1022"/>
      <c r="O5" s="1022"/>
      <c r="P5" s="1022"/>
      <c r="Q5" s="1022"/>
      <c r="R5" s="1022"/>
      <c r="S5" s="1022"/>
      <c r="T5" s="1004"/>
      <c r="U5" s="1004"/>
      <c r="V5" s="1004"/>
      <c r="W5" s="1004"/>
      <c r="X5" s="1004"/>
      <c r="Y5" s="1004"/>
      <c r="Z5" s="1004"/>
      <c r="AA5" s="1004"/>
      <c r="AB5" s="1004"/>
      <c r="AC5" s="1004"/>
      <c r="AD5" s="986" t="s">
        <v>523</v>
      </c>
      <c r="AE5" s="986"/>
      <c r="AF5" s="986"/>
      <c r="AG5" s="986" t="s">
        <v>524</v>
      </c>
      <c r="AH5" s="986"/>
      <c r="AI5" s="986"/>
      <c r="AJ5" s="986" t="s">
        <v>123</v>
      </c>
      <c r="AK5" s="986"/>
      <c r="AL5" s="986"/>
      <c r="AM5" s="986"/>
      <c r="AN5" s="986" t="s">
        <v>525</v>
      </c>
      <c r="AO5" s="986"/>
      <c r="AP5" s="986"/>
      <c r="AQ5" s="986" t="s">
        <v>526</v>
      </c>
      <c r="AR5" s="986"/>
      <c r="AS5" s="986"/>
      <c r="AT5" s="986" t="s">
        <v>527</v>
      </c>
      <c r="AU5" s="986"/>
      <c r="AV5" s="986"/>
      <c r="AW5" s="986"/>
      <c r="AX5" s="1022"/>
      <c r="AY5" s="1022"/>
      <c r="AZ5" s="1022"/>
      <c r="BA5" s="1022"/>
      <c r="BB5" s="1022"/>
      <c r="BC5" s="1022"/>
      <c r="BD5" s="1004"/>
      <c r="BE5" s="1004"/>
      <c r="BF5" s="1004"/>
      <c r="BG5" s="1004"/>
      <c r="BH5" s="1004"/>
      <c r="BI5" s="1004"/>
      <c r="BJ5" s="986" t="s">
        <v>528</v>
      </c>
      <c r="BK5" s="986"/>
      <c r="BL5" s="986"/>
      <c r="BM5" s="986"/>
      <c r="BN5" s="986"/>
      <c r="BO5" s="986"/>
      <c r="BP5" s="986"/>
      <c r="BQ5" s="986" t="s">
        <v>529</v>
      </c>
      <c r="BR5" s="986"/>
      <c r="BS5" s="986"/>
      <c r="BT5" s="986"/>
      <c r="BU5" s="986"/>
      <c r="BV5" s="986"/>
      <c r="BW5" s="986" t="s">
        <v>530</v>
      </c>
      <c r="BX5" s="986"/>
      <c r="BY5" s="986"/>
      <c r="BZ5" s="986"/>
      <c r="CA5" s="986"/>
      <c r="CB5" s="986"/>
      <c r="CC5" s="986" t="s">
        <v>531</v>
      </c>
      <c r="CD5" s="986"/>
      <c r="CE5" s="986"/>
      <c r="CF5" s="986"/>
      <c r="CG5" s="986"/>
      <c r="CH5" s="986"/>
      <c r="CI5" s="986"/>
      <c r="CJ5" s="986" t="s">
        <v>532</v>
      </c>
      <c r="CK5" s="986"/>
      <c r="CL5" s="986"/>
      <c r="CM5" s="986"/>
      <c r="CN5" s="986"/>
      <c r="CO5" s="986"/>
      <c r="CP5" s="987" t="s">
        <v>533</v>
      </c>
      <c r="CQ5" s="987"/>
      <c r="CR5" s="987"/>
      <c r="CS5" s="987"/>
      <c r="CT5" s="987"/>
      <c r="CU5" s="987"/>
      <c r="CV5" s="986" t="s">
        <v>534</v>
      </c>
      <c r="CW5" s="986"/>
      <c r="CX5" s="986"/>
      <c r="CY5" s="986"/>
      <c r="CZ5" s="986"/>
      <c r="DA5" s="986"/>
      <c r="DB5" s="988" t="s">
        <v>295</v>
      </c>
      <c r="DC5" s="988"/>
      <c r="DD5" s="988"/>
      <c r="DE5" s="988"/>
      <c r="DF5" s="988"/>
      <c r="DG5" s="988"/>
      <c r="DH5" s="988"/>
      <c r="DI5" s="988"/>
    </row>
    <row r="6" spans="1:113" ht="25.55" customHeight="1">
      <c r="A6" s="1014" t="s">
        <v>535</v>
      </c>
      <c r="B6" s="1014"/>
      <c r="C6" s="1014"/>
      <c r="D6" s="1014"/>
      <c r="E6" s="1014"/>
      <c r="F6" s="1014"/>
      <c r="G6" s="1014"/>
      <c r="H6" s="1014"/>
      <c r="I6" s="1014"/>
      <c r="J6" s="1015" t="s">
        <v>973</v>
      </c>
      <c r="K6" s="1015"/>
      <c r="L6" s="1015"/>
      <c r="M6" s="1015"/>
      <c r="N6" s="1015"/>
      <c r="O6" s="1015"/>
      <c r="P6" s="1015"/>
      <c r="Q6" s="1015"/>
      <c r="R6" s="1015"/>
      <c r="S6" s="1015"/>
      <c r="T6" s="1015" t="s">
        <v>536</v>
      </c>
      <c r="U6" s="1015"/>
      <c r="V6" s="1015"/>
      <c r="W6" s="1015"/>
      <c r="X6" s="1015"/>
      <c r="Y6" s="1015"/>
      <c r="Z6" s="1015"/>
      <c r="AA6" s="1015"/>
      <c r="AB6" s="1015"/>
      <c r="AC6" s="1015"/>
      <c r="AD6" s="1016">
        <v>631</v>
      </c>
      <c r="AE6" s="1016"/>
      <c r="AF6" s="1016"/>
      <c r="AG6" s="1016">
        <v>834</v>
      </c>
      <c r="AH6" s="1016"/>
      <c r="AI6" s="1016"/>
      <c r="AJ6" s="1016">
        <f>SUM(AD6+AG6)</f>
        <v>1465</v>
      </c>
      <c r="AK6" s="1016"/>
      <c r="AL6" s="1016"/>
      <c r="AM6" s="1016"/>
      <c r="AN6" s="1017">
        <v>8</v>
      </c>
      <c r="AO6" s="1017"/>
      <c r="AP6" s="1017"/>
      <c r="AQ6" s="1017">
        <v>3</v>
      </c>
      <c r="AR6" s="1017"/>
      <c r="AS6" s="1017"/>
      <c r="AT6" s="1018">
        <v>75</v>
      </c>
      <c r="AU6" s="1018"/>
      <c r="AV6" s="1018"/>
      <c r="AW6" s="1018"/>
      <c r="AX6" s="982">
        <v>716982</v>
      </c>
      <c r="AY6" s="982"/>
      <c r="AZ6" s="982"/>
      <c r="BA6" s="982"/>
      <c r="BB6" s="982"/>
      <c r="BC6" s="982"/>
      <c r="BD6" s="982">
        <v>931442</v>
      </c>
      <c r="BE6" s="982"/>
      <c r="BF6" s="982"/>
      <c r="BG6" s="982"/>
      <c r="BH6" s="982"/>
      <c r="BI6" s="982"/>
      <c r="BJ6" s="989">
        <v>5860278</v>
      </c>
      <c r="BK6" s="989"/>
      <c r="BL6" s="989"/>
      <c r="BM6" s="989"/>
      <c r="BN6" s="989"/>
      <c r="BO6" s="989"/>
      <c r="BP6" s="989"/>
      <c r="BQ6" s="989">
        <v>498376</v>
      </c>
      <c r="BR6" s="989"/>
      <c r="BS6" s="989"/>
      <c r="BT6" s="989"/>
      <c r="BU6" s="989"/>
      <c r="BV6" s="989"/>
      <c r="BW6" s="989">
        <v>1177742</v>
      </c>
      <c r="BX6" s="989"/>
      <c r="BY6" s="989"/>
      <c r="BZ6" s="989"/>
      <c r="CA6" s="989"/>
      <c r="CB6" s="989"/>
      <c r="CC6" s="987" t="s">
        <v>537</v>
      </c>
      <c r="CD6" s="987"/>
      <c r="CE6" s="987"/>
      <c r="CF6" s="987"/>
      <c r="CG6" s="987"/>
      <c r="CH6" s="987"/>
      <c r="CI6" s="987"/>
      <c r="CJ6" s="982">
        <v>150781</v>
      </c>
      <c r="CK6" s="982"/>
      <c r="CL6" s="982"/>
      <c r="CM6" s="982"/>
      <c r="CN6" s="982"/>
      <c r="CO6" s="982"/>
      <c r="CP6" s="982">
        <v>108529</v>
      </c>
      <c r="CQ6" s="982"/>
      <c r="CR6" s="982"/>
      <c r="CS6" s="982"/>
      <c r="CT6" s="982"/>
      <c r="CU6" s="982"/>
      <c r="CV6" s="982">
        <v>6175</v>
      </c>
      <c r="CW6" s="982"/>
      <c r="CX6" s="982"/>
      <c r="CY6" s="982"/>
      <c r="CZ6" s="982"/>
      <c r="DA6" s="982"/>
      <c r="DB6" s="229"/>
      <c r="DC6" s="230"/>
      <c r="DD6" s="979">
        <v>381080</v>
      </c>
      <c r="DE6" s="979"/>
      <c r="DF6" s="979"/>
      <c r="DG6" s="979"/>
      <c r="DH6" s="979"/>
      <c r="DI6" s="979"/>
    </row>
    <row r="7" spans="1:113" ht="25.55" customHeight="1">
      <c r="A7" s="1014"/>
      <c r="B7" s="1014"/>
      <c r="C7" s="1014"/>
      <c r="D7" s="1014"/>
      <c r="E7" s="1014"/>
      <c r="F7" s="1014"/>
      <c r="G7" s="1014"/>
      <c r="H7" s="1014"/>
      <c r="I7" s="1014"/>
      <c r="J7" s="1015"/>
      <c r="K7" s="1015"/>
      <c r="L7" s="1015"/>
      <c r="M7" s="1015"/>
      <c r="N7" s="1015"/>
      <c r="O7" s="1015"/>
      <c r="P7" s="1015"/>
      <c r="Q7" s="1015"/>
      <c r="R7" s="1015"/>
      <c r="S7" s="1015"/>
      <c r="T7" s="1015"/>
      <c r="U7" s="1015"/>
      <c r="V7" s="1015"/>
      <c r="W7" s="1015"/>
      <c r="X7" s="1015"/>
      <c r="Y7" s="1015"/>
      <c r="Z7" s="1015"/>
      <c r="AA7" s="1015"/>
      <c r="AB7" s="1015"/>
      <c r="AC7" s="1015"/>
      <c r="AD7" s="1016"/>
      <c r="AE7" s="1016"/>
      <c r="AF7" s="1016"/>
      <c r="AG7" s="1016"/>
      <c r="AH7" s="1016"/>
      <c r="AI7" s="1016"/>
      <c r="AJ7" s="1016"/>
      <c r="AK7" s="1016"/>
      <c r="AL7" s="1016"/>
      <c r="AM7" s="1016"/>
      <c r="AN7" s="1017"/>
      <c r="AO7" s="1017"/>
      <c r="AP7" s="1017"/>
      <c r="AQ7" s="1017"/>
      <c r="AR7" s="1017"/>
      <c r="AS7" s="1017"/>
      <c r="AT7" s="1018"/>
      <c r="AU7" s="1018"/>
      <c r="AV7" s="1018"/>
      <c r="AW7" s="1018"/>
      <c r="AX7" s="982"/>
      <c r="AY7" s="982"/>
      <c r="AZ7" s="982"/>
      <c r="BA7" s="982"/>
      <c r="BB7" s="982"/>
      <c r="BC7" s="982"/>
      <c r="BD7" s="982"/>
      <c r="BE7" s="982"/>
      <c r="BF7" s="982"/>
      <c r="BG7" s="982"/>
      <c r="BH7" s="982"/>
      <c r="BI7" s="982"/>
      <c r="BJ7" s="989"/>
      <c r="BK7" s="989"/>
      <c r="BL7" s="989"/>
      <c r="BM7" s="989"/>
      <c r="BN7" s="989"/>
      <c r="BO7" s="989"/>
      <c r="BP7" s="989"/>
      <c r="BQ7" s="989"/>
      <c r="BR7" s="989"/>
      <c r="BS7" s="989"/>
      <c r="BT7" s="989"/>
      <c r="BU7" s="989"/>
      <c r="BV7" s="989"/>
      <c r="BW7" s="989"/>
      <c r="BX7" s="989"/>
      <c r="BY7" s="989"/>
      <c r="BZ7" s="989"/>
      <c r="CA7" s="989"/>
      <c r="CB7" s="989"/>
      <c r="CC7" s="987"/>
      <c r="CD7" s="987"/>
      <c r="CE7" s="987"/>
      <c r="CF7" s="987"/>
      <c r="CG7" s="987"/>
      <c r="CH7" s="987"/>
      <c r="CI7" s="987"/>
      <c r="CJ7" s="982"/>
      <c r="CK7" s="982"/>
      <c r="CL7" s="982"/>
      <c r="CM7" s="982"/>
      <c r="CN7" s="982"/>
      <c r="CO7" s="982"/>
      <c r="CP7" s="982"/>
      <c r="CQ7" s="982"/>
      <c r="CR7" s="982"/>
      <c r="CS7" s="982"/>
      <c r="CT7" s="982"/>
      <c r="CU7" s="982"/>
      <c r="CV7" s="982"/>
      <c r="CW7" s="982"/>
      <c r="CX7" s="982"/>
      <c r="CY7" s="982"/>
      <c r="CZ7" s="982"/>
      <c r="DA7" s="982"/>
      <c r="DB7" s="231"/>
      <c r="DC7" s="232"/>
      <c r="DD7" s="980" t="s">
        <v>538</v>
      </c>
      <c r="DE7" s="980"/>
      <c r="DF7" s="980"/>
      <c r="DG7" s="980"/>
      <c r="DH7" s="980"/>
      <c r="DI7" s="980"/>
    </row>
    <row r="8" spans="1:113" ht="25.55" customHeight="1">
      <c r="A8" s="1014"/>
      <c r="B8" s="1014"/>
      <c r="C8" s="1014"/>
      <c r="D8" s="1014"/>
      <c r="E8" s="1014"/>
      <c r="F8" s="1014"/>
      <c r="G8" s="1014"/>
      <c r="H8" s="1014"/>
      <c r="I8" s="1014"/>
      <c r="J8" s="1015"/>
      <c r="K8" s="1015"/>
      <c r="L8" s="1015"/>
      <c r="M8" s="1015"/>
      <c r="N8" s="1015"/>
      <c r="O8" s="1015"/>
      <c r="P8" s="1015"/>
      <c r="Q8" s="1015"/>
      <c r="R8" s="1015"/>
      <c r="S8" s="1015"/>
      <c r="T8" s="1015"/>
      <c r="U8" s="1015"/>
      <c r="V8" s="1015"/>
      <c r="W8" s="1015"/>
      <c r="X8" s="1015"/>
      <c r="Y8" s="1015"/>
      <c r="Z8" s="1015"/>
      <c r="AA8" s="1015"/>
      <c r="AB8" s="1015"/>
      <c r="AC8" s="1015"/>
      <c r="AD8" s="1016"/>
      <c r="AE8" s="1016"/>
      <c r="AF8" s="1016"/>
      <c r="AG8" s="1016"/>
      <c r="AH8" s="1016"/>
      <c r="AI8" s="1016"/>
      <c r="AJ8" s="1016"/>
      <c r="AK8" s="1016"/>
      <c r="AL8" s="1016"/>
      <c r="AM8" s="1016"/>
      <c r="AN8" s="1017"/>
      <c r="AO8" s="1017"/>
      <c r="AP8" s="1017"/>
      <c r="AQ8" s="1017"/>
      <c r="AR8" s="1017"/>
      <c r="AS8" s="1017"/>
      <c r="AT8" s="1019" t="s">
        <v>1716</v>
      </c>
      <c r="AU8" s="1020"/>
      <c r="AV8" s="1020"/>
      <c r="AW8" s="1020"/>
      <c r="AX8" s="982"/>
      <c r="AY8" s="982"/>
      <c r="AZ8" s="982"/>
      <c r="BA8" s="982"/>
      <c r="BB8" s="982"/>
      <c r="BC8" s="982"/>
      <c r="BD8" s="982"/>
      <c r="BE8" s="982"/>
      <c r="BF8" s="982"/>
      <c r="BG8" s="982"/>
      <c r="BH8" s="982"/>
      <c r="BI8" s="982"/>
      <c r="BJ8" s="989"/>
      <c r="BK8" s="989"/>
      <c r="BL8" s="989"/>
      <c r="BM8" s="989"/>
      <c r="BN8" s="989"/>
      <c r="BO8" s="989"/>
      <c r="BP8" s="989"/>
      <c r="BQ8" s="989"/>
      <c r="BR8" s="989"/>
      <c r="BS8" s="989"/>
      <c r="BT8" s="989"/>
      <c r="BU8" s="989"/>
      <c r="BV8" s="989"/>
      <c r="BW8" s="989"/>
      <c r="BX8" s="989"/>
      <c r="BY8" s="989"/>
      <c r="BZ8" s="989"/>
      <c r="CA8" s="989"/>
      <c r="CB8" s="989"/>
      <c r="CC8" s="987"/>
      <c r="CD8" s="987"/>
      <c r="CE8" s="987"/>
      <c r="CF8" s="987"/>
      <c r="CG8" s="987"/>
      <c r="CH8" s="987"/>
      <c r="CI8" s="987"/>
      <c r="CJ8" s="982"/>
      <c r="CK8" s="982"/>
      <c r="CL8" s="982"/>
      <c r="CM8" s="982"/>
      <c r="CN8" s="982"/>
      <c r="CO8" s="982"/>
      <c r="CP8" s="982"/>
      <c r="CQ8" s="982"/>
      <c r="CR8" s="982"/>
      <c r="CS8" s="982"/>
      <c r="CT8" s="982"/>
      <c r="CU8" s="982"/>
      <c r="CV8" s="982"/>
      <c r="CW8" s="982"/>
      <c r="CX8" s="982"/>
      <c r="CY8" s="982"/>
      <c r="CZ8" s="982"/>
      <c r="DA8" s="982"/>
      <c r="DB8" s="231"/>
      <c r="DC8" s="232"/>
      <c r="DD8" s="981">
        <v>7259</v>
      </c>
      <c r="DE8" s="981"/>
      <c r="DF8" s="981"/>
      <c r="DG8" s="981"/>
      <c r="DH8" s="981"/>
      <c r="DI8" s="981"/>
    </row>
    <row r="9" spans="1:113" ht="25.55" customHeight="1">
      <c r="A9" s="1014"/>
      <c r="B9" s="1014"/>
      <c r="C9" s="1014"/>
      <c r="D9" s="1014"/>
      <c r="E9" s="1014"/>
      <c r="F9" s="1014"/>
      <c r="G9" s="1014"/>
      <c r="H9" s="1014"/>
      <c r="I9" s="1014"/>
      <c r="J9" s="1015"/>
      <c r="K9" s="1015"/>
      <c r="L9" s="1015"/>
      <c r="M9" s="1015"/>
      <c r="N9" s="1015"/>
      <c r="O9" s="1015"/>
      <c r="P9" s="1015"/>
      <c r="Q9" s="1015"/>
      <c r="R9" s="1015"/>
      <c r="S9" s="1015"/>
      <c r="T9" s="1015"/>
      <c r="U9" s="1015"/>
      <c r="V9" s="1015"/>
      <c r="W9" s="1015"/>
      <c r="X9" s="1015"/>
      <c r="Y9" s="1015"/>
      <c r="Z9" s="1015"/>
      <c r="AA9" s="1015"/>
      <c r="AB9" s="1015"/>
      <c r="AC9" s="1015"/>
      <c r="AD9" s="1016"/>
      <c r="AE9" s="1016"/>
      <c r="AF9" s="1016"/>
      <c r="AG9" s="1016"/>
      <c r="AH9" s="1016"/>
      <c r="AI9" s="1016"/>
      <c r="AJ9" s="1016"/>
      <c r="AK9" s="1016"/>
      <c r="AL9" s="1016"/>
      <c r="AM9" s="1016"/>
      <c r="AN9" s="1017"/>
      <c r="AO9" s="1017"/>
      <c r="AP9" s="1017"/>
      <c r="AQ9" s="1017"/>
      <c r="AR9" s="1017"/>
      <c r="AS9" s="1017"/>
      <c r="AT9" s="1020"/>
      <c r="AU9" s="1020"/>
      <c r="AV9" s="1020"/>
      <c r="AW9" s="1020"/>
      <c r="AX9" s="982"/>
      <c r="AY9" s="982"/>
      <c r="AZ9" s="982"/>
      <c r="BA9" s="982"/>
      <c r="BB9" s="982"/>
      <c r="BC9" s="982"/>
      <c r="BD9" s="982"/>
      <c r="BE9" s="982"/>
      <c r="BF9" s="982"/>
      <c r="BG9" s="982"/>
      <c r="BH9" s="982"/>
      <c r="BI9" s="982"/>
      <c r="BJ9" s="989"/>
      <c r="BK9" s="989"/>
      <c r="BL9" s="989"/>
      <c r="BM9" s="989"/>
      <c r="BN9" s="989"/>
      <c r="BO9" s="989"/>
      <c r="BP9" s="989"/>
      <c r="BQ9" s="989"/>
      <c r="BR9" s="989"/>
      <c r="BS9" s="989"/>
      <c r="BT9" s="989"/>
      <c r="BU9" s="989"/>
      <c r="BV9" s="989"/>
      <c r="BW9" s="989"/>
      <c r="BX9" s="989"/>
      <c r="BY9" s="989"/>
      <c r="BZ9" s="989"/>
      <c r="CA9" s="989"/>
      <c r="CB9" s="989"/>
      <c r="CC9" s="982">
        <v>2782864</v>
      </c>
      <c r="CD9" s="982"/>
      <c r="CE9" s="982"/>
      <c r="CF9" s="982"/>
      <c r="CG9" s="982"/>
      <c r="CH9" s="982"/>
      <c r="CI9" s="982"/>
      <c r="CJ9" s="982"/>
      <c r="CK9" s="982"/>
      <c r="CL9" s="982"/>
      <c r="CM9" s="982"/>
      <c r="CN9" s="982"/>
      <c r="CO9" s="982"/>
      <c r="CP9" s="982"/>
      <c r="CQ9" s="982"/>
      <c r="CR9" s="982"/>
      <c r="CS9" s="982"/>
      <c r="CT9" s="982"/>
      <c r="CU9" s="982"/>
      <c r="CV9" s="982"/>
      <c r="CW9" s="982"/>
      <c r="CX9" s="982"/>
      <c r="CY9" s="982"/>
      <c r="CZ9" s="982"/>
      <c r="DA9" s="982"/>
      <c r="DB9" s="231"/>
      <c r="DC9" s="232"/>
      <c r="DD9" s="983" t="s">
        <v>539</v>
      </c>
      <c r="DE9" s="983"/>
      <c r="DF9" s="983"/>
      <c r="DG9" s="983"/>
      <c r="DH9" s="983"/>
      <c r="DI9" s="983"/>
    </row>
    <row r="10" spans="1:113" ht="25.55" customHeight="1">
      <c r="A10" s="1014"/>
      <c r="B10" s="1014"/>
      <c r="C10" s="1014"/>
      <c r="D10" s="1014"/>
      <c r="E10" s="1014"/>
      <c r="F10" s="1014"/>
      <c r="G10" s="1014"/>
      <c r="H10" s="1014"/>
      <c r="I10" s="1014"/>
      <c r="J10" s="1015"/>
      <c r="K10" s="1015"/>
      <c r="L10" s="1015"/>
      <c r="M10" s="1015"/>
      <c r="N10" s="1015"/>
      <c r="O10" s="1015"/>
      <c r="P10" s="1015"/>
      <c r="Q10" s="1015"/>
      <c r="R10" s="1015"/>
      <c r="S10" s="1015"/>
      <c r="T10" s="1015"/>
      <c r="U10" s="1015"/>
      <c r="V10" s="1015"/>
      <c r="W10" s="1015"/>
      <c r="X10" s="1015"/>
      <c r="Y10" s="1015"/>
      <c r="Z10" s="1015"/>
      <c r="AA10" s="1015"/>
      <c r="AB10" s="1015"/>
      <c r="AC10" s="1015"/>
      <c r="AD10" s="1016"/>
      <c r="AE10" s="1016"/>
      <c r="AF10" s="1016"/>
      <c r="AG10" s="1016"/>
      <c r="AH10" s="1016"/>
      <c r="AI10" s="1016"/>
      <c r="AJ10" s="1016"/>
      <c r="AK10" s="1016"/>
      <c r="AL10" s="1016"/>
      <c r="AM10" s="1016"/>
      <c r="AN10" s="1017"/>
      <c r="AO10" s="1017"/>
      <c r="AP10" s="1017"/>
      <c r="AQ10" s="1017"/>
      <c r="AR10" s="1017"/>
      <c r="AS10" s="1017"/>
      <c r="AT10" s="1020"/>
      <c r="AU10" s="1020"/>
      <c r="AV10" s="1020"/>
      <c r="AW10" s="1020"/>
      <c r="AX10" s="982"/>
      <c r="AY10" s="982"/>
      <c r="AZ10" s="982"/>
      <c r="BA10" s="982"/>
      <c r="BB10" s="982"/>
      <c r="BC10" s="982"/>
      <c r="BD10" s="982"/>
      <c r="BE10" s="982"/>
      <c r="BF10" s="982"/>
      <c r="BG10" s="982"/>
      <c r="BH10" s="982"/>
      <c r="BI10" s="982"/>
      <c r="BJ10" s="989"/>
      <c r="BK10" s="989"/>
      <c r="BL10" s="989"/>
      <c r="BM10" s="989"/>
      <c r="BN10" s="989"/>
      <c r="BO10" s="989"/>
      <c r="BP10" s="989"/>
      <c r="BQ10" s="989"/>
      <c r="BR10" s="989"/>
      <c r="BS10" s="989"/>
      <c r="BT10" s="989"/>
      <c r="BU10" s="989"/>
      <c r="BV10" s="989"/>
      <c r="BW10" s="989"/>
      <c r="BX10" s="989"/>
      <c r="BY10" s="989"/>
      <c r="BZ10" s="989"/>
      <c r="CA10" s="989"/>
      <c r="CB10" s="989"/>
      <c r="CC10" s="982"/>
      <c r="CD10" s="982"/>
      <c r="CE10" s="982"/>
      <c r="CF10" s="982"/>
      <c r="CG10" s="982"/>
      <c r="CH10" s="982"/>
      <c r="CI10" s="982"/>
      <c r="CJ10" s="982"/>
      <c r="CK10" s="982"/>
      <c r="CL10" s="982"/>
      <c r="CM10" s="982"/>
      <c r="CN10" s="982"/>
      <c r="CO10" s="982"/>
      <c r="CP10" s="982"/>
      <c r="CQ10" s="982"/>
      <c r="CR10" s="982"/>
      <c r="CS10" s="982"/>
      <c r="CT10" s="982"/>
      <c r="CU10" s="982"/>
      <c r="CV10" s="982"/>
      <c r="CW10" s="982"/>
      <c r="CX10" s="982"/>
      <c r="CY10" s="982"/>
      <c r="CZ10" s="982"/>
      <c r="DA10" s="982"/>
      <c r="DB10" s="233"/>
      <c r="DC10" s="234"/>
      <c r="DD10" s="984">
        <v>373821</v>
      </c>
      <c r="DE10" s="984"/>
      <c r="DF10" s="984"/>
      <c r="DG10" s="984"/>
      <c r="DH10" s="984"/>
      <c r="DI10" s="984"/>
    </row>
    <row r="11" spans="1:113" ht="24.05" customHeight="1">
      <c r="DH11" s="165" t="s">
        <v>540</v>
      </c>
    </row>
    <row r="12" spans="1:113" ht="28" customHeight="1">
      <c r="BJ12" s="167"/>
    </row>
    <row r="14" spans="1:113" ht="24.25" customHeight="1">
      <c r="A14" s="1003" t="s">
        <v>541</v>
      </c>
      <c r="B14" s="1003"/>
      <c r="C14" s="1003"/>
      <c r="D14" s="1003"/>
      <c r="E14" s="1003"/>
      <c r="F14" s="1003"/>
      <c r="G14" s="1003"/>
      <c r="H14" s="1003"/>
      <c r="I14" s="1003"/>
      <c r="J14" s="1003"/>
      <c r="K14" s="1003"/>
      <c r="L14" s="1003"/>
      <c r="M14" s="1003"/>
      <c r="N14" s="1003"/>
      <c r="O14" s="1003"/>
      <c r="P14" s="1003"/>
      <c r="Q14" s="1003"/>
      <c r="R14" s="1003"/>
      <c r="S14" s="1003"/>
      <c r="T14" s="1003"/>
      <c r="U14" s="1003"/>
      <c r="V14" s="1003"/>
      <c r="W14" s="1003"/>
      <c r="X14" s="1003"/>
      <c r="Y14" s="1003"/>
      <c r="Z14" s="1003"/>
      <c r="AA14" s="1003"/>
      <c r="AB14" s="1003"/>
      <c r="AC14" s="1003"/>
      <c r="AD14" s="1003"/>
      <c r="AE14" s="1003"/>
      <c r="AF14" s="1003"/>
      <c r="AG14" s="1003"/>
      <c r="AH14" s="1003"/>
      <c r="AI14" s="1003"/>
      <c r="AJ14" s="1003"/>
      <c r="AK14" s="1003"/>
      <c r="AL14" s="1003"/>
      <c r="AM14" s="1003"/>
      <c r="AN14" s="1003"/>
      <c r="AO14" s="224"/>
      <c r="AP14" s="224"/>
      <c r="AQ14" s="224"/>
      <c r="AR14" s="224"/>
      <c r="AS14" s="224"/>
      <c r="AT14" s="224"/>
      <c r="AU14" s="224"/>
      <c r="AV14" s="224"/>
      <c r="AW14" s="224"/>
      <c r="AX14" s="224"/>
      <c r="AY14" s="224"/>
      <c r="AZ14" s="224"/>
      <c r="BA14" s="224"/>
      <c r="BB14" s="224"/>
      <c r="BC14" s="224"/>
      <c r="BD14" s="224"/>
      <c r="BE14" s="224"/>
      <c r="BF14" s="224"/>
      <c r="BG14" s="224"/>
      <c r="BH14" s="224"/>
      <c r="BI14" s="224"/>
      <c r="BJ14" s="235"/>
      <c r="BK14" s="235"/>
      <c r="BL14" s="235"/>
      <c r="BM14" s="235"/>
      <c r="BN14" s="1005" t="s">
        <v>1718</v>
      </c>
      <c r="BO14" s="1006"/>
      <c r="BP14" s="1006"/>
      <c r="BQ14" s="1006"/>
      <c r="BR14" s="1006"/>
      <c r="BS14" s="1006"/>
      <c r="BT14" s="1006"/>
      <c r="BU14" s="1006"/>
      <c r="BV14" s="1006"/>
      <c r="BW14" s="1006"/>
      <c r="BX14" s="1006"/>
      <c r="BY14" s="1006"/>
      <c r="BZ14" s="1006"/>
      <c r="CA14" s="1006"/>
      <c r="CB14" s="1006"/>
      <c r="CC14" s="1006"/>
      <c r="CD14" s="1007" t="s">
        <v>1719</v>
      </c>
      <c r="CE14" s="1007"/>
      <c r="CF14" s="1007"/>
      <c r="CG14" s="1007"/>
      <c r="CH14" s="1007"/>
      <c r="CI14" s="1007"/>
      <c r="CJ14" s="1007"/>
      <c r="CK14" s="1007"/>
      <c r="CL14" s="1007"/>
      <c r="CM14" s="1007"/>
      <c r="CN14" s="1007"/>
      <c r="CO14" s="1007"/>
      <c r="CP14" s="1007"/>
    </row>
    <row r="15" spans="1:113" ht="20.95" customHeight="1">
      <c r="A15" s="1008"/>
      <c r="B15" s="1009"/>
      <c r="C15" s="1009"/>
      <c r="D15" s="1009"/>
      <c r="E15" s="1009"/>
      <c r="F15" s="1009"/>
      <c r="G15" s="1009"/>
      <c r="H15" s="1009"/>
      <c r="I15" s="1009"/>
      <c r="J15" s="1010"/>
      <c r="K15" s="1004" t="s">
        <v>542</v>
      </c>
      <c r="L15" s="1004"/>
      <c r="M15" s="1004"/>
      <c r="N15" s="1004"/>
      <c r="O15" s="1004"/>
      <c r="P15" s="1004"/>
      <c r="Q15" s="1004"/>
      <c r="R15" s="1004"/>
      <c r="S15" s="1004"/>
      <c r="T15" s="1004"/>
      <c r="U15" s="1004"/>
      <c r="V15" s="1004"/>
      <c r="W15" s="1004"/>
      <c r="X15" s="1004"/>
      <c r="Y15" s="1004"/>
      <c r="Z15" s="1004"/>
      <c r="AA15" s="1004"/>
      <c r="AB15" s="1004"/>
      <c r="AC15" s="1004"/>
      <c r="AD15" s="1004"/>
      <c r="AE15" s="1004"/>
      <c r="AF15" s="1004"/>
      <c r="AG15" s="1004"/>
      <c r="AH15" s="1004"/>
      <c r="AI15" s="1004"/>
      <c r="AJ15" s="1004"/>
      <c r="AK15" s="1004" t="s">
        <v>974</v>
      </c>
      <c r="AL15" s="1004"/>
      <c r="AM15" s="1004"/>
      <c r="AN15" s="1004"/>
      <c r="AO15" s="1004"/>
      <c r="AP15" s="1004"/>
      <c r="AQ15" s="1004"/>
      <c r="AR15" s="1004"/>
      <c r="AS15" s="1004"/>
      <c r="AT15" s="1004"/>
      <c r="AU15" s="1004"/>
      <c r="AV15" s="1004"/>
      <c r="AW15" s="1004"/>
      <c r="AX15" s="1004"/>
      <c r="AY15" s="1004"/>
      <c r="AZ15" s="1004"/>
      <c r="BA15" s="1004"/>
      <c r="BB15" s="1004"/>
      <c r="BC15" s="1004"/>
      <c r="BD15" s="1004"/>
      <c r="BE15" s="1004"/>
      <c r="BF15" s="1004"/>
      <c r="BG15" s="1004"/>
      <c r="BH15" s="1004"/>
      <c r="BI15" s="1004"/>
      <c r="BJ15" s="1004"/>
      <c r="BK15" s="1004"/>
      <c r="BL15" s="1004"/>
      <c r="BM15" s="1004"/>
      <c r="BN15" s="1004" t="s">
        <v>543</v>
      </c>
      <c r="BO15" s="1004"/>
      <c r="BP15" s="1004"/>
      <c r="BQ15" s="1004"/>
      <c r="BR15" s="1004"/>
      <c r="BS15" s="1004"/>
      <c r="BT15" s="1004"/>
      <c r="BU15" s="1004"/>
      <c r="BV15" s="1004"/>
      <c r="BW15" s="1004"/>
      <c r="BX15" s="1004"/>
      <c r="BY15" s="1004"/>
      <c r="BZ15" s="1004"/>
      <c r="CA15" s="1004"/>
      <c r="CB15" s="1004"/>
      <c r="CC15" s="1004"/>
      <c r="CD15" s="985" t="s">
        <v>544</v>
      </c>
      <c r="CE15" s="985"/>
      <c r="CF15" s="985"/>
      <c r="CG15" s="985"/>
      <c r="CH15" s="985"/>
      <c r="CI15" s="985"/>
      <c r="CJ15" s="985"/>
      <c r="CK15" s="985"/>
      <c r="CL15" s="985"/>
      <c r="CM15" s="985"/>
      <c r="CN15" s="985"/>
      <c r="CO15" s="985"/>
      <c r="CP15" s="985"/>
    </row>
    <row r="16" spans="1:113" ht="20.95" customHeight="1">
      <c r="A16" s="1011"/>
      <c r="B16" s="1012"/>
      <c r="C16" s="1012"/>
      <c r="D16" s="1012"/>
      <c r="E16" s="1012"/>
      <c r="F16" s="1012"/>
      <c r="G16" s="1012"/>
      <c r="H16" s="1012"/>
      <c r="I16" s="1012"/>
      <c r="J16" s="1013"/>
      <c r="K16" s="1004"/>
      <c r="L16" s="1004"/>
      <c r="M16" s="1004"/>
      <c r="N16" s="1004"/>
      <c r="O16" s="1004"/>
      <c r="P16" s="1004"/>
      <c r="Q16" s="1004"/>
      <c r="R16" s="1004"/>
      <c r="S16" s="1004"/>
      <c r="T16" s="1004"/>
      <c r="U16" s="1004"/>
      <c r="V16" s="1004"/>
      <c r="W16" s="1004"/>
      <c r="X16" s="1004"/>
      <c r="Y16" s="1004"/>
      <c r="Z16" s="1004"/>
      <c r="AA16" s="1004"/>
      <c r="AB16" s="1004"/>
      <c r="AC16" s="1004"/>
      <c r="AD16" s="1004"/>
      <c r="AE16" s="1004"/>
      <c r="AF16" s="1004"/>
      <c r="AG16" s="1004"/>
      <c r="AH16" s="1004"/>
      <c r="AI16" s="1004"/>
      <c r="AJ16" s="1004"/>
      <c r="AK16" s="1004"/>
      <c r="AL16" s="1004"/>
      <c r="AM16" s="1004"/>
      <c r="AN16" s="1004"/>
      <c r="AO16" s="1004"/>
      <c r="AP16" s="1004"/>
      <c r="AQ16" s="1004"/>
      <c r="AR16" s="1004"/>
      <c r="AS16" s="1004"/>
      <c r="AT16" s="1004"/>
      <c r="AU16" s="1004"/>
      <c r="AV16" s="1004"/>
      <c r="AW16" s="1004"/>
      <c r="AX16" s="1004"/>
      <c r="AY16" s="1004"/>
      <c r="AZ16" s="1004"/>
      <c r="BA16" s="1004"/>
      <c r="BB16" s="1004"/>
      <c r="BC16" s="1004"/>
      <c r="BD16" s="1004"/>
      <c r="BE16" s="1004"/>
      <c r="BF16" s="1004"/>
      <c r="BG16" s="1004"/>
      <c r="BH16" s="1004"/>
      <c r="BI16" s="1004"/>
      <c r="BJ16" s="1004"/>
      <c r="BK16" s="1004"/>
      <c r="BL16" s="1004"/>
      <c r="BM16" s="1004"/>
      <c r="BN16" s="986" t="s">
        <v>523</v>
      </c>
      <c r="BO16" s="986"/>
      <c r="BP16" s="986"/>
      <c r="BQ16" s="986"/>
      <c r="BR16" s="986"/>
      <c r="BS16" s="986"/>
      <c r="BT16" s="986" t="s">
        <v>524</v>
      </c>
      <c r="BU16" s="986"/>
      <c r="BV16" s="986"/>
      <c r="BW16" s="986"/>
      <c r="BX16" s="986"/>
      <c r="BY16" s="986" t="s">
        <v>123</v>
      </c>
      <c r="BZ16" s="986"/>
      <c r="CA16" s="986"/>
      <c r="CB16" s="986"/>
      <c r="CC16" s="986"/>
      <c r="CD16" s="988"/>
      <c r="CE16" s="988"/>
      <c r="CF16" s="988"/>
      <c r="CG16" s="988"/>
      <c r="CH16" s="988"/>
      <c r="CI16" s="988"/>
      <c r="CJ16" s="988"/>
      <c r="CK16" s="988"/>
      <c r="CL16" s="988"/>
      <c r="CM16" s="988"/>
      <c r="CN16" s="988"/>
      <c r="CO16" s="988"/>
      <c r="CP16" s="988"/>
    </row>
    <row r="17" spans="1:94" ht="25.55" customHeight="1">
      <c r="A17" s="1000" t="s">
        <v>545</v>
      </c>
      <c r="B17" s="1001"/>
      <c r="C17" s="1001"/>
      <c r="D17" s="1001"/>
      <c r="E17" s="1001"/>
      <c r="F17" s="1001"/>
      <c r="G17" s="1001"/>
      <c r="H17" s="1001"/>
      <c r="I17" s="1001"/>
      <c r="J17" s="1002"/>
      <c r="K17" s="994" t="s">
        <v>975</v>
      </c>
      <c r="L17" s="994"/>
      <c r="M17" s="994"/>
      <c r="N17" s="994"/>
      <c r="O17" s="994"/>
      <c r="P17" s="994"/>
      <c r="Q17" s="994"/>
      <c r="R17" s="994"/>
      <c r="S17" s="994"/>
      <c r="T17" s="994"/>
      <c r="U17" s="994"/>
      <c r="V17" s="994"/>
      <c r="W17" s="994"/>
      <c r="X17" s="994"/>
      <c r="Y17" s="994"/>
      <c r="Z17" s="994"/>
      <c r="AA17" s="994"/>
      <c r="AB17" s="994"/>
      <c r="AC17" s="994"/>
      <c r="AD17" s="994"/>
      <c r="AE17" s="994"/>
      <c r="AF17" s="994"/>
      <c r="AG17" s="994"/>
      <c r="AH17" s="994"/>
      <c r="AI17" s="994"/>
      <c r="AJ17" s="994"/>
      <c r="AK17" s="994"/>
      <c r="AL17" s="994"/>
      <c r="AM17" s="994"/>
      <c r="AN17" s="994"/>
      <c r="AO17" s="994"/>
      <c r="AP17" s="994"/>
      <c r="AQ17" s="994"/>
      <c r="AR17" s="994"/>
      <c r="AS17" s="994"/>
      <c r="AT17" s="994"/>
      <c r="AU17" s="994"/>
      <c r="AV17" s="994"/>
      <c r="AW17" s="994"/>
      <c r="AX17" s="994"/>
      <c r="AY17" s="994"/>
      <c r="AZ17" s="994"/>
      <c r="BA17" s="994"/>
      <c r="BB17" s="994"/>
      <c r="BC17" s="994"/>
      <c r="BD17" s="994"/>
      <c r="BE17" s="994"/>
      <c r="BF17" s="994"/>
      <c r="BG17" s="994"/>
      <c r="BH17" s="994"/>
      <c r="BI17" s="994"/>
      <c r="BJ17" s="994"/>
      <c r="BK17" s="994"/>
      <c r="BL17" s="994"/>
      <c r="BM17" s="994"/>
      <c r="BN17" s="976" t="s">
        <v>78</v>
      </c>
      <c r="BO17" s="976"/>
      <c r="BP17" s="976"/>
      <c r="BQ17" s="976"/>
      <c r="BR17" s="976"/>
      <c r="BS17" s="236" t="s">
        <v>546</v>
      </c>
      <c r="BT17" s="976" t="s">
        <v>78</v>
      </c>
      <c r="BU17" s="976"/>
      <c r="BV17" s="976"/>
      <c r="BW17" s="976"/>
      <c r="BX17" s="236" t="s">
        <v>546</v>
      </c>
      <c r="BY17" s="978" t="s">
        <v>78</v>
      </c>
      <c r="BZ17" s="978"/>
      <c r="CA17" s="978"/>
      <c r="CB17" s="978"/>
      <c r="CC17" s="236" t="s">
        <v>546</v>
      </c>
      <c r="CD17" s="976">
        <v>30</v>
      </c>
      <c r="CE17" s="976"/>
      <c r="CF17" s="976"/>
      <c r="CG17" s="976"/>
      <c r="CH17" s="976"/>
      <c r="CI17" s="976"/>
      <c r="CJ17" s="976"/>
      <c r="CK17" s="976"/>
      <c r="CL17" s="976"/>
      <c r="CM17" s="976"/>
      <c r="CN17" s="976"/>
      <c r="CO17" s="977" t="s">
        <v>546</v>
      </c>
      <c r="CP17" s="977"/>
    </row>
    <row r="18" spans="1:94" ht="25.55" customHeight="1">
      <c r="A18" s="995" t="s">
        <v>547</v>
      </c>
      <c r="B18" s="996"/>
      <c r="C18" s="996"/>
      <c r="D18" s="996"/>
      <c r="E18" s="996"/>
      <c r="F18" s="996"/>
      <c r="G18" s="996"/>
      <c r="H18" s="996"/>
      <c r="I18" s="996"/>
      <c r="J18" s="997"/>
      <c r="K18" s="994" t="s">
        <v>548</v>
      </c>
      <c r="L18" s="994"/>
      <c r="M18" s="994"/>
      <c r="N18" s="994"/>
      <c r="O18" s="994"/>
      <c r="P18" s="994"/>
      <c r="Q18" s="994"/>
      <c r="R18" s="994"/>
      <c r="S18" s="994"/>
      <c r="T18" s="994"/>
      <c r="U18" s="994"/>
      <c r="V18" s="994"/>
      <c r="W18" s="994"/>
      <c r="X18" s="994"/>
      <c r="Y18" s="994"/>
      <c r="Z18" s="994"/>
      <c r="AA18" s="994"/>
      <c r="AB18" s="994"/>
      <c r="AC18" s="994"/>
      <c r="AD18" s="994"/>
      <c r="AE18" s="994"/>
      <c r="AF18" s="994"/>
      <c r="AG18" s="994"/>
      <c r="AH18" s="994"/>
      <c r="AI18" s="994"/>
      <c r="AJ18" s="994"/>
      <c r="AK18" s="994" t="s">
        <v>549</v>
      </c>
      <c r="AL18" s="994"/>
      <c r="AM18" s="994"/>
      <c r="AN18" s="994"/>
      <c r="AO18" s="994"/>
      <c r="AP18" s="994"/>
      <c r="AQ18" s="994"/>
      <c r="AR18" s="994"/>
      <c r="AS18" s="994"/>
      <c r="AT18" s="994"/>
      <c r="AU18" s="994"/>
      <c r="AV18" s="994"/>
      <c r="AW18" s="994"/>
      <c r="AX18" s="994"/>
      <c r="AY18" s="994"/>
      <c r="AZ18" s="994"/>
      <c r="BA18" s="994"/>
      <c r="BB18" s="994"/>
      <c r="BC18" s="994"/>
      <c r="BD18" s="994"/>
      <c r="BE18" s="994"/>
      <c r="BF18" s="994"/>
      <c r="BG18" s="994"/>
      <c r="BH18" s="994"/>
      <c r="BI18" s="994"/>
      <c r="BJ18" s="994"/>
      <c r="BK18" s="994"/>
      <c r="BL18" s="994"/>
      <c r="BM18" s="994"/>
      <c r="BN18" s="976">
        <v>99</v>
      </c>
      <c r="BO18" s="976"/>
      <c r="BP18" s="976"/>
      <c r="BQ18" s="976"/>
      <c r="BR18" s="976"/>
      <c r="BS18" s="237"/>
      <c r="BT18" s="976">
        <v>66</v>
      </c>
      <c r="BU18" s="976"/>
      <c r="BV18" s="976"/>
      <c r="BW18" s="976"/>
      <c r="BX18" s="237"/>
      <c r="BY18" s="976">
        <f t="shared" ref="BY18:BY26" si="0">SUM(BN18+BT18)</f>
        <v>165</v>
      </c>
      <c r="BZ18" s="976"/>
      <c r="CA18" s="976"/>
      <c r="CB18" s="976"/>
      <c r="CC18" s="238"/>
      <c r="CD18" s="976">
        <v>8</v>
      </c>
      <c r="CE18" s="976"/>
      <c r="CF18" s="976"/>
      <c r="CG18" s="976"/>
      <c r="CH18" s="976"/>
      <c r="CI18" s="976"/>
      <c r="CJ18" s="976"/>
      <c r="CK18" s="976"/>
      <c r="CL18" s="976"/>
      <c r="CM18" s="976"/>
      <c r="CN18" s="976"/>
      <c r="CO18" s="975"/>
      <c r="CP18" s="975"/>
    </row>
    <row r="19" spans="1:94" ht="25.55" customHeight="1">
      <c r="A19" s="995" t="s">
        <v>550</v>
      </c>
      <c r="B19" s="996"/>
      <c r="C19" s="996"/>
      <c r="D19" s="996"/>
      <c r="E19" s="996"/>
      <c r="F19" s="996"/>
      <c r="G19" s="996"/>
      <c r="H19" s="996"/>
      <c r="I19" s="996"/>
      <c r="J19" s="997"/>
      <c r="K19" s="994" t="s">
        <v>976</v>
      </c>
      <c r="L19" s="994"/>
      <c r="M19" s="994"/>
      <c r="N19" s="994"/>
      <c r="O19" s="994"/>
      <c r="P19" s="994"/>
      <c r="Q19" s="994"/>
      <c r="R19" s="994"/>
      <c r="S19" s="994"/>
      <c r="T19" s="994"/>
      <c r="U19" s="994"/>
      <c r="V19" s="994"/>
      <c r="W19" s="994"/>
      <c r="X19" s="994"/>
      <c r="Y19" s="994"/>
      <c r="Z19" s="994"/>
      <c r="AA19" s="994"/>
      <c r="AB19" s="994"/>
      <c r="AC19" s="994"/>
      <c r="AD19" s="994"/>
      <c r="AE19" s="994"/>
      <c r="AF19" s="994"/>
      <c r="AG19" s="994"/>
      <c r="AH19" s="994"/>
      <c r="AI19" s="994"/>
      <c r="AJ19" s="994"/>
      <c r="AK19" s="994" t="s">
        <v>551</v>
      </c>
      <c r="AL19" s="994"/>
      <c r="AM19" s="994"/>
      <c r="AN19" s="994"/>
      <c r="AO19" s="994"/>
      <c r="AP19" s="994"/>
      <c r="AQ19" s="994"/>
      <c r="AR19" s="994"/>
      <c r="AS19" s="994"/>
      <c r="AT19" s="994"/>
      <c r="AU19" s="994"/>
      <c r="AV19" s="994"/>
      <c r="AW19" s="994"/>
      <c r="AX19" s="994"/>
      <c r="AY19" s="994"/>
      <c r="AZ19" s="994"/>
      <c r="BA19" s="994"/>
      <c r="BB19" s="994"/>
      <c r="BC19" s="994"/>
      <c r="BD19" s="994"/>
      <c r="BE19" s="994"/>
      <c r="BF19" s="994"/>
      <c r="BG19" s="994"/>
      <c r="BH19" s="994"/>
      <c r="BI19" s="994"/>
      <c r="BJ19" s="994"/>
      <c r="BK19" s="994"/>
      <c r="BL19" s="994"/>
      <c r="BM19" s="994"/>
      <c r="BN19" s="976">
        <v>58</v>
      </c>
      <c r="BO19" s="976"/>
      <c r="BP19" s="976"/>
      <c r="BQ19" s="976"/>
      <c r="BR19" s="976"/>
      <c r="BS19" s="237"/>
      <c r="BT19" s="976">
        <v>151</v>
      </c>
      <c r="BU19" s="976"/>
      <c r="BV19" s="976"/>
      <c r="BW19" s="976"/>
      <c r="BX19" s="237"/>
      <c r="BY19" s="976">
        <f t="shared" si="0"/>
        <v>209</v>
      </c>
      <c r="BZ19" s="976"/>
      <c r="CA19" s="976"/>
      <c r="CB19" s="976"/>
      <c r="CC19" s="237"/>
      <c r="CD19" s="976">
        <v>2</v>
      </c>
      <c r="CE19" s="976"/>
      <c r="CF19" s="976"/>
      <c r="CG19" s="976"/>
      <c r="CH19" s="976"/>
      <c r="CI19" s="976"/>
      <c r="CJ19" s="976"/>
      <c r="CK19" s="976"/>
      <c r="CL19" s="976"/>
      <c r="CM19" s="976"/>
      <c r="CN19" s="976"/>
      <c r="CO19" s="975"/>
      <c r="CP19" s="975"/>
    </row>
    <row r="20" spans="1:94" ht="25.55" customHeight="1">
      <c r="A20" s="995" t="s">
        <v>552</v>
      </c>
      <c r="B20" s="996"/>
      <c r="C20" s="996"/>
      <c r="D20" s="996"/>
      <c r="E20" s="996"/>
      <c r="F20" s="996"/>
      <c r="G20" s="996"/>
      <c r="H20" s="996"/>
      <c r="I20" s="996"/>
      <c r="J20" s="997"/>
      <c r="K20" s="994" t="s">
        <v>977</v>
      </c>
      <c r="L20" s="994"/>
      <c r="M20" s="994"/>
      <c r="N20" s="994"/>
      <c r="O20" s="994"/>
      <c r="P20" s="994"/>
      <c r="Q20" s="994"/>
      <c r="R20" s="994"/>
      <c r="S20" s="994"/>
      <c r="T20" s="994"/>
      <c r="U20" s="994"/>
      <c r="V20" s="994"/>
      <c r="W20" s="994"/>
      <c r="X20" s="994"/>
      <c r="Y20" s="994"/>
      <c r="Z20" s="994"/>
      <c r="AA20" s="994"/>
      <c r="AB20" s="994"/>
      <c r="AC20" s="994"/>
      <c r="AD20" s="994"/>
      <c r="AE20" s="994"/>
      <c r="AF20" s="994"/>
      <c r="AG20" s="994"/>
      <c r="AH20" s="994"/>
      <c r="AI20" s="994"/>
      <c r="AJ20" s="994"/>
      <c r="AK20" s="994" t="s">
        <v>553</v>
      </c>
      <c r="AL20" s="994"/>
      <c r="AM20" s="994"/>
      <c r="AN20" s="994"/>
      <c r="AO20" s="994"/>
      <c r="AP20" s="994"/>
      <c r="AQ20" s="994"/>
      <c r="AR20" s="994"/>
      <c r="AS20" s="994"/>
      <c r="AT20" s="994"/>
      <c r="AU20" s="994"/>
      <c r="AV20" s="994"/>
      <c r="AW20" s="994"/>
      <c r="AX20" s="994"/>
      <c r="AY20" s="994"/>
      <c r="AZ20" s="994"/>
      <c r="BA20" s="994"/>
      <c r="BB20" s="994"/>
      <c r="BC20" s="994"/>
      <c r="BD20" s="994"/>
      <c r="BE20" s="994"/>
      <c r="BF20" s="994"/>
      <c r="BG20" s="994"/>
      <c r="BH20" s="994"/>
      <c r="BI20" s="994"/>
      <c r="BJ20" s="994"/>
      <c r="BK20" s="994"/>
      <c r="BL20" s="994"/>
      <c r="BM20" s="994"/>
      <c r="BN20" s="976">
        <v>106</v>
      </c>
      <c r="BO20" s="976"/>
      <c r="BP20" s="976"/>
      <c r="BQ20" s="976"/>
      <c r="BR20" s="976"/>
      <c r="BS20" s="237"/>
      <c r="BT20" s="976">
        <v>35</v>
      </c>
      <c r="BU20" s="976"/>
      <c r="BV20" s="976"/>
      <c r="BW20" s="976"/>
      <c r="BX20" s="237"/>
      <c r="BY20" s="976">
        <f t="shared" si="0"/>
        <v>141</v>
      </c>
      <c r="BZ20" s="976"/>
      <c r="CA20" s="976"/>
      <c r="CB20" s="976"/>
      <c r="CC20" s="238"/>
      <c r="CD20" s="976">
        <v>1</v>
      </c>
      <c r="CE20" s="976"/>
      <c r="CF20" s="976"/>
      <c r="CG20" s="976"/>
      <c r="CH20" s="976"/>
      <c r="CI20" s="976"/>
      <c r="CJ20" s="976"/>
      <c r="CK20" s="976"/>
      <c r="CL20" s="976"/>
      <c r="CM20" s="976"/>
      <c r="CN20" s="976"/>
      <c r="CO20" s="975"/>
      <c r="CP20" s="975"/>
    </row>
    <row r="21" spans="1:94" ht="25.55" customHeight="1">
      <c r="A21" s="995" t="s">
        <v>554</v>
      </c>
      <c r="B21" s="996"/>
      <c r="C21" s="996"/>
      <c r="D21" s="996"/>
      <c r="E21" s="996"/>
      <c r="F21" s="996"/>
      <c r="G21" s="996"/>
      <c r="H21" s="996"/>
      <c r="I21" s="996"/>
      <c r="J21" s="997"/>
      <c r="K21" s="994" t="s">
        <v>978</v>
      </c>
      <c r="L21" s="994"/>
      <c r="M21" s="994"/>
      <c r="N21" s="994"/>
      <c r="O21" s="994"/>
      <c r="P21" s="994"/>
      <c r="Q21" s="994"/>
      <c r="R21" s="994"/>
      <c r="S21" s="994"/>
      <c r="T21" s="994"/>
      <c r="U21" s="994"/>
      <c r="V21" s="994"/>
      <c r="W21" s="994"/>
      <c r="X21" s="994"/>
      <c r="Y21" s="994"/>
      <c r="Z21" s="994"/>
      <c r="AA21" s="994"/>
      <c r="AB21" s="994"/>
      <c r="AC21" s="994"/>
      <c r="AD21" s="994"/>
      <c r="AE21" s="994"/>
      <c r="AF21" s="994"/>
      <c r="AG21" s="994"/>
      <c r="AH21" s="994"/>
      <c r="AI21" s="994"/>
      <c r="AJ21" s="994"/>
      <c r="AK21" s="994" t="s">
        <v>555</v>
      </c>
      <c r="AL21" s="994"/>
      <c r="AM21" s="994"/>
      <c r="AN21" s="994"/>
      <c r="AO21" s="994"/>
      <c r="AP21" s="994"/>
      <c r="AQ21" s="994"/>
      <c r="AR21" s="994"/>
      <c r="AS21" s="994"/>
      <c r="AT21" s="994"/>
      <c r="AU21" s="994"/>
      <c r="AV21" s="994"/>
      <c r="AW21" s="994"/>
      <c r="AX21" s="994"/>
      <c r="AY21" s="994"/>
      <c r="AZ21" s="994"/>
      <c r="BA21" s="994"/>
      <c r="BB21" s="994"/>
      <c r="BC21" s="994"/>
      <c r="BD21" s="994"/>
      <c r="BE21" s="994"/>
      <c r="BF21" s="994"/>
      <c r="BG21" s="994"/>
      <c r="BH21" s="994"/>
      <c r="BI21" s="994"/>
      <c r="BJ21" s="994"/>
      <c r="BK21" s="994"/>
      <c r="BL21" s="994"/>
      <c r="BM21" s="994"/>
      <c r="BN21" s="976">
        <v>64</v>
      </c>
      <c r="BO21" s="976"/>
      <c r="BP21" s="976"/>
      <c r="BQ21" s="976"/>
      <c r="BR21" s="976"/>
      <c r="BS21" s="237"/>
      <c r="BT21" s="976">
        <v>103</v>
      </c>
      <c r="BU21" s="976"/>
      <c r="BV21" s="976"/>
      <c r="BW21" s="976"/>
      <c r="BX21" s="237"/>
      <c r="BY21" s="976">
        <f t="shared" si="0"/>
        <v>167</v>
      </c>
      <c r="BZ21" s="976"/>
      <c r="CA21" s="976"/>
      <c r="CB21" s="976"/>
      <c r="CC21" s="237"/>
      <c r="CD21" s="976">
        <v>1</v>
      </c>
      <c r="CE21" s="976"/>
      <c r="CF21" s="976"/>
      <c r="CG21" s="976"/>
      <c r="CH21" s="976"/>
      <c r="CI21" s="976"/>
      <c r="CJ21" s="976"/>
      <c r="CK21" s="976"/>
      <c r="CL21" s="976"/>
      <c r="CM21" s="976"/>
      <c r="CN21" s="976"/>
      <c r="CO21" s="975"/>
      <c r="CP21" s="975"/>
    </row>
    <row r="22" spans="1:94" ht="25.55" customHeight="1">
      <c r="A22" s="995" t="s">
        <v>556</v>
      </c>
      <c r="B22" s="996"/>
      <c r="C22" s="996"/>
      <c r="D22" s="996"/>
      <c r="E22" s="996"/>
      <c r="F22" s="996"/>
      <c r="G22" s="996"/>
      <c r="H22" s="996"/>
      <c r="I22" s="996"/>
      <c r="J22" s="997"/>
      <c r="K22" s="994" t="s">
        <v>979</v>
      </c>
      <c r="L22" s="994"/>
      <c r="M22" s="994"/>
      <c r="N22" s="994"/>
      <c r="O22" s="994"/>
      <c r="P22" s="994"/>
      <c r="Q22" s="994"/>
      <c r="R22" s="994"/>
      <c r="S22" s="994"/>
      <c r="T22" s="994"/>
      <c r="U22" s="994"/>
      <c r="V22" s="994"/>
      <c r="W22" s="994"/>
      <c r="X22" s="994"/>
      <c r="Y22" s="994"/>
      <c r="Z22" s="994"/>
      <c r="AA22" s="994"/>
      <c r="AB22" s="994"/>
      <c r="AC22" s="994"/>
      <c r="AD22" s="994"/>
      <c r="AE22" s="994"/>
      <c r="AF22" s="994"/>
      <c r="AG22" s="994"/>
      <c r="AH22" s="994"/>
      <c r="AI22" s="994"/>
      <c r="AJ22" s="994"/>
      <c r="AK22" s="994" t="s">
        <v>557</v>
      </c>
      <c r="AL22" s="994"/>
      <c r="AM22" s="994"/>
      <c r="AN22" s="994"/>
      <c r="AO22" s="994"/>
      <c r="AP22" s="994"/>
      <c r="AQ22" s="994"/>
      <c r="AR22" s="994"/>
      <c r="AS22" s="994"/>
      <c r="AT22" s="994"/>
      <c r="AU22" s="994"/>
      <c r="AV22" s="994"/>
      <c r="AW22" s="994"/>
      <c r="AX22" s="994"/>
      <c r="AY22" s="994"/>
      <c r="AZ22" s="994"/>
      <c r="BA22" s="994"/>
      <c r="BB22" s="994"/>
      <c r="BC22" s="994"/>
      <c r="BD22" s="994"/>
      <c r="BE22" s="994"/>
      <c r="BF22" s="994"/>
      <c r="BG22" s="994"/>
      <c r="BH22" s="994"/>
      <c r="BI22" s="994"/>
      <c r="BJ22" s="994"/>
      <c r="BK22" s="994"/>
      <c r="BL22" s="994"/>
      <c r="BM22" s="994"/>
      <c r="BN22" s="976">
        <v>89</v>
      </c>
      <c r="BO22" s="976"/>
      <c r="BP22" s="976"/>
      <c r="BQ22" s="976"/>
      <c r="BR22" s="976"/>
      <c r="BS22" s="237"/>
      <c r="BT22" s="976">
        <v>110</v>
      </c>
      <c r="BU22" s="976"/>
      <c r="BV22" s="976"/>
      <c r="BW22" s="976"/>
      <c r="BX22" s="237"/>
      <c r="BY22" s="976">
        <f t="shared" si="0"/>
        <v>199</v>
      </c>
      <c r="BZ22" s="976"/>
      <c r="CA22" s="976"/>
      <c r="CB22" s="976"/>
      <c r="CC22" s="237"/>
      <c r="CD22" s="976">
        <v>9</v>
      </c>
      <c r="CE22" s="976"/>
      <c r="CF22" s="976"/>
      <c r="CG22" s="976"/>
      <c r="CH22" s="976"/>
      <c r="CI22" s="976"/>
      <c r="CJ22" s="976"/>
      <c r="CK22" s="976"/>
      <c r="CL22" s="976"/>
      <c r="CM22" s="976"/>
      <c r="CN22" s="976"/>
      <c r="CO22" s="975"/>
      <c r="CP22" s="975"/>
    </row>
    <row r="23" spans="1:94" ht="25.55" customHeight="1">
      <c r="A23" s="995" t="s">
        <v>558</v>
      </c>
      <c r="B23" s="996"/>
      <c r="C23" s="996"/>
      <c r="D23" s="996"/>
      <c r="E23" s="996"/>
      <c r="F23" s="996"/>
      <c r="G23" s="996"/>
      <c r="H23" s="996"/>
      <c r="I23" s="996"/>
      <c r="J23" s="997"/>
      <c r="K23" s="994" t="s">
        <v>980</v>
      </c>
      <c r="L23" s="994"/>
      <c r="M23" s="994"/>
      <c r="N23" s="994"/>
      <c r="O23" s="994"/>
      <c r="P23" s="994"/>
      <c r="Q23" s="994"/>
      <c r="R23" s="994"/>
      <c r="S23" s="994"/>
      <c r="T23" s="994"/>
      <c r="U23" s="994"/>
      <c r="V23" s="994"/>
      <c r="W23" s="994"/>
      <c r="X23" s="994"/>
      <c r="Y23" s="994"/>
      <c r="Z23" s="994"/>
      <c r="AA23" s="994"/>
      <c r="AB23" s="994"/>
      <c r="AC23" s="994"/>
      <c r="AD23" s="994"/>
      <c r="AE23" s="994"/>
      <c r="AF23" s="994"/>
      <c r="AG23" s="994"/>
      <c r="AH23" s="994"/>
      <c r="AI23" s="994"/>
      <c r="AJ23" s="994"/>
      <c r="AK23" s="994" t="s">
        <v>559</v>
      </c>
      <c r="AL23" s="994"/>
      <c r="AM23" s="994"/>
      <c r="AN23" s="994"/>
      <c r="AO23" s="994"/>
      <c r="AP23" s="994"/>
      <c r="AQ23" s="994"/>
      <c r="AR23" s="994"/>
      <c r="AS23" s="994"/>
      <c r="AT23" s="994"/>
      <c r="AU23" s="994"/>
      <c r="AV23" s="994"/>
      <c r="AW23" s="994"/>
      <c r="AX23" s="994"/>
      <c r="AY23" s="994"/>
      <c r="AZ23" s="994"/>
      <c r="BA23" s="994"/>
      <c r="BB23" s="994"/>
      <c r="BC23" s="994"/>
      <c r="BD23" s="994"/>
      <c r="BE23" s="994"/>
      <c r="BF23" s="994"/>
      <c r="BG23" s="994"/>
      <c r="BH23" s="994"/>
      <c r="BI23" s="994"/>
      <c r="BJ23" s="994"/>
      <c r="BK23" s="994"/>
      <c r="BL23" s="994"/>
      <c r="BM23" s="994"/>
      <c r="BN23" s="976">
        <v>67</v>
      </c>
      <c r="BO23" s="976"/>
      <c r="BP23" s="976"/>
      <c r="BQ23" s="976"/>
      <c r="BR23" s="976"/>
      <c r="BS23" s="237"/>
      <c r="BT23" s="976">
        <v>73</v>
      </c>
      <c r="BU23" s="976"/>
      <c r="BV23" s="976"/>
      <c r="BW23" s="976"/>
      <c r="BX23" s="237"/>
      <c r="BY23" s="976">
        <f t="shared" si="0"/>
        <v>140</v>
      </c>
      <c r="BZ23" s="976"/>
      <c r="CA23" s="976"/>
      <c r="CB23" s="976"/>
      <c r="CC23" s="238"/>
      <c r="CD23" s="976">
        <v>2</v>
      </c>
      <c r="CE23" s="976"/>
      <c r="CF23" s="976"/>
      <c r="CG23" s="976"/>
      <c r="CH23" s="976"/>
      <c r="CI23" s="976"/>
      <c r="CJ23" s="976"/>
      <c r="CK23" s="976"/>
      <c r="CL23" s="976"/>
      <c r="CM23" s="976"/>
      <c r="CN23" s="976"/>
      <c r="CO23" s="975"/>
      <c r="CP23" s="975"/>
    </row>
    <row r="24" spans="1:94" ht="25.55" customHeight="1">
      <c r="A24" s="995" t="s">
        <v>560</v>
      </c>
      <c r="B24" s="996"/>
      <c r="C24" s="996"/>
      <c r="D24" s="996"/>
      <c r="E24" s="996"/>
      <c r="F24" s="996"/>
      <c r="G24" s="996"/>
      <c r="H24" s="996"/>
      <c r="I24" s="996"/>
      <c r="J24" s="997"/>
      <c r="K24" s="994" t="s">
        <v>981</v>
      </c>
      <c r="L24" s="994"/>
      <c r="M24" s="994"/>
      <c r="N24" s="994"/>
      <c r="O24" s="994"/>
      <c r="P24" s="994"/>
      <c r="Q24" s="994"/>
      <c r="R24" s="994"/>
      <c r="S24" s="994"/>
      <c r="T24" s="994"/>
      <c r="U24" s="994"/>
      <c r="V24" s="994"/>
      <c r="W24" s="994"/>
      <c r="X24" s="994"/>
      <c r="Y24" s="994"/>
      <c r="Z24" s="994"/>
      <c r="AA24" s="994"/>
      <c r="AB24" s="994"/>
      <c r="AC24" s="994"/>
      <c r="AD24" s="994"/>
      <c r="AE24" s="994"/>
      <c r="AF24" s="994"/>
      <c r="AG24" s="994"/>
      <c r="AH24" s="994"/>
      <c r="AI24" s="994"/>
      <c r="AJ24" s="994"/>
      <c r="AK24" s="994" t="s">
        <v>561</v>
      </c>
      <c r="AL24" s="994"/>
      <c r="AM24" s="994"/>
      <c r="AN24" s="994"/>
      <c r="AO24" s="994"/>
      <c r="AP24" s="994"/>
      <c r="AQ24" s="994"/>
      <c r="AR24" s="994"/>
      <c r="AS24" s="994"/>
      <c r="AT24" s="994"/>
      <c r="AU24" s="994"/>
      <c r="AV24" s="994"/>
      <c r="AW24" s="994"/>
      <c r="AX24" s="994"/>
      <c r="AY24" s="994"/>
      <c r="AZ24" s="994"/>
      <c r="BA24" s="994"/>
      <c r="BB24" s="994"/>
      <c r="BC24" s="994"/>
      <c r="BD24" s="994"/>
      <c r="BE24" s="994"/>
      <c r="BF24" s="994"/>
      <c r="BG24" s="994"/>
      <c r="BH24" s="994"/>
      <c r="BI24" s="994"/>
      <c r="BJ24" s="994"/>
      <c r="BK24" s="994"/>
      <c r="BL24" s="994"/>
      <c r="BM24" s="994"/>
      <c r="BN24" s="976">
        <v>41</v>
      </c>
      <c r="BO24" s="976"/>
      <c r="BP24" s="976"/>
      <c r="BQ24" s="976"/>
      <c r="BR24" s="976"/>
      <c r="BS24" s="237"/>
      <c r="BT24" s="976">
        <v>104</v>
      </c>
      <c r="BU24" s="976"/>
      <c r="BV24" s="976"/>
      <c r="BW24" s="976"/>
      <c r="BX24" s="237"/>
      <c r="BY24" s="976">
        <f t="shared" si="0"/>
        <v>145</v>
      </c>
      <c r="BZ24" s="976"/>
      <c r="CA24" s="976"/>
      <c r="CB24" s="976"/>
      <c r="CC24" s="238"/>
      <c r="CD24" s="976">
        <v>1</v>
      </c>
      <c r="CE24" s="976"/>
      <c r="CF24" s="976"/>
      <c r="CG24" s="976"/>
      <c r="CH24" s="976"/>
      <c r="CI24" s="976"/>
      <c r="CJ24" s="976"/>
      <c r="CK24" s="976"/>
      <c r="CL24" s="976"/>
      <c r="CM24" s="976"/>
      <c r="CN24" s="976"/>
      <c r="CO24" s="975"/>
      <c r="CP24" s="975"/>
    </row>
    <row r="25" spans="1:94" ht="25.55" customHeight="1">
      <c r="A25" s="995" t="s">
        <v>562</v>
      </c>
      <c r="B25" s="996"/>
      <c r="C25" s="996"/>
      <c r="D25" s="996"/>
      <c r="E25" s="996"/>
      <c r="F25" s="996"/>
      <c r="G25" s="996"/>
      <c r="H25" s="996"/>
      <c r="I25" s="996"/>
      <c r="J25" s="997"/>
      <c r="K25" s="994" t="s">
        <v>982</v>
      </c>
      <c r="L25" s="994"/>
      <c r="M25" s="994"/>
      <c r="N25" s="994"/>
      <c r="O25" s="994"/>
      <c r="P25" s="994"/>
      <c r="Q25" s="994"/>
      <c r="R25" s="994"/>
      <c r="S25" s="994"/>
      <c r="T25" s="994"/>
      <c r="U25" s="994"/>
      <c r="V25" s="994"/>
      <c r="W25" s="994"/>
      <c r="X25" s="994"/>
      <c r="Y25" s="994"/>
      <c r="Z25" s="994"/>
      <c r="AA25" s="994"/>
      <c r="AB25" s="994"/>
      <c r="AC25" s="994"/>
      <c r="AD25" s="994"/>
      <c r="AE25" s="994"/>
      <c r="AF25" s="994"/>
      <c r="AG25" s="994"/>
      <c r="AH25" s="994"/>
      <c r="AI25" s="994"/>
      <c r="AJ25" s="994"/>
      <c r="AK25" s="994" t="s">
        <v>563</v>
      </c>
      <c r="AL25" s="994"/>
      <c r="AM25" s="994"/>
      <c r="AN25" s="994"/>
      <c r="AO25" s="994"/>
      <c r="AP25" s="994"/>
      <c r="AQ25" s="994"/>
      <c r="AR25" s="994"/>
      <c r="AS25" s="994"/>
      <c r="AT25" s="994"/>
      <c r="AU25" s="994"/>
      <c r="AV25" s="994"/>
      <c r="AW25" s="994"/>
      <c r="AX25" s="994"/>
      <c r="AY25" s="994"/>
      <c r="AZ25" s="994"/>
      <c r="BA25" s="994"/>
      <c r="BB25" s="994"/>
      <c r="BC25" s="994"/>
      <c r="BD25" s="994"/>
      <c r="BE25" s="994"/>
      <c r="BF25" s="994"/>
      <c r="BG25" s="994"/>
      <c r="BH25" s="994"/>
      <c r="BI25" s="994"/>
      <c r="BJ25" s="994"/>
      <c r="BK25" s="994"/>
      <c r="BL25" s="994"/>
      <c r="BM25" s="994"/>
      <c r="BN25" s="976">
        <v>107</v>
      </c>
      <c r="BO25" s="976"/>
      <c r="BP25" s="976"/>
      <c r="BQ25" s="976"/>
      <c r="BR25" s="976"/>
      <c r="BS25" s="237"/>
      <c r="BT25" s="976">
        <v>192</v>
      </c>
      <c r="BU25" s="976"/>
      <c r="BV25" s="976"/>
      <c r="BW25" s="976"/>
      <c r="BX25" s="237"/>
      <c r="BY25" s="976">
        <f t="shared" si="0"/>
        <v>299</v>
      </c>
      <c r="BZ25" s="976"/>
      <c r="CA25" s="976"/>
      <c r="CB25" s="976"/>
      <c r="CC25" s="238"/>
      <c r="CD25" s="976">
        <v>9</v>
      </c>
      <c r="CE25" s="976"/>
      <c r="CF25" s="976"/>
      <c r="CG25" s="976"/>
      <c r="CH25" s="976"/>
      <c r="CI25" s="976"/>
      <c r="CJ25" s="976"/>
      <c r="CK25" s="976"/>
      <c r="CL25" s="976"/>
      <c r="CM25" s="976"/>
      <c r="CN25" s="976"/>
      <c r="CO25" s="975"/>
      <c r="CP25" s="975"/>
    </row>
    <row r="26" spans="1:94" ht="25.55" customHeight="1">
      <c r="A26" s="998"/>
      <c r="B26" s="999"/>
      <c r="C26" s="999"/>
      <c r="D26" s="999"/>
      <c r="E26" s="999"/>
      <c r="F26" s="999"/>
      <c r="G26" s="999"/>
      <c r="H26" s="999"/>
      <c r="I26" s="999"/>
      <c r="J26" s="999"/>
      <c r="K26" s="991" t="s">
        <v>564</v>
      </c>
      <c r="L26" s="991"/>
      <c r="M26" s="991"/>
      <c r="N26" s="991"/>
      <c r="O26" s="991"/>
      <c r="P26" s="991"/>
      <c r="Q26" s="991"/>
      <c r="R26" s="991"/>
      <c r="S26" s="991"/>
      <c r="T26" s="991"/>
      <c r="U26" s="991"/>
      <c r="V26" s="991"/>
      <c r="W26" s="991"/>
      <c r="X26" s="991"/>
      <c r="Y26" s="991"/>
      <c r="Z26" s="991"/>
      <c r="AA26" s="991"/>
      <c r="AB26" s="991"/>
      <c r="AC26" s="991"/>
      <c r="AD26" s="991"/>
      <c r="AE26" s="991"/>
      <c r="AF26" s="991"/>
      <c r="AG26" s="991"/>
      <c r="AH26" s="991"/>
      <c r="AI26" s="991"/>
      <c r="AJ26" s="991"/>
      <c r="AK26" s="991"/>
      <c r="AL26" s="991"/>
      <c r="AM26" s="991"/>
      <c r="AN26" s="991"/>
      <c r="AO26" s="991"/>
      <c r="AP26" s="991"/>
      <c r="AQ26" s="991"/>
      <c r="AR26" s="991"/>
      <c r="AS26" s="991"/>
      <c r="AT26" s="991"/>
      <c r="AU26" s="991"/>
      <c r="AV26" s="991"/>
      <c r="AW26" s="991"/>
      <c r="AX26" s="991"/>
      <c r="AY26" s="991"/>
      <c r="AZ26" s="991"/>
      <c r="BA26" s="991"/>
      <c r="BB26" s="991"/>
      <c r="BC26" s="991"/>
      <c r="BD26" s="991"/>
      <c r="BE26" s="991"/>
      <c r="BF26" s="991"/>
      <c r="BG26" s="991"/>
      <c r="BH26" s="991"/>
      <c r="BI26" s="991"/>
      <c r="BJ26" s="991"/>
      <c r="BK26" s="991"/>
      <c r="BL26" s="991"/>
      <c r="BM26" s="991"/>
      <c r="BN26" s="992">
        <f>SUM(BN18:BR25)</f>
        <v>631</v>
      </c>
      <c r="BO26" s="992"/>
      <c r="BP26" s="992"/>
      <c r="BQ26" s="992"/>
      <c r="BR26" s="992"/>
      <c r="BS26" s="239"/>
      <c r="BT26" s="992">
        <f>SUM(BT18:BW25)</f>
        <v>834</v>
      </c>
      <c r="BU26" s="992"/>
      <c r="BV26" s="992"/>
      <c r="BW26" s="992"/>
      <c r="BX26" s="240"/>
      <c r="BY26" s="993">
        <f t="shared" si="0"/>
        <v>1465</v>
      </c>
      <c r="BZ26" s="993"/>
      <c r="CA26" s="993"/>
      <c r="CB26" s="993"/>
      <c r="CC26" s="239"/>
      <c r="CD26" s="992">
        <f>SUM(CD17:CD25)</f>
        <v>63</v>
      </c>
      <c r="CE26" s="992"/>
      <c r="CF26" s="992"/>
      <c r="CG26" s="992"/>
      <c r="CH26" s="992"/>
      <c r="CI26" s="992"/>
      <c r="CJ26" s="992"/>
      <c r="CK26" s="992"/>
      <c r="CL26" s="992"/>
      <c r="CM26" s="992"/>
      <c r="CN26" s="992"/>
      <c r="CO26" s="974"/>
      <c r="CP26" s="974"/>
    </row>
    <row r="27" spans="1:94" ht="24.05" customHeight="1">
      <c r="CN27" s="165" t="s">
        <v>540</v>
      </c>
    </row>
    <row r="28" spans="1:94" ht="24.05" customHeight="1">
      <c r="A28" s="990" t="s">
        <v>1720</v>
      </c>
      <c r="B28" s="990"/>
      <c r="C28" s="990"/>
      <c r="D28" s="990"/>
      <c r="E28" s="990"/>
      <c r="F28" s="990"/>
      <c r="G28" s="990"/>
      <c r="H28" s="990"/>
      <c r="I28" s="990"/>
      <c r="J28" s="990"/>
      <c r="K28" s="990"/>
      <c r="L28" s="990"/>
      <c r="M28" s="990"/>
      <c r="N28" s="990"/>
      <c r="O28" s="990"/>
      <c r="P28" s="990"/>
      <c r="Q28" s="990"/>
      <c r="R28" s="990"/>
      <c r="S28" s="990"/>
      <c r="T28" s="990"/>
      <c r="U28" s="990"/>
      <c r="V28" s="990"/>
      <c r="W28" s="990"/>
      <c r="X28" s="990"/>
      <c r="Y28" s="990"/>
      <c r="Z28" s="990"/>
      <c r="AA28" s="990"/>
      <c r="AB28" s="990"/>
      <c r="AC28" s="990"/>
      <c r="AD28" s="990"/>
      <c r="AE28" s="990"/>
      <c r="AF28" s="990"/>
      <c r="AG28" s="990"/>
      <c r="AH28" s="990"/>
      <c r="AI28" s="990"/>
      <c r="AJ28" s="990"/>
      <c r="AK28" s="990"/>
      <c r="AL28" s="990"/>
      <c r="AM28" s="990"/>
      <c r="AN28" s="990"/>
      <c r="AO28" s="990"/>
      <c r="AP28" s="990"/>
      <c r="AQ28" s="990"/>
      <c r="AR28" s="990"/>
      <c r="AS28" s="990"/>
      <c r="AT28" s="990"/>
      <c r="AU28" s="990"/>
      <c r="AV28" s="990"/>
      <c r="AW28" s="990"/>
      <c r="AX28" s="990"/>
      <c r="AY28" s="990"/>
      <c r="AZ28" s="990"/>
      <c r="BA28" s="990"/>
      <c r="BB28" s="990"/>
    </row>
    <row r="29" spans="1:94" ht="20.149999999999999" customHeight="1"/>
  </sheetData>
  <sheetProtection selectLockedCells="1" selectUnlockedCells="1"/>
  <mergeCells count="141">
    <mergeCell ref="A1:AE1"/>
    <mergeCell ref="A3:V3"/>
    <mergeCell ref="A4:I5"/>
    <mergeCell ref="J4:S5"/>
    <mergeCell ref="T4:AC5"/>
    <mergeCell ref="AD4:AM4"/>
    <mergeCell ref="AN4:AW4"/>
    <mergeCell ref="AX4:BC5"/>
    <mergeCell ref="BD4:BI5"/>
    <mergeCell ref="AD5:AF5"/>
    <mergeCell ref="AG5:AI5"/>
    <mergeCell ref="AJ5:AM5"/>
    <mergeCell ref="AN5:AP5"/>
    <mergeCell ref="AQ5:AS5"/>
    <mergeCell ref="AT5:AW5"/>
    <mergeCell ref="A6:I10"/>
    <mergeCell ref="J6:S10"/>
    <mergeCell ref="T6:AC10"/>
    <mergeCell ref="AD6:AF10"/>
    <mergeCell ref="AG6:AI10"/>
    <mergeCell ref="AX6:BC10"/>
    <mergeCell ref="BD6:BI10"/>
    <mergeCell ref="AJ6:AM10"/>
    <mergeCell ref="AN6:AP10"/>
    <mergeCell ref="AQ6:AS10"/>
    <mergeCell ref="AT6:AW7"/>
    <mergeCell ref="AT8:AW10"/>
    <mergeCell ref="A14:AN14"/>
    <mergeCell ref="K15:AJ16"/>
    <mergeCell ref="AK15:BM16"/>
    <mergeCell ref="BN14:CC14"/>
    <mergeCell ref="CD14:CP14"/>
    <mergeCell ref="BN15:CC15"/>
    <mergeCell ref="CD15:CP15"/>
    <mergeCell ref="BN16:BS16"/>
    <mergeCell ref="BT16:BX16"/>
    <mergeCell ref="BY16:CC16"/>
    <mergeCell ref="CD16:CP16"/>
    <mergeCell ref="A15:J16"/>
    <mergeCell ref="K19:AJ19"/>
    <mergeCell ref="AK19:BM19"/>
    <mergeCell ref="K18:AJ18"/>
    <mergeCell ref="AK18:BM18"/>
    <mergeCell ref="K17:AJ17"/>
    <mergeCell ref="AK17:BM17"/>
    <mergeCell ref="A18:J18"/>
    <mergeCell ref="A19:J19"/>
    <mergeCell ref="A17:J17"/>
    <mergeCell ref="K21:AJ21"/>
    <mergeCell ref="AK21:BM21"/>
    <mergeCell ref="K20:AJ20"/>
    <mergeCell ref="AK20:BM20"/>
    <mergeCell ref="BN20:BR20"/>
    <mergeCell ref="BT20:BW20"/>
    <mergeCell ref="BY20:CB20"/>
    <mergeCell ref="A20:J20"/>
    <mergeCell ref="A21:J21"/>
    <mergeCell ref="K24:AJ24"/>
    <mergeCell ref="AK24:BM24"/>
    <mergeCell ref="K23:AJ23"/>
    <mergeCell ref="AK23:BM23"/>
    <mergeCell ref="K22:AJ22"/>
    <mergeCell ref="AK22:BM22"/>
    <mergeCell ref="A22:J22"/>
    <mergeCell ref="A23:J23"/>
    <mergeCell ref="A24:J24"/>
    <mergeCell ref="A28:BB28"/>
    <mergeCell ref="K26:BM26"/>
    <mergeCell ref="BN26:BR26"/>
    <mergeCell ref="BT26:BW26"/>
    <mergeCell ref="BY26:CB26"/>
    <mergeCell ref="CD26:CN26"/>
    <mergeCell ref="K25:AJ25"/>
    <mergeCell ref="AK25:BM25"/>
    <mergeCell ref="A25:J25"/>
    <mergeCell ref="A26:J26"/>
    <mergeCell ref="DD6:DI6"/>
    <mergeCell ref="DD7:DI7"/>
    <mergeCell ref="DD8:DI8"/>
    <mergeCell ref="CC9:CI10"/>
    <mergeCell ref="DD9:DI9"/>
    <mergeCell ref="DD10:DI10"/>
    <mergeCell ref="BJ4:DI4"/>
    <mergeCell ref="BJ5:BP5"/>
    <mergeCell ref="BQ5:BV5"/>
    <mergeCell ref="BW5:CB5"/>
    <mergeCell ref="CC5:CI5"/>
    <mergeCell ref="CJ5:CO5"/>
    <mergeCell ref="CP5:CU5"/>
    <mergeCell ref="CV5:DA5"/>
    <mergeCell ref="DB5:DI5"/>
    <mergeCell ref="CJ6:CO10"/>
    <mergeCell ref="CP6:CU10"/>
    <mergeCell ref="CV6:DA10"/>
    <mergeCell ref="BJ6:BP10"/>
    <mergeCell ref="BQ6:BV10"/>
    <mergeCell ref="BW6:CB10"/>
    <mergeCell ref="CC6:CI8"/>
    <mergeCell ref="CO17:CP17"/>
    <mergeCell ref="BN18:BR18"/>
    <mergeCell ref="BT18:BW18"/>
    <mergeCell ref="BY18:CB18"/>
    <mergeCell ref="CD18:CN18"/>
    <mergeCell ref="CO18:CP18"/>
    <mergeCell ref="BN19:BR19"/>
    <mergeCell ref="BT19:BW19"/>
    <mergeCell ref="BY19:CB19"/>
    <mergeCell ref="CD19:CN19"/>
    <mergeCell ref="CO19:CP19"/>
    <mergeCell ref="BN17:BR17"/>
    <mergeCell ref="BT17:BW17"/>
    <mergeCell ref="BY17:CB17"/>
    <mergeCell ref="CD17:CN17"/>
    <mergeCell ref="CO20:CP20"/>
    <mergeCell ref="BN21:BR21"/>
    <mergeCell ref="BT21:BW21"/>
    <mergeCell ref="BY21:CB21"/>
    <mergeCell ref="CD21:CN21"/>
    <mergeCell ref="CO21:CP21"/>
    <mergeCell ref="BN22:BR22"/>
    <mergeCell ref="BT22:BW22"/>
    <mergeCell ref="BY22:CB22"/>
    <mergeCell ref="CD22:CN22"/>
    <mergeCell ref="CO22:CP22"/>
    <mergeCell ref="CD20:CN20"/>
    <mergeCell ref="CO26:CP26"/>
    <mergeCell ref="CO23:CP23"/>
    <mergeCell ref="BN24:BR24"/>
    <mergeCell ref="BT24:BW24"/>
    <mergeCell ref="BY24:CB24"/>
    <mergeCell ref="CD24:CN24"/>
    <mergeCell ref="CO24:CP24"/>
    <mergeCell ref="BN25:BR25"/>
    <mergeCell ref="BT25:BW25"/>
    <mergeCell ref="BY25:CB25"/>
    <mergeCell ref="CD25:CN25"/>
    <mergeCell ref="CO25:CP25"/>
    <mergeCell ref="BN23:BR23"/>
    <mergeCell ref="BT23:BW23"/>
    <mergeCell ref="BY23:CB23"/>
    <mergeCell ref="CD23:CN23"/>
  </mergeCells>
  <phoneticPr fontId="4"/>
  <pageMargins left="0.78740157480314965" right="0.39370078740157483" top="0.39370078740157483" bottom="0.39370078740157483" header="0" footer="0"/>
  <pageSetup paperSize="9" scale="72" firstPageNumber="0" orientation="landscape" horizontalDpi="300" verticalDpi="300" r:id="rId1"/>
  <headerFooter scaleWithDoc="0" alignWithMargins="0">
    <oddFooter>&amp;C&amp;"ＭＳ 明朝,標準"－２９－</oddFooter>
  </headerFooter>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32">
    <pageSetUpPr fitToPage="1"/>
  </sheetPr>
  <dimension ref="A1:T49"/>
  <sheetViews>
    <sheetView showGridLines="0" view="pageLayout" zoomScaleNormal="100" workbookViewId="0">
      <selection activeCell="B19" sqref="B19:C19"/>
    </sheetView>
  </sheetViews>
  <sheetFormatPr defaultColWidth="9" defaultRowHeight="14.4"/>
  <cols>
    <col min="1" max="1" width="18.33203125" style="1" customWidth="1"/>
    <col min="2" max="2" width="5.21875" style="1" customWidth="1"/>
    <col min="3" max="3" width="42.21875" style="1" customWidth="1"/>
    <col min="4" max="4" width="33.77734375" style="1" customWidth="1"/>
    <col min="5" max="7" width="6.6640625" style="1" customWidth="1"/>
    <col min="8" max="9" width="5.109375" style="1" customWidth="1"/>
    <col min="10" max="10" width="6.77734375" style="1" customWidth="1"/>
    <col min="11" max="11" width="9.5546875" style="1" customWidth="1"/>
    <col min="12" max="14" width="7.6640625" style="1" customWidth="1"/>
    <col min="15" max="15" width="8.21875" style="1" customWidth="1"/>
    <col min="16" max="17" width="8.6640625" style="1" customWidth="1"/>
    <col min="18" max="18" width="8.88671875" style="1" customWidth="1"/>
    <col min="19" max="20" width="8.21875" style="1" customWidth="1"/>
    <col min="21" max="16384" width="9" style="1"/>
  </cols>
  <sheetData>
    <row r="1" spans="1:20" ht="26.85" customHeight="1">
      <c r="A1" s="1038" t="s">
        <v>610</v>
      </c>
      <c r="B1" s="1038"/>
      <c r="C1" s="1038"/>
      <c r="D1" s="224"/>
      <c r="E1" s="224"/>
      <c r="F1" s="224"/>
      <c r="G1" s="224"/>
      <c r="H1" s="224"/>
      <c r="I1" s="224"/>
      <c r="J1" s="224"/>
      <c r="K1" s="224"/>
      <c r="L1" s="224"/>
      <c r="M1" s="224"/>
      <c r="N1" s="224"/>
      <c r="O1" s="224"/>
      <c r="P1" s="1039" t="s">
        <v>1744</v>
      </c>
      <c r="Q1" s="1039"/>
      <c r="R1" s="1039"/>
      <c r="S1" s="1039"/>
      <c r="T1" s="1039"/>
    </row>
    <row r="2" spans="1:20" ht="18" customHeight="1">
      <c r="A2" s="1021" t="s">
        <v>609</v>
      </c>
      <c r="B2" s="1045" t="s">
        <v>608</v>
      </c>
      <c r="C2" s="1046"/>
      <c r="D2" s="1040" t="s">
        <v>517</v>
      </c>
      <c r="E2" s="1040" t="s">
        <v>607</v>
      </c>
      <c r="F2" s="1040"/>
      <c r="G2" s="1040"/>
      <c r="H2" s="1040" t="s">
        <v>606</v>
      </c>
      <c r="I2" s="1040"/>
      <c r="J2" s="1040"/>
      <c r="K2" s="1041" t="s">
        <v>605</v>
      </c>
      <c r="L2" s="1042" t="s">
        <v>604</v>
      </c>
      <c r="M2" s="1042"/>
      <c r="N2" s="1042"/>
      <c r="O2" s="1042"/>
      <c r="P2" s="1042"/>
      <c r="Q2" s="1042"/>
      <c r="R2" s="1042"/>
      <c r="S2" s="1042"/>
      <c r="T2" s="1042"/>
    </row>
    <row r="3" spans="1:20" ht="15.55" customHeight="1">
      <c r="A3" s="1021"/>
      <c r="B3" s="1047"/>
      <c r="C3" s="1048"/>
      <c r="D3" s="1040"/>
      <c r="E3" s="1043" t="s">
        <v>523</v>
      </c>
      <c r="F3" s="1043" t="s">
        <v>524</v>
      </c>
      <c r="G3" s="1043" t="s">
        <v>123</v>
      </c>
      <c r="H3" s="1043" t="s">
        <v>525</v>
      </c>
      <c r="I3" s="1043" t="s">
        <v>526</v>
      </c>
      <c r="J3" s="1043" t="s">
        <v>527</v>
      </c>
      <c r="K3" s="1041"/>
      <c r="L3" s="1037" t="s">
        <v>603</v>
      </c>
      <c r="M3" s="1037" t="s">
        <v>602</v>
      </c>
      <c r="N3" s="1037" t="s">
        <v>601</v>
      </c>
      <c r="O3" s="243" t="s">
        <v>281</v>
      </c>
      <c r="P3" s="1037" t="s">
        <v>600</v>
      </c>
      <c r="Q3" s="243" t="s">
        <v>283</v>
      </c>
      <c r="R3" s="1037" t="s">
        <v>599</v>
      </c>
      <c r="S3" s="1037" t="s">
        <v>598</v>
      </c>
      <c r="T3" s="1044" t="s">
        <v>597</v>
      </c>
    </row>
    <row r="4" spans="1:20" ht="15.55" customHeight="1">
      <c r="A4" s="1021"/>
      <c r="B4" s="1047"/>
      <c r="C4" s="1048"/>
      <c r="D4" s="1040"/>
      <c r="E4" s="1040"/>
      <c r="F4" s="1040"/>
      <c r="G4" s="1040"/>
      <c r="H4" s="1040"/>
      <c r="I4" s="1040"/>
      <c r="J4" s="1040"/>
      <c r="K4" s="1040"/>
      <c r="L4" s="1040"/>
      <c r="M4" s="1040"/>
      <c r="N4" s="1040"/>
      <c r="O4" s="244" t="s">
        <v>284</v>
      </c>
      <c r="P4" s="1037"/>
      <c r="Q4" s="244" t="s">
        <v>596</v>
      </c>
      <c r="R4" s="1037"/>
      <c r="S4" s="1037"/>
      <c r="T4" s="1044"/>
    </row>
    <row r="5" spans="1:20" ht="15.55" customHeight="1">
      <c r="A5" s="1021"/>
      <c r="B5" s="1049"/>
      <c r="C5" s="1050"/>
      <c r="D5" s="1040"/>
      <c r="E5" s="1040"/>
      <c r="F5" s="1040"/>
      <c r="G5" s="1040"/>
      <c r="H5" s="1040"/>
      <c r="I5" s="1040"/>
      <c r="J5" s="1040"/>
      <c r="K5" s="1040"/>
      <c r="L5" s="1040"/>
      <c r="M5" s="1040"/>
      <c r="N5" s="1040"/>
      <c r="O5" s="245" t="s">
        <v>595</v>
      </c>
      <c r="P5" s="1037"/>
      <c r="Q5" s="245" t="s">
        <v>595</v>
      </c>
      <c r="R5" s="1037"/>
      <c r="S5" s="1037"/>
      <c r="T5" s="1044"/>
    </row>
    <row r="6" spans="1:20" ht="23.1" customHeight="1">
      <c r="A6" s="246" t="s">
        <v>341</v>
      </c>
      <c r="B6" s="1027" t="s">
        <v>1764</v>
      </c>
      <c r="C6" s="1028"/>
      <c r="D6" s="1029" t="s">
        <v>594</v>
      </c>
      <c r="E6" s="1025">
        <v>26</v>
      </c>
      <c r="F6" s="1025" t="s">
        <v>78</v>
      </c>
      <c r="G6" s="1030">
        <f>SUM(E6:F7)</f>
        <v>26</v>
      </c>
      <c r="H6" s="1025">
        <v>5</v>
      </c>
      <c r="I6" s="1025">
        <v>2</v>
      </c>
      <c r="J6" s="1025" t="s">
        <v>78</v>
      </c>
      <c r="K6" s="1025" t="s">
        <v>78</v>
      </c>
      <c r="L6" s="1025" t="s">
        <v>78</v>
      </c>
      <c r="M6" s="1025">
        <v>370</v>
      </c>
      <c r="N6" s="1025">
        <v>270</v>
      </c>
      <c r="O6" s="1025" t="s">
        <v>78</v>
      </c>
      <c r="P6" s="1025">
        <v>10</v>
      </c>
      <c r="Q6" s="1025" t="s">
        <v>78</v>
      </c>
      <c r="R6" s="1025" t="s">
        <v>78</v>
      </c>
      <c r="S6" s="1025" t="s">
        <v>78</v>
      </c>
      <c r="T6" s="1023" t="s">
        <v>78</v>
      </c>
    </row>
    <row r="7" spans="1:20" ht="23.1" customHeight="1">
      <c r="A7" s="247" t="s">
        <v>593</v>
      </c>
      <c r="B7" s="470"/>
      <c r="C7" s="480" t="s">
        <v>1727</v>
      </c>
      <c r="D7" s="1029"/>
      <c r="E7" s="1025"/>
      <c r="F7" s="1025"/>
      <c r="G7" s="1030"/>
      <c r="H7" s="1025"/>
      <c r="I7" s="1025"/>
      <c r="J7" s="1025"/>
      <c r="K7" s="1025"/>
      <c r="L7" s="1025"/>
      <c r="M7" s="1025"/>
      <c r="N7" s="1025"/>
      <c r="O7" s="1025"/>
      <c r="P7" s="1025"/>
      <c r="Q7" s="1025"/>
      <c r="R7" s="1025"/>
      <c r="S7" s="1025"/>
      <c r="T7" s="1023"/>
    </row>
    <row r="8" spans="1:20" ht="23.1" customHeight="1">
      <c r="A8" s="246" t="s">
        <v>310</v>
      </c>
      <c r="B8" s="1027" t="s">
        <v>1765</v>
      </c>
      <c r="C8" s="1028"/>
      <c r="D8" s="1029" t="s">
        <v>592</v>
      </c>
      <c r="E8" s="1025">
        <v>735</v>
      </c>
      <c r="F8" s="1025" t="s">
        <v>78</v>
      </c>
      <c r="G8" s="1030">
        <f t="shared" ref="G8:G10" si="0">SUM(E8:F9)</f>
        <v>735</v>
      </c>
      <c r="H8" s="1025">
        <v>16</v>
      </c>
      <c r="I8" s="1025">
        <v>2</v>
      </c>
      <c r="J8" s="1025">
        <v>1</v>
      </c>
      <c r="K8" s="1025">
        <v>735</v>
      </c>
      <c r="L8" s="1025">
        <v>950</v>
      </c>
      <c r="M8" s="1025" t="s">
        <v>78</v>
      </c>
      <c r="N8" s="1025">
        <v>20</v>
      </c>
      <c r="O8" s="1025">
        <v>2000</v>
      </c>
      <c r="P8" s="1025" t="s">
        <v>78</v>
      </c>
      <c r="Q8" s="1025">
        <v>10000</v>
      </c>
      <c r="R8" s="1025">
        <v>5000</v>
      </c>
      <c r="S8" s="1025">
        <v>300</v>
      </c>
      <c r="T8" s="1023" t="s">
        <v>78</v>
      </c>
    </row>
    <row r="9" spans="1:20" ht="23.1" customHeight="1">
      <c r="A9" s="247" t="s">
        <v>591</v>
      </c>
      <c r="B9" s="470"/>
      <c r="C9" s="480" t="s">
        <v>1728</v>
      </c>
      <c r="D9" s="1029"/>
      <c r="E9" s="1025"/>
      <c r="F9" s="1025"/>
      <c r="G9" s="1030"/>
      <c r="H9" s="1025"/>
      <c r="I9" s="1025"/>
      <c r="J9" s="1025"/>
      <c r="K9" s="1025"/>
      <c r="L9" s="1025"/>
      <c r="M9" s="1025"/>
      <c r="N9" s="1025"/>
      <c r="O9" s="1025"/>
      <c r="P9" s="1025"/>
      <c r="Q9" s="1025"/>
      <c r="R9" s="1025"/>
      <c r="S9" s="1025"/>
      <c r="T9" s="1023"/>
    </row>
    <row r="10" spans="1:20" ht="23.1" customHeight="1">
      <c r="A10" s="246" t="s">
        <v>305</v>
      </c>
      <c r="B10" s="1027" t="s">
        <v>1766</v>
      </c>
      <c r="C10" s="1028"/>
      <c r="D10" s="1029" t="s">
        <v>590</v>
      </c>
      <c r="E10" s="1025">
        <v>531</v>
      </c>
      <c r="F10" s="1025">
        <v>38</v>
      </c>
      <c r="G10" s="1030">
        <f t="shared" si="0"/>
        <v>569</v>
      </c>
      <c r="H10" s="1025">
        <v>9</v>
      </c>
      <c r="I10" s="1025">
        <v>2</v>
      </c>
      <c r="J10" s="1025">
        <v>1</v>
      </c>
      <c r="K10" s="1025">
        <v>8194</v>
      </c>
      <c r="L10" s="1025">
        <v>900</v>
      </c>
      <c r="M10" s="1025">
        <v>10</v>
      </c>
      <c r="N10" s="1025">
        <v>30</v>
      </c>
      <c r="O10" s="1025">
        <v>1500</v>
      </c>
      <c r="P10" s="1025">
        <v>10</v>
      </c>
      <c r="Q10" s="1025">
        <v>23500</v>
      </c>
      <c r="R10" s="1025">
        <v>30000</v>
      </c>
      <c r="S10" s="1025">
        <v>200</v>
      </c>
      <c r="T10" s="1023">
        <v>52</v>
      </c>
    </row>
    <row r="11" spans="1:20" ht="23.1" customHeight="1">
      <c r="A11" s="247" t="s">
        <v>589</v>
      </c>
      <c r="B11" s="470"/>
      <c r="C11" s="480" t="s">
        <v>1729</v>
      </c>
      <c r="D11" s="1029"/>
      <c r="E11" s="1025"/>
      <c r="F11" s="1025"/>
      <c r="G11" s="1030"/>
      <c r="H11" s="1025"/>
      <c r="I11" s="1025"/>
      <c r="J11" s="1025"/>
      <c r="K11" s="1025"/>
      <c r="L11" s="1025"/>
      <c r="M11" s="1025"/>
      <c r="N11" s="1025"/>
      <c r="O11" s="1025"/>
      <c r="P11" s="1025"/>
      <c r="Q11" s="1025"/>
      <c r="R11" s="1025"/>
      <c r="S11" s="1025"/>
      <c r="T11" s="1023"/>
    </row>
    <row r="12" spans="1:20" ht="25.55" customHeight="1">
      <c r="A12" s="246" t="s">
        <v>308</v>
      </c>
      <c r="B12" s="1027" t="s">
        <v>1767</v>
      </c>
      <c r="C12" s="1028"/>
      <c r="D12" s="1029" t="s">
        <v>1745</v>
      </c>
      <c r="E12" s="1025">
        <v>2851</v>
      </c>
      <c r="F12" s="1025" t="s">
        <v>78</v>
      </c>
      <c r="G12" s="1030">
        <f t="shared" ref="G12" si="1">SUM(E12:F13)</f>
        <v>2851</v>
      </c>
      <c r="H12" s="1025">
        <v>23</v>
      </c>
      <c r="I12" s="1025">
        <v>3</v>
      </c>
      <c r="J12" s="1036">
        <v>1</v>
      </c>
      <c r="K12" s="1025">
        <v>17011</v>
      </c>
      <c r="L12" s="1025">
        <v>3875</v>
      </c>
      <c r="M12" s="1025">
        <v>540</v>
      </c>
      <c r="N12" s="1025">
        <v>800</v>
      </c>
      <c r="O12" s="1025">
        <v>11000</v>
      </c>
      <c r="P12" s="1025" t="s">
        <v>78</v>
      </c>
      <c r="Q12" s="1025">
        <v>35000</v>
      </c>
      <c r="R12" s="1025">
        <v>5000</v>
      </c>
      <c r="S12" s="1025">
        <v>400</v>
      </c>
      <c r="T12" s="1023" t="s">
        <v>78</v>
      </c>
    </row>
    <row r="13" spans="1:20" ht="25.55" customHeight="1">
      <c r="A13" s="247" t="s">
        <v>588</v>
      </c>
      <c r="B13" s="470"/>
      <c r="C13" s="480" t="s">
        <v>1730</v>
      </c>
      <c r="D13" s="1029"/>
      <c r="E13" s="1025"/>
      <c r="F13" s="1025"/>
      <c r="G13" s="1030"/>
      <c r="H13" s="1025"/>
      <c r="I13" s="1025"/>
      <c r="J13" s="1025"/>
      <c r="K13" s="1025"/>
      <c r="L13" s="1025"/>
      <c r="M13" s="1025"/>
      <c r="N13" s="1025"/>
      <c r="O13" s="1025"/>
      <c r="P13" s="1025"/>
      <c r="Q13" s="1025"/>
      <c r="R13" s="1025"/>
      <c r="S13" s="1025"/>
      <c r="T13" s="1023"/>
    </row>
    <row r="14" spans="1:20" ht="23.1" customHeight="1">
      <c r="A14" s="246" t="s">
        <v>317</v>
      </c>
      <c r="B14" s="1027" t="s">
        <v>1726</v>
      </c>
      <c r="C14" s="1028"/>
      <c r="D14" s="1029" t="s">
        <v>587</v>
      </c>
      <c r="E14" s="1025">
        <v>984</v>
      </c>
      <c r="F14" s="1025">
        <v>33</v>
      </c>
      <c r="G14" s="1030">
        <f t="shared" ref="G14" si="2">SUM(E14:F15)</f>
        <v>1017</v>
      </c>
      <c r="H14" s="1025">
        <v>10</v>
      </c>
      <c r="I14" s="1025">
        <v>3</v>
      </c>
      <c r="J14" s="1025">
        <v>1</v>
      </c>
      <c r="K14" s="1025">
        <v>12204</v>
      </c>
      <c r="L14" s="1025">
        <v>1700</v>
      </c>
      <c r="M14" s="1025" t="s">
        <v>78</v>
      </c>
      <c r="N14" s="1025">
        <v>10</v>
      </c>
      <c r="O14" s="1025" t="s">
        <v>78</v>
      </c>
      <c r="P14" s="1025">
        <v>5</v>
      </c>
      <c r="Q14" s="1025">
        <v>55000</v>
      </c>
      <c r="R14" s="1025">
        <v>20000</v>
      </c>
      <c r="S14" s="1025">
        <v>3000</v>
      </c>
      <c r="T14" s="1023" t="s">
        <v>78</v>
      </c>
    </row>
    <row r="15" spans="1:20" ht="23.1" customHeight="1">
      <c r="A15" s="247" t="s">
        <v>586</v>
      </c>
      <c r="B15" s="470"/>
      <c r="C15" s="480" t="s">
        <v>1731</v>
      </c>
      <c r="D15" s="1029"/>
      <c r="E15" s="1025"/>
      <c r="F15" s="1025"/>
      <c r="G15" s="1030"/>
      <c r="H15" s="1025"/>
      <c r="I15" s="1025"/>
      <c r="J15" s="1025"/>
      <c r="K15" s="1025"/>
      <c r="L15" s="1025"/>
      <c r="M15" s="1025"/>
      <c r="N15" s="1025"/>
      <c r="O15" s="1025"/>
      <c r="P15" s="1025"/>
      <c r="Q15" s="1025"/>
      <c r="R15" s="1025"/>
      <c r="S15" s="1025"/>
      <c r="T15" s="1023"/>
    </row>
    <row r="16" spans="1:20" ht="23.1" customHeight="1">
      <c r="A16" s="246" t="s">
        <v>313</v>
      </c>
      <c r="B16" s="1027" t="s">
        <v>1768</v>
      </c>
      <c r="C16" s="1028"/>
      <c r="D16" s="1029" t="s">
        <v>585</v>
      </c>
      <c r="E16" s="1025">
        <v>538</v>
      </c>
      <c r="F16" s="1025">
        <v>71</v>
      </c>
      <c r="G16" s="1030">
        <f t="shared" ref="G16" si="3">SUM(E16:F17)</f>
        <v>609</v>
      </c>
      <c r="H16" s="1025">
        <v>13</v>
      </c>
      <c r="I16" s="1025">
        <v>3</v>
      </c>
      <c r="J16" s="1025" t="s">
        <v>78</v>
      </c>
      <c r="K16" s="1025">
        <v>652</v>
      </c>
      <c r="L16" s="1025">
        <v>700</v>
      </c>
      <c r="M16" s="1025" t="s">
        <v>78</v>
      </c>
      <c r="N16" s="1025">
        <v>10</v>
      </c>
      <c r="O16" s="1025">
        <v>5000</v>
      </c>
      <c r="P16" s="1025" t="s">
        <v>78</v>
      </c>
      <c r="Q16" s="1025">
        <v>35000</v>
      </c>
      <c r="R16" s="1025">
        <v>30000</v>
      </c>
      <c r="S16" s="1025">
        <v>500</v>
      </c>
      <c r="T16" s="1023" t="s">
        <v>78</v>
      </c>
    </row>
    <row r="17" spans="1:20" ht="23.1" customHeight="1">
      <c r="A17" s="247" t="s">
        <v>584</v>
      </c>
      <c r="B17" s="470"/>
      <c r="C17" s="480" t="s">
        <v>1741</v>
      </c>
      <c r="D17" s="1029"/>
      <c r="E17" s="1025"/>
      <c r="F17" s="1025"/>
      <c r="G17" s="1030"/>
      <c r="H17" s="1025"/>
      <c r="I17" s="1025"/>
      <c r="J17" s="1025"/>
      <c r="K17" s="1025"/>
      <c r="L17" s="1025"/>
      <c r="M17" s="1025"/>
      <c r="N17" s="1025"/>
      <c r="O17" s="1025"/>
      <c r="P17" s="1025"/>
      <c r="Q17" s="1025"/>
      <c r="R17" s="1025"/>
      <c r="S17" s="1025"/>
      <c r="T17" s="1023"/>
    </row>
    <row r="18" spans="1:20" ht="23.1" customHeight="1">
      <c r="A18" s="246" t="s">
        <v>312</v>
      </c>
      <c r="B18" s="1027" t="s">
        <v>1725</v>
      </c>
      <c r="C18" s="1028"/>
      <c r="D18" s="1029" t="s">
        <v>583</v>
      </c>
      <c r="E18" s="1025">
        <v>1054</v>
      </c>
      <c r="F18" s="1025">
        <v>54</v>
      </c>
      <c r="G18" s="1030">
        <f t="shared" ref="G18" si="4">SUM(E18:F19)</f>
        <v>1108</v>
      </c>
      <c r="H18" s="1025">
        <v>11</v>
      </c>
      <c r="I18" s="1025">
        <v>3</v>
      </c>
      <c r="J18" s="1025">
        <v>14</v>
      </c>
      <c r="K18" s="1025">
        <v>4374</v>
      </c>
      <c r="L18" s="1025">
        <v>3613</v>
      </c>
      <c r="M18" s="1025" t="s">
        <v>78</v>
      </c>
      <c r="N18" s="1025">
        <v>80</v>
      </c>
      <c r="O18" s="1025">
        <v>500</v>
      </c>
      <c r="P18" s="1025">
        <v>5</v>
      </c>
      <c r="Q18" s="1025">
        <v>85000</v>
      </c>
      <c r="R18" s="1025">
        <v>15000</v>
      </c>
      <c r="S18" s="1025">
        <v>1000</v>
      </c>
      <c r="T18" s="1023" t="s">
        <v>78</v>
      </c>
    </row>
    <row r="19" spans="1:20" ht="23.1" customHeight="1">
      <c r="A19" s="247" t="s">
        <v>582</v>
      </c>
      <c r="B19" s="470"/>
      <c r="C19" s="480" t="s">
        <v>1732</v>
      </c>
      <c r="D19" s="1029"/>
      <c r="E19" s="1025"/>
      <c r="F19" s="1025"/>
      <c r="G19" s="1030"/>
      <c r="H19" s="1025"/>
      <c r="I19" s="1025"/>
      <c r="J19" s="1025"/>
      <c r="K19" s="1025"/>
      <c r="L19" s="1025"/>
      <c r="M19" s="1025"/>
      <c r="N19" s="1025"/>
      <c r="O19" s="1025"/>
      <c r="P19" s="1025"/>
      <c r="Q19" s="1025"/>
      <c r="R19" s="1025"/>
      <c r="S19" s="1025"/>
      <c r="T19" s="1023"/>
    </row>
    <row r="20" spans="1:20" ht="23.1" customHeight="1">
      <c r="A20" s="246" t="s">
        <v>303</v>
      </c>
      <c r="B20" s="1027" t="s">
        <v>1769</v>
      </c>
      <c r="C20" s="1028"/>
      <c r="D20" s="1029" t="s">
        <v>581</v>
      </c>
      <c r="E20" s="1025">
        <v>741</v>
      </c>
      <c r="F20" s="1025">
        <v>1</v>
      </c>
      <c r="G20" s="1030">
        <f t="shared" ref="G20" si="5">SUM(E20:F21)</f>
        <v>742</v>
      </c>
      <c r="H20" s="1025">
        <v>16</v>
      </c>
      <c r="I20" s="1025">
        <v>3</v>
      </c>
      <c r="J20" s="1025">
        <v>1</v>
      </c>
      <c r="K20" s="1025">
        <v>2883</v>
      </c>
      <c r="L20" s="1025">
        <v>600</v>
      </c>
      <c r="M20" s="1025" t="s">
        <v>78</v>
      </c>
      <c r="N20" s="1025">
        <v>100</v>
      </c>
      <c r="O20" s="1025">
        <v>3000</v>
      </c>
      <c r="P20" s="1025">
        <v>10</v>
      </c>
      <c r="Q20" s="1025">
        <v>20000</v>
      </c>
      <c r="R20" s="1025">
        <v>20000</v>
      </c>
      <c r="S20" s="1025" t="s">
        <v>78</v>
      </c>
      <c r="T20" s="1023" t="s">
        <v>78</v>
      </c>
    </row>
    <row r="21" spans="1:20" ht="23.1" customHeight="1">
      <c r="A21" s="247" t="s">
        <v>580</v>
      </c>
      <c r="B21" s="479"/>
      <c r="C21" s="480" t="s">
        <v>1733</v>
      </c>
      <c r="D21" s="1029"/>
      <c r="E21" s="1025"/>
      <c r="F21" s="1025"/>
      <c r="G21" s="1030"/>
      <c r="H21" s="1025"/>
      <c r="I21" s="1025"/>
      <c r="J21" s="1025"/>
      <c r="K21" s="1025"/>
      <c r="L21" s="1025"/>
      <c r="M21" s="1025"/>
      <c r="N21" s="1025"/>
      <c r="O21" s="1025"/>
      <c r="P21" s="1025"/>
      <c r="Q21" s="1025"/>
      <c r="R21" s="1025"/>
      <c r="S21" s="1025"/>
      <c r="T21" s="1023"/>
    </row>
    <row r="22" spans="1:20" ht="23.1" customHeight="1">
      <c r="A22" s="246" t="s">
        <v>337</v>
      </c>
      <c r="B22" s="1027" t="s">
        <v>1770</v>
      </c>
      <c r="C22" s="1028"/>
      <c r="D22" s="1029" t="s">
        <v>337</v>
      </c>
      <c r="E22" s="1025">
        <v>210</v>
      </c>
      <c r="F22" s="1025" t="s">
        <v>78</v>
      </c>
      <c r="G22" s="1030">
        <f t="shared" ref="G22" si="6">SUM(E22:F23)</f>
        <v>210</v>
      </c>
      <c r="H22" s="1025">
        <v>12</v>
      </c>
      <c r="I22" s="1025">
        <v>2</v>
      </c>
      <c r="J22" s="1032" t="s">
        <v>78</v>
      </c>
      <c r="K22" s="1025">
        <v>110</v>
      </c>
      <c r="L22" s="1025">
        <v>900</v>
      </c>
      <c r="M22" s="1025" t="s">
        <v>78</v>
      </c>
      <c r="N22" s="1025" t="s">
        <v>78</v>
      </c>
      <c r="O22" s="1025">
        <v>5000</v>
      </c>
      <c r="P22" s="1025">
        <v>10</v>
      </c>
      <c r="Q22" s="1025">
        <v>34000</v>
      </c>
      <c r="R22" s="1025">
        <v>120000</v>
      </c>
      <c r="S22" s="1025" t="s">
        <v>78</v>
      </c>
      <c r="T22" s="1023" t="s">
        <v>78</v>
      </c>
    </row>
    <row r="23" spans="1:20" ht="23.1" customHeight="1">
      <c r="A23" s="247" t="s">
        <v>579</v>
      </c>
      <c r="B23" s="470"/>
      <c r="C23" s="480" t="s">
        <v>1742</v>
      </c>
      <c r="D23" s="1029"/>
      <c r="E23" s="1025"/>
      <c r="F23" s="1025" t="s">
        <v>78</v>
      </c>
      <c r="G23" s="1030"/>
      <c r="H23" s="1025"/>
      <c r="I23" s="1025"/>
      <c r="J23" s="1035"/>
      <c r="K23" s="1025"/>
      <c r="L23" s="1025"/>
      <c r="M23" s="1025"/>
      <c r="N23" s="1025"/>
      <c r="O23" s="1025"/>
      <c r="P23" s="1025"/>
      <c r="Q23" s="1025"/>
      <c r="R23" s="1025"/>
      <c r="S23" s="1025"/>
      <c r="T23" s="1023"/>
    </row>
    <row r="24" spans="1:20" ht="23.1" customHeight="1">
      <c r="A24" s="246" t="s">
        <v>299</v>
      </c>
      <c r="B24" s="1027" t="s">
        <v>1771</v>
      </c>
      <c r="C24" s="1028"/>
      <c r="D24" s="1029" t="s">
        <v>578</v>
      </c>
      <c r="E24" s="1025">
        <v>955</v>
      </c>
      <c r="F24" s="1025" t="s">
        <v>78</v>
      </c>
      <c r="G24" s="1030">
        <f t="shared" ref="G24" si="7">SUM(E24:F25)</f>
        <v>955</v>
      </c>
      <c r="H24" s="1025">
        <v>19</v>
      </c>
      <c r="I24" s="1025">
        <v>3</v>
      </c>
      <c r="J24" s="1025">
        <v>1</v>
      </c>
      <c r="K24" s="1025">
        <v>75</v>
      </c>
      <c r="L24" s="1025">
        <v>300</v>
      </c>
      <c r="M24" s="1025">
        <v>300</v>
      </c>
      <c r="N24" s="1025">
        <v>120</v>
      </c>
      <c r="O24" s="1025">
        <v>7777</v>
      </c>
      <c r="P24" s="1025">
        <v>15</v>
      </c>
      <c r="Q24" s="1025">
        <v>6000</v>
      </c>
      <c r="R24" s="1025">
        <v>4470</v>
      </c>
      <c r="S24" s="1025" t="s">
        <v>78</v>
      </c>
      <c r="T24" s="1023">
        <v>30</v>
      </c>
    </row>
    <row r="25" spans="1:20" ht="23.1" customHeight="1">
      <c r="A25" s="247" t="s">
        <v>577</v>
      </c>
      <c r="B25" s="470"/>
      <c r="C25" s="480" t="s">
        <v>1734</v>
      </c>
      <c r="D25" s="1029"/>
      <c r="E25" s="1025"/>
      <c r="F25" s="1025"/>
      <c r="G25" s="1030"/>
      <c r="H25" s="1025"/>
      <c r="I25" s="1025"/>
      <c r="J25" s="1025"/>
      <c r="K25" s="1025"/>
      <c r="L25" s="1025"/>
      <c r="M25" s="1025"/>
      <c r="N25" s="1025"/>
      <c r="O25" s="1025"/>
      <c r="P25" s="1025"/>
      <c r="Q25" s="1025"/>
      <c r="R25" s="1025"/>
      <c r="S25" s="1025"/>
      <c r="T25" s="1023"/>
    </row>
    <row r="26" spans="1:20" ht="23.1" customHeight="1">
      <c r="A26" s="246" t="s">
        <v>326</v>
      </c>
      <c r="B26" s="1027" t="s">
        <v>1762</v>
      </c>
      <c r="C26" s="1028"/>
      <c r="D26" s="1029" t="s">
        <v>1746</v>
      </c>
      <c r="E26" s="1025">
        <v>892</v>
      </c>
      <c r="F26" s="1025">
        <v>24</v>
      </c>
      <c r="G26" s="1030">
        <f t="shared" ref="G26" si="8">SUM(E26:F27)</f>
        <v>916</v>
      </c>
      <c r="H26" s="1025">
        <v>21</v>
      </c>
      <c r="I26" s="1025">
        <v>3</v>
      </c>
      <c r="J26" s="1025">
        <v>2</v>
      </c>
      <c r="K26" s="1025">
        <v>91</v>
      </c>
      <c r="L26" s="1025">
        <v>40</v>
      </c>
      <c r="M26" s="1025" t="s">
        <v>78</v>
      </c>
      <c r="N26" s="1025">
        <v>50</v>
      </c>
      <c r="O26" s="1025">
        <v>500</v>
      </c>
      <c r="P26" s="1025" t="s">
        <v>78</v>
      </c>
      <c r="Q26" s="1025">
        <v>85000</v>
      </c>
      <c r="R26" s="1025">
        <v>53000</v>
      </c>
      <c r="S26" s="1025">
        <v>3000</v>
      </c>
      <c r="T26" s="1023" t="s">
        <v>78</v>
      </c>
    </row>
    <row r="27" spans="1:20" ht="23.1" customHeight="1">
      <c r="A27" s="247" t="s">
        <v>576</v>
      </c>
      <c r="B27" s="470"/>
      <c r="C27" s="480" t="s">
        <v>1735</v>
      </c>
      <c r="D27" s="1029"/>
      <c r="E27" s="1025"/>
      <c r="F27" s="1025"/>
      <c r="G27" s="1030"/>
      <c r="H27" s="1025"/>
      <c r="I27" s="1025"/>
      <c r="J27" s="1025"/>
      <c r="K27" s="1025"/>
      <c r="L27" s="1025"/>
      <c r="M27" s="1025"/>
      <c r="N27" s="1025"/>
      <c r="O27" s="1025"/>
      <c r="P27" s="1025"/>
      <c r="Q27" s="1025"/>
      <c r="R27" s="1025"/>
      <c r="S27" s="1025"/>
      <c r="T27" s="1023"/>
    </row>
    <row r="28" spans="1:20" ht="23.1" customHeight="1">
      <c r="A28" s="246" t="s">
        <v>329</v>
      </c>
      <c r="B28" s="1027" t="s">
        <v>1724</v>
      </c>
      <c r="C28" s="1028"/>
      <c r="D28" s="1029" t="s">
        <v>566</v>
      </c>
      <c r="E28" s="1025">
        <v>113</v>
      </c>
      <c r="F28" s="1025" t="s">
        <v>78</v>
      </c>
      <c r="G28" s="1030">
        <f t="shared" ref="G28" si="9">SUM(E28:F29)</f>
        <v>113</v>
      </c>
      <c r="H28" s="1025">
        <v>9</v>
      </c>
      <c r="I28" s="1025">
        <v>3</v>
      </c>
      <c r="J28" s="1025">
        <v>1</v>
      </c>
      <c r="K28" s="1025">
        <v>4420</v>
      </c>
      <c r="L28" s="1025">
        <v>170</v>
      </c>
      <c r="M28" s="1025" t="s">
        <v>78</v>
      </c>
      <c r="N28" s="1025" t="s">
        <v>78</v>
      </c>
      <c r="O28" s="1025" t="s">
        <v>78</v>
      </c>
      <c r="P28" s="1025" t="s">
        <v>78</v>
      </c>
      <c r="Q28" s="1025">
        <v>5000</v>
      </c>
      <c r="R28" s="1025" t="s">
        <v>78</v>
      </c>
      <c r="S28" s="1025">
        <v>800</v>
      </c>
      <c r="T28" s="1023" t="s">
        <v>78</v>
      </c>
    </row>
    <row r="29" spans="1:20" ht="23.1" customHeight="1">
      <c r="A29" s="247" t="s">
        <v>575</v>
      </c>
      <c r="B29" s="470"/>
      <c r="C29" s="480" t="s">
        <v>1736</v>
      </c>
      <c r="D29" s="1029"/>
      <c r="E29" s="1025"/>
      <c r="F29" s="1025"/>
      <c r="G29" s="1030"/>
      <c r="H29" s="1025"/>
      <c r="I29" s="1025"/>
      <c r="J29" s="1025"/>
      <c r="K29" s="1025"/>
      <c r="L29" s="1025"/>
      <c r="M29" s="1025"/>
      <c r="N29" s="1025"/>
      <c r="O29" s="1025"/>
      <c r="P29" s="1025"/>
      <c r="Q29" s="1025"/>
      <c r="R29" s="1025"/>
      <c r="S29" s="1025"/>
      <c r="T29" s="1023"/>
    </row>
    <row r="30" spans="1:20" ht="23.1" customHeight="1">
      <c r="A30" s="246" t="s">
        <v>324</v>
      </c>
      <c r="B30" s="1027" t="s">
        <v>1723</v>
      </c>
      <c r="C30" s="1028"/>
      <c r="D30" s="1029" t="s">
        <v>574</v>
      </c>
      <c r="E30" s="1025">
        <v>53</v>
      </c>
      <c r="F30" s="1025" t="s">
        <v>78</v>
      </c>
      <c r="G30" s="1030">
        <f t="shared" ref="G30" si="10">SUM(E30:F31)</f>
        <v>53</v>
      </c>
      <c r="H30" s="1025">
        <v>7</v>
      </c>
      <c r="I30" s="1025">
        <v>2</v>
      </c>
      <c r="J30" s="1025" t="s">
        <v>78</v>
      </c>
      <c r="K30" s="1025" t="s">
        <v>78</v>
      </c>
      <c r="L30" s="1025" t="s">
        <v>78</v>
      </c>
      <c r="M30" s="1025" t="s">
        <v>78</v>
      </c>
      <c r="N30" s="1025">
        <v>30</v>
      </c>
      <c r="O30" s="1025" t="s">
        <v>78</v>
      </c>
      <c r="P30" s="1025" t="s">
        <v>78</v>
      </c>
      <c r="Q30" s="1025">
        <v>12200</v>
      </c>
      <c r="R30" s="1025" t="s">
        <v>78</v>
      </c>
      <c r="S30" s="1025">
        <v>1000</v>
      </c>
      <c r="T30" s="1023" t="s">
        <v>78</v>
      </c>
    </row>
    <row r="31" spans="1:20" ht="23.1" customHeight="1">
      <c r="A31" s="247" t="s">
        <v>573</v>
      </c>
      <c r="B31" s="470"/>
      <c r="C31" s="480" t="s">
        <v>1737</v>
      </c>
      <c r="D31" s="1029"/>
      <c r="E31" s="1025"/>
      <c r="F31" s="1025"/>
      <c r="G31" s="1030"/>
      <c r="H31" s="1025"/>
      <c r="I31" s="1025"/>
      <c r="J31" s="1025"/>
      <c r="K31" s="1025"/>
      <c r="L31" s="1025"/>
      <c r="M31" s="1025"/>
      <c r="N31" s="1025"/>
      <c r="O31" s="1025"/>
      <c r="P31" s="1025"/>
      <c r="Q31" s="1025"/>
      <c r="R31" s="1025"/>
      <c r="S31" s="1025"/>
      <c r="T31" s="1023"/>
    </row>
    <row r="32" spans="1:20" ht="23.1" customHeight="1">
      <c r="A32" s="246" t="s">
        <v>327</v>
      </c>
      <c r="B32" s="1027" t="s">
        <v>1722</v>
      </c>
      <c r="C32" s="1028"/>
      <c r="D32" s="1029" t="s">
        <v>572</v>
      </c>
      <c r="E32" s="1025">
        <v>383</v>
      </c>
      <c r="F32" s="1025">
        <v>50</v>
      </c>
      <c r="G32" s="1030">
        <f t="shared" ref="G32" si="11">SUM(E32:F33)</f>
        <v>433</v>
      </c>
      <c r="H32" s="1025">
        <v>11</v>
      </c>
      <c r="I32" s="1025">
        <v>3</v>
      </c>
      <c r="J32" s="1025">
        <v>1</v>
      </c>
      <c r="K32" s="1025">
        <v>100</v>
      </c>
      <c r="L32" s="1025">
        <v>250</v>
      </c>
      <c r="M32" s="1025" t="s">
        <v>78</v>
      </c>
      <c r="N32" s="1025">
        <v>35</v>
      </c>
      <c r="O32" s="1025" t="s">
        <v>78</v>
      </c>
      <c r="P32" s="1025" t="s">
        <v>78</v>
      </c>
      <c r="Q32" s="1025">
        <v>5000</v>
      </c>
      <c r="R32" s="1025">
        <v>5000</v>
      </c>
      <c r="S32" s="1025">
        <v>1500</v>
      </c>
      <c r="T32" s="1023">
        <v>4</v>
      </c>
    </row>
    <row r="33" spans="1:20" ht="23.1" customHeight="1">
      <c r="A33" s="247" t="s">
        <v>571</v>
      </c>
      <c r="B33" s="470"/>
      <c r="C33" s="480" t="s">
        <v>1743</v>
      </c>
      <c r="D33" s="1029"/>
      <c r="E33" s="1025"/>
      <c r="F33" s="1025"/>
      <c r="G33" s="1030"/>
      <c r="H33" s="1025"/>
      <c r="I33" s="1025"/>
      <c r="J33" s="1025"/>
      <c r="K33" s="1025"/>
      <c r="L33" s="1025"/>
      <c r="M33" s="1025"/>
      <c r="N33" s="1025"/>
      <c r="O33" s="1025"/>
      <c r="P33" s="1025"/>
      <c r="Q33" s="1025"/>
      <c r="R33" s="1025"/>
      <c r="S33" s="1025"/>
      <c r="T33" s="1023"/>
    </row>
    <row r="34" spans="1:20" ht="23.1" customHeight="1">
      <c r="A34" s="246" t="s">
        <v>321</v>
      </c>
      <c r="B34" s="1027" t="s">
        <v>1721</v>
      </c>
      <c r="C34" s="1028"/>
      <c r="D34" s="1029" t="s">
        <v>570</v>
      </c>
      <c r="E34" s="1025">
        <v>406</v>
      </c>
      <c r="F34" s="1025">
        <v>92</v>
      </c>
      <c r="G34" s="1030">
        <f t="shared" ref="G34" si="12">SUM(E34:F35)</f>
        <v>498</v>
      </c>
      <c r="H34" s="1025">
        <v>9</v>
      </c>
      <c r="I34" s="1025">
        <v>3</v>
      </c>
      <c r="J34" s="1025">
        <v>1</v>
      </c>
      <c r="K34" s="1025">
        <v>747</v>
      </c>
      <c r="L34" s="1025">
        <v>250</v>
      </c>
      <c r="M34" s="1025">
        <v>20</v>
      </c>
      <c r="N34" s="1025">
        <v>5</v>
      </c>
      <c r="O34" s="1025" t="s">
        <v>78</v>
      </c>
      <c r="P34" s="1025">
        <v>5</v>
      </c>
      <c r="Q34" s="1025">
        <v>25000</v>
      </c>
      <c r="R34" s="1025">
        <v>10000</v>
      </c>
      <c r="S34" s="1025">
        <v>1000</v>
      </c>
      <c r="T34" s="1023" t="s">
        <v>78</v>
      </c>
    </row>
    <row r="35" spans="1:20" ht="23.1" customHeight="1">
      <c r="A35" s="247" t="s">
        <v>569</v>
      </c>
      <c r="B35" s="470"/>
      <c r="C35" s="480" t="s">
        <v>1738</v>
      </c>
      <c r="D35" s="1029"/>
      <c r="E35" s="1025"/>
      <c r="F35" s="1025"/>
      <c r="G35" s="1030"/>
      <c r="H35" s="1025"/>
      <c r="I35" s="1025"/>
      <c r="J35" s="1025"/>
      <c r="K35" s="1025"/>
      <c r="L35" s="1025"/>
      <c r="M35" s="1025"/>
      <c r="N35" s="1025"/>
      <c r="O35" s="1025"/>
      <c r="P35" s="1025"/>
      <c r="Q35" s="1025"/>
      <c r="R35" s="1025"/>
      <c r="S35" s="1025"/>
      <c r="T35" s="1023"/>
    </row>
    <row r="36" spans="1:20" ht="23.1" customHeight="1">
      <c r="A36" s="246" t="s">
        <v>335</v>
      </c>
      <c r="B36" s="1027" t="s">
        <v>1772</v>
      </c>
      <c r="C36" s="1028"/>
      <c r="D36" s="1029" t="s">
        <v>487</v>
      </c>
      <c r="E36" s="1025">
        <v>114</v>
      </c>
      <c r="F36" s="1025">
        <v>71</v>
      </c>
      <c r="G36" s="1030">
        <f t="shared" ref="G36" si="13">SUM(E36:F37)</f>
        <v>185</v>
      </c>
      <c r="H36" s="1025">
        <v>7</v>
      </c>
      <c r="I36" s="1025">
        <v>3</v>
      </c>
      <c r="J36" s="1025" t="s">
        <v>78</v>
      </c>
      <c r="K36" s="1025">
        <v>25</v>
      </c>
      <c r="L36" s="1025">
        <v>20</v>
      </c>
      <c r="M36" s="1025" t="s">
        <v>78</v>
      </c>
      <c r="N36" s="1025">
        <v>5</v>
      </c>
      <c r="O36" s="1025" t="s">
        <v>78</v>
      </c>
      <c r="P36" s="1025" t="s">
        <v>78</v>
      </c>
      <c r="Q36" s="1025">
        <v>13000</v>
      </c>
      <c r="R36" s="1025">
        <v>13000</v>
      </c>
      <c r="S36" s="1025">
        <v>3500</v>
      </c>
      <c r="T36" s="1023" t="s">
        <v>78</v>
      </c>
    </row>
    <row r="37" spans="1:20" ht="23.1" customHeight="1">
      <c r="A37" s="247" t="s">
        <v>568</v>
      </c>
      <c r="B37" s="470"/>
      <c r="C37" s="480" t="s">
        <v>1739</v>
      </c>
      <c r="D37" s="1029"/>
      <c r="E37" s="1025"/>
      <c r="F37" s="1025"/>
      <c r="G37" s="1030"/>
      <c r="H37" s="1025"/>
      <c r="I37" s="1025"/>
      <c r="J37" s="1025"/>
      <c r="K37" s="1025"/>
      <c r="L37" s="1025"/>
      <c r="M37" s="1025"/>
      <c r="N37" s="1025"/>
      <c r="O37" s="1025"/>
      <c r="P37" s="1025"/>
      <c r="Q37" s="1025"/>
      <c r="R37" s="1025"/>
      <c r="S37" s="1025"/>
      <c r="T37" s="1023"/>
    </row>
    <row r="38" spans="1:20" ht="23.1" customHeight="1">
      <c r="A38" s="246" t="s">
        <v>567</v>
      </c>
      <c r="B38" s="1027" t="s">
        <v>1773</v>
      </c>
      <c r="C38" s="1028"/>
      <c r="D38" s="1031" t="s">
        <v>566</v>
      </c>
      <c r="E38" s="1026">
        <v>184</v>
      </c>
      <c r="F38" s="1032">
        <v>6</v>
      </c>
      <c r="G38" s="1034">
        <f t="shared" ref="G38" si="14">SUM(E38:F39)</f>
        <v>190</v>
      </c>
      <c r="H38" s="1026">
        <v>12</v>
      </c>
      <c r="I38" s="1026">
        <v>3</v>
      </c>
      <c r="J38" s="1026">
        <v>1</v>
      </c>
      <c r="K38" s="1026">
        <v>975</v>
      </c>
      <c r="L38" s="1026">
        <v>250</v>
      </c>
      <c r="M38" s="1025" t="s">
        <v>78</v>
      </c>
      <c r="N38" s="1025" t="s">
        <v>78</v>
      </c>
      <c r="O38" s="1025" t="s">
        <v>78</v>
      </c>
      <c r="P38" s="1025" t="s">
        <v>78</v>
      </c>
      <c r="Q38" s="1026">
        <v>10000</v>
      </c>
      <c r="R38" s="1026">
        <v>10000</v>
      </c>
      <c r="S38" s="1025">
        <v>600</v>
      </c>
      <c r="T38" s="1023" t="s">
        <v>78</v>
      </c>
    </row>
    <row r="39" spans="1:20" ht="23.1" customHeight="1">
      <c r="A39" s="248" t="s">
        <v>565</v>
      </c>
      <c r="B39" s="478"/>
      <c r="C39" s="481" t="s">
        <v>1740</v>
      </c>
      <c r="D39" s="1031"/>
      <c r="E39" s="1026"/>
      <c r="F39" s="1033"/>
      <c r="G39" s="1034"/>
      <c r="H39" s="1026"/>
      <c r="I39" s="1026"/>
      <c r="J39" s="1026"/>
      <c r="K39" s="1026"/>
      <c r="L39" s="1026"/>
      <c r="M39" s="1026"/>
      <c r="N39" s="1026"/>
      <c r="O39" s="1026"/>
      <c r="P39" s="1026"/>
      <c r="Q39" s="1026"/>
      <c r="R39" s="1026"/>
      <c r="S39" s="1026"/>
      <c r="T39" s="1024"/>
    </row>
    <row r="40" spans="1:20" ht="17.2" customHeight="1"/>
    <row r="41" spans="1:20" ht="17.2" customHeight="1"/>
    <row r="42" spans="1:20" ht="17.2" customHeight="1"/>
    <row r="43" spans="1:20" ht="17.2" customHeight="1"/>
    <row r="44" spans="1:20" ht="17.2" customHeight="1"/>
    <row r="45" spans="1:20" ht="17.2" customHeight="1"/>
    <row r="46" spans="1:20" ht="20.95" customHeight="1"/>
    <row r="47" spans="1:20" ht="21.95" customHeight="1"/>
    <row r="48" spans="1:20" ht="21.95" customHeight="1"/>
    <row r="49" s="1" customFormat="1" ht="21.95" customHeight="1"/>
  </sheetData>
  <sheetProtection selectLockedCells="1" selectUnlockedCells="1"/>
  <mergeCells count="328">
    <mergeCell ref="B16:C16"/>
    <mergeCell ref="B12:C12"/>
    <mergeCell ref="B10:C10"/>
    <mergeCell ref="B8:C8"/>
    <mergeCell ref="B6:C6"/>
    <mergeCell ref="B2:C5"/>
    <mergeCell ref="B14:C14"/>
    <mergeCell ref="B34:C34"/>
    <mergeCell ref="B32:C32"/>
    <mergeCell ref="B30:C30"/>
    <mergeCell ref="B28:C28"/>
    <mergeCell ref="B26:C26"/>
    <mergeCell ref="B24:C24"/>
    <mergeCell ref="B20:C20"/>
    <mergeCell ref="B22:C22"/>
    <mergeCell ref="B18:C18"/>
    <mergeCell ref="D6:D7"/>
    <mergeCell ref="E6:E7"/>
    <mergeCell ref="F6:F7"/>
    <mergeCell ref="G6:G7"/>
    <mergeCell ref="H6:H7"/>
    <mergeCell ref="A1:C1"/>
    <mergeCell ref="P1:T1"/>
    <mergeCell ref="A2:A5"/>
    <mergeCell ref="D2:D5"/>
    <mergeCell ref="E2:G2"/>
    <mergeCell ref="H2:J2"/>
    <mergeCell ref="K2:K5"/>
    <mergeCell ref="L2:T2"/>
    <mergeCell ref="E3:E5"/>
    <mergeCell ref="S3:S5"/>
    <mergeCell ref="T3:T5"/>
    <mergeCell ref="F3:F5"/>
    <mergeCell ref="G3:G5"/>
    <mergeCell ref="H3:H5"/>
    <mergeCell ref="I3:I5"/>
    <mergeCell ref="J3:J5"/>
    <mergeCell ref="L3:L5"/>
    <mergeCell ref="M3:M5"/>
    <mergeCell ref="N3:N5"/>
    <mergeCell ref="P3:P5"/>
    <mergeCell ref="R3:R5"/>
    <mergeCell ref="K8:K9"/>
    <mergeCell ref="L8:L9"/>
    <mergeCell ref="M8:M9"/>
    <mergeCell ref="N8:N9"/>
    <mergeCell ref="O8:O9"/>
    <mergeCell ref="S6:S7"/>
    <mergeCell ref="T6:T7"/>
    <mergeCell ref="R6:R7"/>
    <mergeCell ref="I6:I7"/>
    <mergeCell ref="J6:J7"/>
    <mergeCell ref="K6:K7"/>
    <mergeCell ref="L6:L7"/>
    <mergeCell ref="M6:M7"/>
    <mergeCell ref="N6:N7"/>
    <mergeCell ref="O6:O7"/>
    <mergeCell ref="P6:P7"/>
    <mergeCell ref="Q6:Q7"/>
    <mergeCell ref="P10:P11"/>
    <mergeCell ref="Q10:Q11"/>
    <mergeCell ref="R10:R11"/>
    <mergeCell ref="S10:S11"/>
    <mergeCell ref="T10:T11"/>
    <mergeCell ref="P8:P9"/>
    <mergeCell ref="Q8:Q9"/>
    <mergeCell ref="D8:D9"/>
    <mergeCell ref="E8:E9"/>
    <mergeCell ref="F8:F9"/>
    <mergeCell ref="G8:G9"/>
    <mergeCell ref="H8:H9"/>
    <mergeCell ref="D10:D11"/>
    <mergeCell ref="E10:E11"/>
    <mergeCell ref="F10:F11"/>
    <mergeCell ref="G10:G11"/>
    <mergeCell ref="H10:H11"/>
    <mergeCell ref="R8:R9"/>
    <mergeCell ref="S8:S9"/>
    <mergeCell ref="T8:T9"/>
    <mergeCell ref="I8:I9"/>
    <mergeCell ref="J8:J9"/>
    <mergeCell ref="M12:M13"/>
    <mergeCell ref="N12:N13"/>
    <mergeCell ref="O12:O13"/>
    <mergeCell ref="I10:I11"/>
    <mergeCell ref="J10:J11"/>
    <mergeCell ref="K10:K11"/>
    <mergeCell ref="L10:L11"/>
    <mergeCell ref="M10:M11"/>
    <mergeCell ref="N10:N11"/>
    <mergeCell ref="O10:O11"/>
    <mergeCell ref="P14:P15"/>
    <mergeCell ref="Q14:Q15"/>
    <mergeCell ref="R14:R15"/>
    <mergeCell ref="S14:S15"/>
    <mergeCell ref="T14:T15"/>
    <mergeCell ref="P12:P13"/>
    <mergeCell ref="Q12:Q13"/>
    <mergeCell ref="D12:D13"/>
    <mergeCell ref="E12:E13"/>
    <mergeCell ref="F12:F13"/>
    <mergeCell ref="G12:G13"/>
    <mergeCell ref="H12:H13"/>
    <mergeCell ref="D14:D15"/>
    <mergeCell ref="E14:E15"/>
    <mergeCell ref="F14:F15"/>
    <mergeCell ref="G14:G15"/>
    <mergeCell ref="H14:H15"/>
    <mergeCell ref="R12:R13"/>
    <mergeCell ref="S12:S13"/>
    <mergeCell ref="T12:T13"/>
    <mergeCell ref="I12:I13"/>
    <mergeCell ref="J12:J13"/>
    <mergeCell ref="K12:K13"/>
    <mergeCell ref="L12:L13"/>
    <mergeCell ref="M16:M17"/>
    <mergeCell ref="N16:N17"/>
    <mergeCell ref="O16:O17"/>
    <mergeCell ref="I14:I15"/>
    <mergeCell ref="J14:J15"/>
    <mergeCell ref="K14:K15"/>
    <mergeCell ref="L14:L15"/>
    <mergeCell ref="M14:M15"/>
    <mergeCell ref="N14:N15"/>
    <mergeCell ref="O14:O15"/>
    <mergeCell ref="P18:P19"/>
    <mergeCell ref="Q18:Q19"/>
    <mergeCell ref="R18:R19"/>
    <mergeCell ref="S18:S19"/>
    <mergeCell ref="T18:T19"/>
    <mergeCell ref="P16:P17"/>
    <mergeCell ref="Q16:Q17"/>
    <mergeCell ref="D16:D17"/>
    <mergeCell ref="E16:E17"/>
    <mergeCell ref="F16:F17"/>
    <mergeCell ref="G16:G17"/>
    <mergeCell ref="H16:H17"/>
    <mergeCell ref="D18:D19"/>
    <mergeCell ref="E18:E19"/>
    <mergeCell ref="F18:F19"/>
    <mergeCell ref="G18:G19"/>
    <mergeCell ref="H18:H19"/>
    <mergeCell ref="R16:R17"/>
    <mergeCell ref="S16:S17"/>
    <mergeCell ref="T16:T17"/>
    <mergeCell ref="I16:I17"/>
    <mergeCell ref="J16:J17"/>
    <mergeCell ref="K16:K17"/>
    <mergeCell ref="L16:L17"/>
    <mergeCell ref="M20:M21"/>
    <mergeCell ref="N20:N21"/>
    <mergeCell ref="O20:O21"/>
    <mergeCell ref="I18:I19"/>
    <mergeCell ref="J18:J19"/>
    <mergeCell ref="K18:K19"/>
    <mergeCell ref="L18:L19"/>
    <mergeCell ref="M18:M19"/>
    <mergeCell ref="N18:N19"/>
    <mergeCell ref="O18:O19"/>
    <mergeCell ref="P22:P23"/>
    <mergeCell ref="Q22:Q23"/>
    <mergeCell ref="R22:R23"/>
    <mergeCell ref="S22:S23"/>
    <mergeCell ref="T22:T23"/>
    <mergeCell ref="P20:P21"/>
    <mergeCell ref="Q20:Q21"/>
    <mergeCell ref="D20:D21"/>
    <mergeCell ref="E20:E21"/>
    <mergeCell ref="F20:F21"/>
    <mergeCell ref="G20:G21"/>
    <mergeCell ref="H20:H21"/>
    <mergeCell ref="D22:D23"/>
    <mergeCell ref="E22:E23"/>
    <mergeCell ref="F22:F23"/>
    <mergeCell ref="G22:G23"/>
    <mergeCell ref="H22:H23"/>
    <mergeCell ref="R20:R21"/>
    <mergeCell ref="S20:S21"/>
    <mergeCell ref="T20:T21"/>
    <mergeCell ref="I20:I21"/>
    <mergeCell ref="J20:J21"/>
    <mergeCell ref="K20:K21"/>
    <mergeCell ref="L20:L21"/>
    <mergeCell ref="M24:M25"/>
    <mergeCell ref="N24:N25"/>
    <mergeCell ref="O24:O25"/>
    <mergeCell ref="I22:I23"/>
    <mergeCell ref="J22:J23"/>
    <mergeCell ref="K22:K23"/>
    <mergeCell ref="L22:L23"/>
    <mergeCell ref="M22:M23"/>
    <mergeCell ref="N22:N23"/>
    <mergeCell ref="O22:O23"/>
    <mergeCell ref="P26:P27"/>
    <mergeCell ref="Q26:Q27"/>
    <mergeCell ref="R26:R27"/>
    <mergeCell ref="S26:S27"/>
    <mergeCell ref="T26:T27"/>
    <mergeCell ref="P24:P25"/>
    <mergeCell ref="Q24:Q25"/>
    <mergeCell ref="D24:D25"/>
    <mergeCell ref="E24:E25"/>
    <mergeCell ref="F24:F25"/>
    <mergeCell ref="G24:G25"/>
    <mergeCell ref="H24:H25"/>
    <mergeCell ref="D26:D27"/>
    <mergeCell ref="E26:E27"/>
    <mergeCell ref="F26:F27"/>
    <mergeCell ref="G26:G27"/>
    <mergeCell ref="H26:H27"/>
    <mergeCell ref="R24:R25"/>
    <mergeCell ref="S24:S25"/>
    <mergeCell ref="T24:T25"/>
    <mergeCell ref="I24:I25"/>
    <mergeCell ref="J24:J25"/>
    <mergeCell ref="K24:K25"/>
    <mergeCell ref="L24:L25"/>
    <mergeCell ref="N28:N29"/>
    <mergeCell ref="O28:O29"/>
    <mergeCell ref="I26:I27"/>
    <mergeCell ref="J26:J27"/>
    <mergeCell ref="K26:K27"/>
    <mergeCell ref="L26:L27"/>
    <mergeCell ref="M26:M27"/>
    <mergeCell ref="N26:N27"/>
    <mergeCell ref="O26:O27"/>
    <mergeCell ref="Q30:Q31"/>
    <mergeCell ref="R30:R31"/>
    <mergeCell ref="S30:S31"/>
    <mergeCell ref="T30:T31"/>
    <mergeCell ref="P28:P29"/>
    <mergeCell ref="Q28:Q29"/>
    <mergeCell ref="D28:D29"/>
    <mergeCell ref="E28:E29"/>
    <mergeCell ref="F28:F29"/>
    <mergeCell ref="G28:G29"/>
    <mergeCell ref="H28:H29"/>
    <mergeCell ref="D30:D31"/>
    <mergeCell ref="E30:E31"/>
    <mergeCell ref="F30:F31"/>
    <mergeCell ref="G30:G31"/>
    <mergeCell ref="H30:H31"/>
    <mergeCell ref="R28:R29"/>
    <mergeCell ref="S28:S29"/>
    <mergeCell ref="T28:T29"/>
    <mergeCell ref="I28:I29"/>
    <mergeCell ref="J28:J29"/>
    <mergeCell ref="K28:K29"/>
    <mergeCell ref="L28:L29"/>
    <mergeCell ref="M28:M29"/>
    <mergeCell ref="O32:O33"/>
    <mergeCell ref="I30:I31"/>
    <mergeCell ref="J30:J31"/>
    <mergeCell ref="K30:K31"/>
    <mergeCell ref="L30:L31"/>
    <mergeCell ref="M30:M31"/>
    <mergeCell ref="N30:N31"/>
    <mergeCell ref="O30:O31"/>
    <mergeCell ref="P30:P31"/>
    <mergeCell ref="T34:T35"/>
    <mergeCell ref="P32:P33"/>
    <mergeCell ref="Q32:Q33"/>
    <mergeCell ref="D32:D33"/>
    <mergeCell ref="E32:E33"/>
    <mergeCell ref="F32:F33"/>
    <mergeCell ref="G32:G33"/>
    <mergeCell ref="H32:H33"/>
    <mergeCell ref="D34:D35"/>
    <mergeCell ref="E34:E35"/>
    <mergeCell ref="F34:F35"/>
    <mergeCell ref="G34:G35"/>
    <mergeCell ref="H34:H35"/>
    <mergeCell ref="R32:R33"/>
    <mergeCell ref="S32:S33"/>
    <mergeCell ref="T32:T33"/>
    <mergeCell ref="I32:I33"/>
    <mergeCell ref="J32:J33"/>
    <mergeCell ref="K32:K33"/>
    <mergeCell ref="L32:L33"/>
    <mergeCell ref="I34:I35"/>
    <mergeCell ref="J34:J35"/>
    <mergeCell ref="M32:M33"/>
    <mergeCell ref="N32:N33"/>
    <mergeCell ref="K34:K35"/>
    <mergeCell ref="L34:L35"/>
    <mergeCell ref="M34:M35"/>
    <mergeCell ref="N34:N35"/>
    <mergeCell ref="O34:O35"/>
    <mergeCell ref="P34:P35"/>
    <mergeCell ref="Q34:Q35"/>
    <mergeCell ref="R36:R37"/>
    <mergeCell ref="S36:S37"/>
    <mergeCell ref="R34:R35"/>
    <mergeCell ref="S34:S35"/>
    <mergeCell ref="T36:T37"/>
    <mergeCell ref="I36:I37"/>
    <mergeCell ref="J36:J37"/>
    <mergeCell ref="K36:K37"/>
    <mergeCell ref="L36:L37"/>
    <mergeCell ref="M36:M37"/>
    <mergeCell ref="N36:N37"/>
    <mergeCell ref="O36:O37"/>
    <mergeCell ref="P36:P37"/>
    <mergeCell ref="Q36:Q37"/>
    <mergeCell ref="T38:T39"/>
    <mergeCell ref="O38:O39"/>
    <mergeCell ref="P38:P39"/>
    <mergeCell ref="Q38:Q39"/>
    <mergeCell ref="R38:R39"/>
    <mergeCell ref="B38:C38"/>
    <mergeCell ref="B36:C36"/>
    <mergeCell ref="I38:I39"/>
    <mergeCell ref="J38:J39"/>
    <mergeCell ref="K38:K39"/>
    <mergeCell ref="L38:L39"/>
    <mergeCell ref="M38:M39"/>
    <mergeCell ref="N38:N39"/>
    <mergeCell ref="S38:S39"/>
    <mergeCell ref="D36:D37"/>
    <mergeCell ref="E36:E37"/>
    <mergeCell ref="F36:F37"/>
    <mergeCell ref="G36:G37"/>
    <mergeCell ref="H36:H37"/>
    <mergeCell ref="D38:D39"/>
    <mergeCell ref="E38:E39"/>
    <mergeCell ref="F38:F39"/>
    <mergeCell ref="G38:G39"/>
    <mergeCell ref="H38:H39"/>
  </mergeCells>
  <phoneticPr fontId="4"/>
  <pageMargins left="0.78740157480314965" right="0.39370078740157483" top="0.39370078740157483" bottom="0.39370078740157483" header="0" footer="0"/>
  <pageSetup paperSize="9" scale="62" firstPageNumber="0" orientation="landscape" horizontalDpi="300" verticalDpi="300" r:id="rId1"/>
  <headerFooter scaleWithDoc="0" alignWithMargins="0">
    <oddFooter>&amp;C&amp;"ＭＳ 明朝,標準"－３０－</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33">
    <pageSetUpPr fitToPage="1"/>
  </sheetPr>
  <dimension ref="A1:AT31"/>
  <sheetViews>
    <sheetView view="pageLayout" zoomScaleNormal="100" workbookViewId="0">
      <selection activeCell="Z7" sqref="Z7:AD8"/>
    </sheetView>
  </sheetViews>
  <sheetFormatPr defaultColWidth="9" defaultRowHeight="14.4"/>
  <cols>
    <col min="1" max="1" width="1.77734375" style="224" customWidth="1"/>
    <col min="2" max="2" width="19.6640625" style="487" customWidth="1"/>
    <col min="3" max="3" width="1.88671875" style="224" customWidth="1"/>
    <col min="4" max="4" width="5.109375" style="224" customWidth="1"/>
    <col min="5" max="5" width="26" style="224" customWidth="1"/>
    <col min="6" max="25" width="2.6640625" style="224" customWidth="1"/>
    <col min="26" max="30" width="2.109375" style="224" customWidth="1"/>
    <col min="31" max="46" width="2.33203125" style="224" customWidth="1"/>
    <col min="47" max="47" width="2.109375" style="224" customWidth="1"/>
    <col min="48" max="235" width="2.6640625" style="224" customWidth="1"/>
    <col min="236" max="258" width="9" style="224"/>
    <col min="259" max="259" width="24.109375" style="224" customWidth="1"/>
    <col min="260" max="260" width="38.88671875" style="224" customWidth="1"/>
    <col min="261" max="280" width="2.6640625" style="224" customWidth="1"/>
    <col min="281" max="285" width="2.109375" style="224" customWidth="1"/>
    <col min="286" max="301" width="2.33203125" style="224" customWidth="1"/>
    <col min="302" max="302" width="2.109375" style="224" customWidth="1"/>
    <col min="303" max="491" width="2.6640625" style="224" customWidth="1"/>
    <col min="492" max="514" width="9" style="224"/>
    <col min="515" max="515" width="24.109375" style="224" customWidth="1"/>
    <col min="516" max="516" width="38.88671875" style="224" customWidth="1"/>
    <col min="517" max="536" width="2.6640625" style="224" customWidth="1"/>
    <col min="537" max="541" width="2.109375" style="224" customWidth="1"/>
    <col min="542" max="557" width="2.33203125" style="224" customWidth="1"/>
    <col min="558" max="558" width="2.109375" style="224" customWidth="1"/>
    <col min="559" max="747" width="2.6640625" style="224" customWidth="1"/>
    <col min="748" max="770" width="9" style="224"/>
    <col min="771" max="771" width="24.109375" style="224" customWidth="1"/>
    <col min="772" max="772" width="38.88671875" style="224" customWidth="1"/>
    <col min="773" max="792" width="2.6640625" style="224" customWidth="1"/>
    <col min="793" max="797" width="2.109375" style="224" customWidth="1"/>
    <col min="798" max="813" width="2.33203125" style="224" customWidth="1"/>
    <col min="814" max="814" width="2.109375" style="224" customWidth="1"/>
    <col min="815" max="1003" width="2.6640625" style="224" customWidth="1"/>
    <col min="1004" max="1026" width="9" style="224"/>
    <col min="1027" max="1027" width="24.109375" style="224" customWidth="1"/>
    <col min="1028" max="1028" width="38.88671875" style="224" customWidth="1"/>
    <col min="1029" max="1048" width="2.6640625" style="224" customWidth="1"/>
    <col min="1049" max="1053" width="2.109375" style="224" customWidth="1"/>
    <col min="1054" max="1069" width="2.33203125" style="224" customWidth="1"/>
    <col min="1070" max="1070" width="2.109375" style="224" customWidth="1"/>
    <col min="1071" max="1259" width="2.6640625" style="224" customWidth="1"/>
    <col min="1260" max="1282" width="9" style="224"/>
    <col min="1283" max="1283" width="24.109375" style="224" customWidth="1"/>
    <col min="1284" max="1284" width="38.88671875" style="224" customWidth="1"/>
    <col min="1285" max="1304" width="2.6640625" style="224" customWidth="1"/>
    <col min="1305" max="1309" width="2.109375" style="224" customWidth="1"/>
    <col min="1310" max="1325" width="2.33203125" style="224" customWidth="1"/>
    <col min="1326" max="1326" width="2.109375" style="224" customWidth="1"/>
    <col min="1327" max="1515" width="2.6640625" style="224" customWidth="1"/>
    <col min="1516" max="1538" width="9" style="224"/>
    <col min="1539" max="1539" width="24.109375" style="224" customWidth="1"/>
    <col min="1540" max="1540" width="38.88671875" style="224" customWidth="1"/>
    <col min="1541" max="1560" width="2.6640625" style="224" customWidth="1"/>
    <col min="1561" max="1565" width="2.109375" style="224" customWidth="1"/>
    <col min="1566" max="1581" width="2.33203125" style="224" customWidth="1"/>
    <col min="1582" max="1582" width="2.109375" style="224" customWidth="1"/>
    <col min="1583" max="1771" width="2.6640625" style="224" customWidth="1"/>
    <col min="1772" max="1794" width="9" style="224"/>
    <col min="1795" max="1795" width="24.109375" style="224" customWidth="1"/>
    <col min="1796" max="1796" width="38.88671875" style="224" customWidth="1"/>
    <col min="1797" max="1816" width="2.6640625" style="224" customWidth="1"/>
    <col min="1817" max="1821" width="2.109375" style="224" customWidth="1"/>
    <col min="1822" max="1837" width="2.33203125" style="224" customWidth="1"/>
    <col min="1838" max="1838" width="2.109375" style="224" customWidth="1"/>
    <col min="1839" max="2027" width="2.6640625" style="224" customWidth="1"/>
    <col min="2028" max="2050" width="9" style="224"/>
    <col min="2051" max="2051" width="24.109375" style="224" customWidth="1"/>
    <col min="2052" max="2052" width="38.88671875" style="224" customWidth="1"/>
    <col min="2053" max="2072" width="2.6640625" style="224" customWidth="1"/>
    <col min="2073" max="2077" width="2.109375" style="224" customWidth="1"/>
    <col min="2078" max="2093" width="2.33203125" style="224" customWidth="1"/>
    <col min="2094" max="2094" width="2.109375" style="224" customWidth="1"/>
    <col min="2095" max="2283" width="2.6640625" style="224" customWidth="1"/>
    <col min="2284" max="2306" width="9" style="224"/>
    <col min="2307" max="2307" width="24.109375" style="224" customWidth="1"/>
    <col min="2308" max="2308" width="38.88671875" style="224" customWidth="1"/>
    <col min="2309" max="2328" width="2.6640625" style="224" customWidth="1"/>
    <col min="2329" max="2333" width="2.109375" style="224" customWidth="1"/>
    <col min="2334" max="2349" width="2.33203125" style="224" customWidth="1"/>
    <col min="2350" max="2350" width="2.109375" style="224" customWidth="1"/>
    <col min="2351" max="2539" width="2.6640625" style="224" customWidth="1"/>
    <col min="2540" max="2562" width="9" style="224"/>
    <col min="2563" max="2563" width="24.109375" style="224" customWidth="1"/>
    <col min="2564" max="2564" width="38.88671875" style="224" customWidth="1"/>
    <col min="2565" max="2584" width="2.6640625" style="224" customWidth="1"/>
    <col min="2585" max="2589" width="2.109375" style="224" customWidth="1"/>
    <col min="2590" max="2605" width="2.33203125" style="224" customWidth="1"/>
    <col min="2606" max="2606" width="2.109375" style="224" customWidth="1"/>
    <col min="2607" max="2795" width="2.6640625" style="224" customWidth="1"/>
    <col min="2796" max="2818" width="9" style="224"/>
    <col min="2819" max="2819" width="24.109375" style="224" customWidth="1"/>
    <col min="2820" max="2820" width="38.88671875" style="224" customWidth="1"/>
    <col min="2821" max="2840" width="2.6640625" style="224" customWidth="1"/>
    <col min="2841" max="2845" width="2.109375" style="224" customWidth="1"/>
    <col min="2846" max="2861" width="2.33203125" style="224" customWidth="1"/>
    <col min="2862" max="2862" width="2.109375" style="224" customWidth="1"/>
    <col min="2863" max="3051" width="2.6640625" style="224" customWidth="1"/>
    <col min="3052" max="3074" width="9" style="224"/>
    <col min="3075" max="3075" width="24.109375" style="224" customWidth="1"/>
    <col min="3076" max="3076" width="38.88671875" style="224" customWidth="1"/>
    <col min="3077" max="3096" width="2.6640625" style="224" customWidth="1"/>
    <col min="3097" max="3101" width="2.109375" style="224" customWidth="1"/>
    <col min="3102" max="3117" width="2.33203125" style="224" customWidth="1"/>
    <col min="3118" max="3118" width="2.109375" style="224" customWidth="1"/>
    <col min="3119" max="3307" width="2.6640625" style="224" customWidth="1"/>
    <col min="3308" max="3330" width="9" style="224"/>
    <col min="3331" max="3331" width="24.109375" style="224" customWidth="1"/>
    <col min="3332" max="3332" width="38.88671875" style="224" customWidth="1"/>
    <col min="3333" max="3352" width="2.6640625" style="224" customWidth="1"/>
    <col min="3353" max="3357" width="2.109375" style="224" customWidth="1"/>
    <col min="3358" max="3373" width="2.33203125" style="224" customWidth="1"/>
    <col min="3374" max="3374" width="2.109375" style="224" customWidth="1"/>
    <col min="3375" max="3563" width="2.6640625" style="224" customWidth="1"/>
    <col min="3564" max="3586" width="9" style="224"/>
    <col min="3587" max="3587" width="24.109375" style="224" customWidth="1"/>
    <col min="3588" max="3588" width="38.88671875" style="224" customWidth="1"/>
    <col min="3589" max="3608" width="2.6640625" style="224" customWidth="1"/>
    <col min="3609" max="3613" width="2.109375" style="224" customWidth="1"/>
    <col min="3614" max="3629" width="2.33203125" style="224" customWidth="1"/>
    <col min="3630" max="3630" width="2.109375" style="224" customWidth="1"/>
    <col min="3631" max="3819" width="2.6640625" style="224" customWidth="1"/>
    <col min="3820" max="3842" width="9" style="224"/>
    <col min="3843" max="3843" width="24.109375" style="224" customWidth="1"/>
    <col min="3844" max="3844" width="38.88671875" style="224" customWidth="1"/>
    <col min="3845" max="3864" width="2.6640625" style="224" customWidth="1"/>
    <col min="3865" max="3869" width="2.109375" style="224" customWidth="1"/>
    <col min="3870" max="3885" width="2.33203125" style="224" customWidth="1"/>
    <col min="3886" max="3886" width="2.109375" style="224" customWidth="1"/>
    <col min="3887" max="4075" width="2.6640625" style="224" customWidth="1"/>
    <col min="4076" max="4098" width="9" style="224"/>
    <col min="4099" max="4099" width="24.109375" style="224" customWidth="1"/>
    <col min="4100" max="4100" width="38.88671875" style="224" customWidth="1"/>
    <col min="4101" max="4120" width="2.6640625" style="224" customWidth="1"/>
    <col min="4121" max="4125" width="2.109375" style="224" customWidth="1"/>
    <col min="4126" max="4141" width="2.33203125" style="224" customWidth="1"/>
    <col min="4142" max="4142" width="2.109375" style="224" customWidth="1"/>
    <col min="4143" max="4331" width="2.6640625" style="224" customWidth="1"/>
    <col min="4332" max="4354" width="9" style="224"/>
    <col min="4355" max="4355" width="24.109375" style="224" customWidth="1"/>
    <col min="4356" max="4356" width="38.88671875" style="224" customWidth="1"/>
    <col min="4357" max="4376" width="2.6640625" style="224" customWidth="1"/>
    <col min="4377" max="4381" width="2.109375" style="224" customWidth="1"/>
    <col min="4382" max="4397" width="2.33203125" style="224" customWidth="1"/>
    <col min="4398" max="4398" width="2.109375" style="224" customWidth="1"/>
    <col min="4399" max="4587" width="2.6640625" style="224" customWidth="1"/>
    <col min="4588" max="4610" width="9" style="224"/>
    <col min="4611" max="4611" width="24.109375" style="224" customWidth="1"/>
    <col min="4612" max="4612" width="38.88671875" style="224" customWidth="1"/>
    <col min="4613" max="4632" width="2.6640625" style="224" customWidth="1"/>
    <col min="4633" max="4637" width="2.109375" style="224" customWidth="1"/>
    <col min="4638" max="4653" width="2.33203125" style="224" customWidth="1"/>
    <col min="4654" max="4654" width="2.109375" style="224" customWidth="1"/>
    <col min="4655" max="4843" width="2.6640625" style="224" customWidth="1"/>
    <col min="4844" max="4866" width="9" style="224"/>
    <col min="4867" max="4867" width="24.109375" style="224" customWidth="1"/>
    <col min="4868" max="4868" width="38.88671875" style="224" customWidth="1"/>
    <col min="4869" max="4888" width="2.6640625" style="224" customWidth="1"/>
    <col min="4889" max="4893" width="2.109375" style="224" customWidth="1"/>
    <col min="4894" max="4909" width="2.33203125" style="224" customWidth="1"/>
    <col min="4910" max="4910" width="2.109375" style="224" customWidth="1"/>
    <col min="4911" max="5099" width="2.6640625" style="224" customWidth="1"/>
    <col min="5100" max="5122" width="9" style="224"/>
    <col min="5123" max="5123" width="24.109375" style="224" customWidth="1"/>
    <col min="5124" max="5124" width="38.88671875" style="224" customWidth="1"/>
    <col min="5125" max="5144" width="2.6640625" style="224" customWidth="1"/>
    <col min="5145" max="5149" width="2.109375" style="224" customWidth="1"/>
    <col min="5150" max="5165" width="2.33203125" style="224" customWidth="1"/>
    <col min="5166" max="5166" width="2.109375" style="224" customWidth="1"/>
    <col min="5167" max="5355" width="2.6640625" style="224" customWidth="1"/>
    <col min="5356" max="5378" width="9" style="224"/>
    <col min="5379" max="5379" width="24.109375" style="224" customWidth="1"/>
    <col min="5380" max="5380" width="38.88671875" style="224" customWidth="1"/>
    <col min="5381" max="5400" width="2.6640625" style="224" customWidth="1"/>
    <col min="5401" max="5405" width="2.109375" style="224" customWidth="1"/>
    <col min="5406" max="5421" width="2.33203125" style="224" customWidth="1"/>
    <col min="5422" max="5422" width="2.109375" style="224" customWidth="1"/>
    <col min="5423" max="5611" width="2.6640625" style="224" customWidth="1"/>
    <col min="5612" max="5634" width="9" style="224"/>
    <col min="5635" max="5635" width="24.109375" style="224" customWidth="1"/>
    <col min="5636" max="5636" width="38.88671875" style="224" customWidth="1"/>
    <col min="5637" max="5656" width="2.6640625" style="224" customWidth="1"/>
    <col min="5657" max="5661" width="2.109375" style="224" customWidth="1"/>
    <col min="5662" max="5677" width="2.33203125" style="224" customWidth="1"/>
    <col min="5678" max="5678" width="2.109375" style="224" customWidth="1"/>
    <col min="5679" max="5867" width="2.6640625" style="224" customWidth="1"/>
    <col min="5868" max="5890" width="9" style="224"/>
    <col min="5891" max="5891" width="24.109375" style="224" customWidth="1"/>
    <col min="5892" max="5892" width="38.88671875" style="224" customWidth="1"/>
    <col min="5893" max="5912" width="2.6640625" style="224" customWidth="1"/>
    <col min="5913" max="5917" width="2.109375" style="224" customWidth="1"/>
    <col min="5918" max="5933" width="2.33203125" style="224" customWidth="1"/>
    <col min="5934" max="5934" width="2.109375" style="224" customWidth="1"/>
    <col min="5935" max="6123" width="2.6640625" style="224" customWidth="1"/>
    <col min="6124" max="6146" width="9" style="224"/>
    <col min="6147" max="6147" width="24.109375" style="224" customWidth="1"/>
    <col min="6148" max="6148" width="38.88671875" style="224" customWidth="1"/>
    <col min="6149" max="6168" width="2.6640625" style="224" customWidth="1"/>
    <col min="6169" max="6173" width="2.109375" style="224" customWidth="1"/>
    <col min="6174" max="6189" width="2.33203125" style="224" customWidth="1"/>
    <col min="6190" max="6190" width="2.109375" style="224" customWidth="1"/>
    <col min="6191" max="6379" width="2.6640625" style="224" customWidth="1"/>
    <col min="6380" max="6402" width="9" style="224"/>
    <col min="6403" max="6403" width="24.109375" style="224" customWidth="1"/>
    <col min="6404" max="6404" width="38.88671875" style="224" customWidth="1"/>
    <col min="6405" max="6424" width="2.6640625" style="224" customWidth="1"/>
    <col min="6425" max="6429" width="2.109375" style="224" customWidth="1"/>
    <col min="6430" max="6445" width="2.33203125" style="224" customWidth="1"/>
    <col min="6446" max="6446" width="2.109375" style="224" customWidth="1"/>
    <col min="6447" max="6635" width="2.6640625" style="224" customWidth="1"/>
    <col min="6636" max="6658" width="9" style="224"/>
    <col min="6659" max="6659" width="24.109375" style="224" customWidth="1"/>
    <col min="6660" max="6660" width="38.88671875" style="224" customWidth="1"/>
    <col min="6661" max="6680" width="2.6640625" style="224" customWidth="1"/>
    <col min="6681" max="6685" width="2.109375" style="224" customWidth="1"/>
    <col min="6686" max="6701" width="2.33203125" style="224" customWidth="1"/>
    <col min="6702" max="6702" width="2.109375" style="224" customWidth="1"/>
    <col min="6703" max="6891" width="2.6640625" style="224" customWidth="1"/>
    <col min="6892" max="6914" width="9" style="224"/>
    <col min="6915" max="6915" width="24.109375" style="224" customWidth="1"/>
    <col min="6916" max="6916" width="38.88671875" style="224" customWidth="1"/>
    <col min="6917" max="6936" width="2.6640625" style="224" customWidth="1"/>
    <col min="6937" max="6941" width="2.109375" style="224" customWidth="1"/>
    <col min="6942" max="6957" width="2.33203125" style="224" customWidth="1"/>
    <col min="6958" max="6958" width="2.109375" style="224" customWidth="1"/>
    <col min="6959" max="7147" width="2.6640625" style="224" customWidth="1"/>
    <col min="7148" max="7170" width="9" style="224"/>
    <col min="7171" max="7171" width="24.109375" style="224" customWidth="1"/>
    <col min="7172" max="7172" width="38.88671875" style="224" customWidth="1"/>
    <col min="7173" max="7192" width="2.6640625" style="224" customWidth="1"/>
    <col min="7193" max="7197" width="2.109375" style="224" customWidth="1"/>
    <col min="7198" max="7213" width="2.33203125" style="224" customWidth="1"/>
    <col min="7214" max="7214" width="2.109375" style="224" customWidth="1"/>
    <col min="7215" max="7403" width="2.6640625" style="224" customWidth="1"/>
    <col min="7404" max="7426" width="9" style="224"/>
    <col min="7427" max="7427" width="24.109375" style="224" customWidth="1"/>
    <col min="7428" max="7428" width="38.88671875" style="224" customWidth="1"/>
    <col min="7429" max="7448" width="2.6640625" style="224" customWidth="1"/>
    <col min="7449" max="7453" width="2.109375" style="224" customWidth="1"/>
    <col min="7454" max="7469" width="2.33203125" style="224" customWidth="1"/>
    <col min="7470" max="7470" width="2.109375" style="224" customWidth="1"/>
    <col min="7471" max="7659" width="2.6640625" style="224" customWidth="1"/>
    <col min="7660" max="7682" width="9" style="224"/>
    <col min="7683" max="7683" width="24.109375" style="224" customWidth="1"/>
    <col min="7684" max="7684" width="38.88671875" style="224" customWidth="1"/>
    <col min="7685" max="7704" width="2.6640625" style="224" customWidth="1"/>
    <col min="7705" max="7709" width="2.109375" style="224" customWidth="1"/>
    <col min="7710" max="7725" width="2.33203125" style="224" customWidth="1"/>
    <col min="7726" max="7726" width="2.109375" style="224" customWidth="1"/>
    <col min="7727" max="7915" width="2.6640625" style="224" customWidth="1"/>
    <col min="7916" max="7938" width="9" style="224"/>
    <col min="7939" max="7939" width="24.109375" style="224" customWidth="1"/>
    <col min="7940" max="7940" width="38.88671875" style="224" customWidth="1"/>
    <col min="7941" max="7960" width="2.6640625" style="224" customWidth="1"/>
    <col min="7961" max="7965" width="2.109375" style="224" customWidth="1"/>
    <col min="7966" max="7981" width="2.33203125" style="224" customWidth="1"/>
    <col min="7982" max="7982" width="2.109375" style="224" customWidth="1"/>
    <col min="7983" max="8171" width="2.6640625" style="224" customWidth="1"/>
    <col min="8172" max="8194" width="9" style="224"/>
    <col min="8195" max="8195" width="24.109375" style="224" customWidth="1"/>
    <col min="8196" max="8196" width="38.88671875" style="224" customWidth="1"/>
    <col min="8197" max="8216" width="2.6640625" style="224" customWidth="1"/>
    <col min="8217" max="8221" width="2.109375" style="224" customWidth="1"/>
    <col min="8222" max="8237" width="2.33203125" style="224" customWidth="1"/>
    <col min="8238" max="8238" width="2.109375" style="224" customWidth="1"/>
    <col min="8239" max="8427" width="2.6640625" style="224" customWidth="1"/>
    <col min="8428" max="8450" width="9" style="224"/>
    <col min="8451" max="8451" width="24.109375" style="224" customWidth="1"/>
    <col min="8452" max="8452" width="38.88671875" style="224" customWidth="1"/>
    <col min="8453" max="8472" width="2.6640625" style="224" customWidth="1"/>
    <col min="8473" max="8477" width="2.109375" style="224" customWidth="1"/>
    <col min="8478" max="8493" width="2.33203125" style="224" customWidth="1"/>
    <col min="8494" max="8494" width="2.109375" style="224" customWidth="1"/>
    <col min="8495" max="8683" width="2.6640625" style="224" customWidth="1"/>
    <col min="8684" max="8706" width="9" style="224"/>
    <col min="8707" max="8707" width="24.109375" style="224" customWidth="1"/>
    <col min="8708" max="8708" width="38.88671875" style="224" customWidth="1"/>
    <col min="8709" max="8728" width="2.6640625" style="224" customWidth="1"/>
    <col min="8729" max="8733" width="2.109375" style="224" customWidth="1"/>
    <col min="8734" max="8749" width="2.33203125" style="224" customWidth="1"/>
    <col min="8750" max="8750" width="2.109375" style="224" customWidth="1"/>
    <col min="8751" max="8939" width="2.6640625" style="224" customWidth="1"/>
    <col min="8940" max="8962" width="9" style="224"/>
    <col min="8963" max="8963" width="24.109375" style="224" customWidth="1"/>
    <col min="8964" max="8964" width="38.88671875" style="224" customWidth="1"/>
    <col min="8965" max="8984" width="2.6640625" style="224" customWidth="1"/>
    <col min="8985" max="8989" width="2.109375" style="224" customWidth="1"/>
    <col min="8990" max="9005" width="2.33203125" style="224" customWidth="1"/>
    <col min="9006" max="9006" width="2.109375" style="224" customWidth="1"/>
    <col min="9007" max="9195" width="2.6640625" style="224" customWidth="1"/>
    <col min="9196" max="9218" width="9" style="224"/>
    <col min="9219" max="9219" width="24.109375" style="224" customWidth="1"/>
    <col min="9220" max="9220" width="38.88671875" style="224" customWidth="1"/>
    <col min="9221" max="9240" width="2.6640625" style="224" customWidth="1"/>
    <col min="9241" max="9245" width="2.109375" style="224" customWidth="1"/>
    <col min="9246" max="9261" width="2.33203125" style="224" customWidth="1"/>
    <col min="9262" max="9262" width="2.109375" style="224" customWidth="1"/>
    <col min="9263" max="9451" width="2.6640625" style="224" customWidth="1"/>
    <col min="9452" max="9474" width="9" style="224"/>
    <col min="9475" max="9475" width="24.109375" style="224" customWidth="1"/>
    <col min="9476" max="9476" width="38.88671875" style="224" customWidth="1"/>
    <col min="9477" max="9496" width="2.6640625" style="224" customWidth="1"/>
    <col min="9497" max="9501" width="2.109375" style="224" customWidth="1"/>
    <col min="9502" max="9517" width="2.33203125" style="224" customWidth="1"/>
    <col min="9518" max="9518" width="2.109375" style="224" customWidth="1"/>
    <col min="9519" max="9707" width="2.6640625" style="224" customWidth="1"/>
    <col min="9708" max="9730" width="9" style="224"/>
    <col min="9731" max="9731" width="24.109375" style="224" customWidth="1"/>
    <col min="9732" max="9732" width="38.88671875" style="224" customWidth="1"/>
    <col min="9733" max="9752" width="2.6640625" style="224" customWidth="1"/>
    <col min="9753" max="9757" width="2.109375" style="224" customWidth="1"/>
    <col min="9758" max="9773" width="2.33203125" style="224" customWidth="1"/>
    <col min="9774" max="9774" width="2.109375" style="224" customWidth="1"/>
    <col min="9775" max="9963" width="2.6640625" style="224" customWidth="1"/>
    <col min="9964" max="9986" width="9" style="224"/>
    <col min="9987" max="9987" width="24.109375" style="224" customWidth="1"/>
    <col min="9988" max="9988" width="38.88671875" style="224" customWidth="1"/>
    <col min="9989" max="10008" width="2.6640625" style="224" customWidth="1"/>
    <col min="10009" max="10013" width="2.109375" style="224" customWidth="1"/>
    <col min="10014" max="10029" width="2.33203125" style="224" customWidth="1"/>
    <col min="10030" max="10030" width="2.109375" style="224" customWidth="1"/>
    <col min="10031" max="10219" width="2.6640625" style="224" customWidth="1"/>
    <col min="10220" max="10242" width="9" style="224"/>
    <col min="10243" max="10243" width="24.109375" style="224" customWidth="1"/>
    <col min="10244" max="10244" width="38.88671875" style="224" customWidth="1"/>
    <col min="10245" max="10264" width="2.6640625" style="224" customWidth="1"/>
    <col min="10265" max="10269" width="2.109375" style="224" customWidth="1"/>
    <col min="10270" max="10285" width="2.33203125" style="224" customWidth="1"/>
    <col min="10286" max="10286" width="2.109375" style="224" customWidth="1"/>
    <col min="10287" max="10475" width="2.6640625" style="224" customWidth="1"/>
    <col min="10476" max="10498" width="9" style="224"/>
    <col min="10499" max="10499" width="24.109375" style="224" customWidth="1"/>
    <col min="10500" max="10500" width="38.88671875" style="224" customWidth="1"/>
    <col min="10501" max="10520" width="2.6640625" style="224" customWidth="1"/>
    <col min="10521" max="10525" width="2.109375" style="224" customWidth="1"/>
    <col min="10526" max="10541" width="2.33203125" style="224" customWidth="1"/>
    <col min="10542" max="10542" width="2.109375" style="224" customWidth="1"/>
    <col min="10543" max="10731" width="2.6640625" style="224" customWidth="1"/>
    <col min="10732" max="10754" width="9" style="224"/>
    <col min="10755" max="10755" width="24.109375" style="224" customWidth="1"/>
    <col min="10756" max="10756" width="38.88671875" style="224" customWidth="1"/>
    <col min="10757" max="10776" width="2.6640625" style="224" customWidth="1"/>
    <col min="10777" max="10781" width="2.109375" style="224" customWidth="1"/>
    <col min="10782" max="10797" width="2.33203125" style="224" customWidth="1"/>
    <col min="10798" max="10798" width="2.109375" style="224" customWidth="1"/>
    <col min="10799" max="10987" width="2.6640625" style="224" customWidth="1"/>
    <col min="10988" max="11010" width="9" style="224"/>
    <col min="11011" max="11011" width="24.109375" style="224" customWidth="1"/>
    <col min="11012" max="11012" width="38.88671875" style="224" customWidth="1"/>
    <col min="11013" max="11032" width="2.6640625" style="224" customWidth="1"/>
    <col min="11033" max="11037" width="2.109375" style="224" customWidth="1"/>
    <col min="11038" max="11053" width="2.33203125" style="224" customWidth="1"/>
    <col min="11054" max="11054" width="2.109375" style="224" customWidth="1"/>
    <col min="11055" max="11243" width="2.6640625" style="224" customWidth="1"/>
    <col min="11244" max="11266" width="9" style="224"/>
    <col min="11267" max="11267" width="24.109375" style="224" customWidth="1"/>
    <col min="11268" max="11268" width="38.88671875" style="224" customWidth="1"/>
    <col min="11269" max="11288" width="2.6640625" style="224" customWidth="1"/>
    <col min="11289" max="11293" width="2.109375" style="224" customWidth="1"/>
    <col min="11294" max="11309" width="2.33203125" style="224" customWidth="1"/>
    <col min="11310" max="11310" width="2.109375" style="224" customWidth="1"/>
    <col min="11311" max="11499" width="2.6640625" style="224" customWidth="1"/>
    <col min="11500" max="11522" width="9" style="224"/>
    <col min="11523" max="11523" width="24.109375" style="224" customWidth="1"/>
    <col min="11524" max="11524" width="38.88671875" style="224" customWidth="1"/>
    <col min="11525" max="11544" width="2.6640625" style="224" customWidth="1"/>
    <col min="11545" max="11549" width="2.109375" style="224" customWidth="1"/>
    <col min="11550" max="11565" width="2.33203125" style="224" customWidth="1"/>
    <col min="11566" max="11566" width="2.109375" style="224" customWidth="1"/>
    <col min="11567" max="11755" width="2.6640625" style="224" customWidth="1"/>
    <col min="11756" max="11778" width="9" style="224"/>
    <col min="11779" max="11779" width="24.109375" style="224" customWidth="1"/>
    <col min="11780" max="11780" width="38.88671875" style="224" customWidth="1"/>
    <col min="11781" max="11800" width="2.6640625" style="224" customWidth="1"/>
    <col min="11801" max="11805" width="2.109375" style="224" customWidth="1"/>
    <col min="11806" max="11821" width="2.33203125" style="224" customWidth="1"/>
    <col min="11822" max="11822" width="2.109375" style="224" customWidth="1"/>
    <col min="11823" max="12011" width="2.6640625" style="224" customWidth="1"/>
    <col min="12012" max="12034" width="9" style="224"/>
    <col min="12035" max="12035" width="24.109375" style="224" customWidth="1"/>
    <col min="12036" max="12036" width="38.88671875" style="224" customWidth="1"/>
    <col min="12037" max="12056" width="2.6640625" style="224" customWidth="1"/>
    <col min="12057" max="12061" width="2.109375" style="224" customWidth="1"/>
    <col min="12062" max="12077" width="2.33203125" style="224" customWidth="1"/>
    <col min="12078" max="12078" width="2.109375" style="224" customWidth="1"/>
    <col min="12079" max="12267" width="2.6640625" style="224" customWidth="1"/>
    <col min="12268" max="12290" width="9" style="224"/>
    <col min="12291" max="12291" width="24.109375" style="224" customWidth="1"/>
    <col min="12292" max="12292" width="38.88671875" style="224" customWidth="1"/>
    <col min="12293" max="12312" width="2.6640625" style="224" customWidth="1"/>
    <col min="12313" max="12317" width="2.109375" style="224" customWidth="1"/>
    <col min="12318" max="12333" width="2.33203125" style="224" customWidth="1"/>
    <col min="12334" max="12334" width="2.109375" style="224" customWidth="1"/>
    <col min="12335" max="12523" width="2.6640625" style="224" customWidth="1"/>
    <col min="12524" max="12546" width="9" style="224"/>
    <col min="12547" max="12547" width="24.109375" style="224" customWidth="1"/>
    <col min="12548" max="12548" width="38.88671875" style="224" customWidth="1"/>
    <col min="12549" max="12568" width="2.6640625" style="224" customWidth="1"/>
    <col min="12569" max="12573" width="2.109375" style="224" customWidth="1"/>
    <col min="12574" max="12589" width="2.33203125" style="224" customWidth="1"/>
    <col min="12590" max="12590" width="2.109375" style="224" customWidth="1"/>
    <col min="12591" max="12779" width="2.6640625" style="224" customWidth="1"/>
    <col min="12780" max="12802" width="9" style="224"/>
    <col min="12803" max="12803" width="24.109375" style="224" customWidth="1"/>
    <col min="12804" max="12804" width="38.88671875" style="224" customWidth="1"/>
    <col min="12805" max="12824" width="2.6640625" style="224" customWidth="1"/>
    <col min="12825" max="12829" width="2.109375" style="224" customWidth="1"/>
    <col min="12830" max="12845" width="2.33203125" style="224" customWidth="1"/>
    <col min="12846" max="12846" width="2.109375" style="224" customWidth="1"/>
    <col min="12847" max="13035" width="2.6640625" style="224" customWidth="1"/>
    <col min="13036" max="13058" width="9" style="224"/>
    <col min="13059" max="13059" width="24.109375" style="224" customWidth="1"/>
    <col min="13060" max="13060" width="38.88671875" style="224" customWidth="1"/>
    <col min="13061" max="13080" width="2.6640625" style="224" customWidth="1"/>
    <col min="13081" max="13085" width="2.109375" style="224" customWidth="1"/>
    <col min="13086" max="13101" width="2.33203125" style="224" customWidth="1"/>
    <col min="13102" max="13102" width="2.109375" style="224" customWidth="1"/>
    <col min="13103" max="13291" width="2.6640625" style="224" customWidth="1"/>
    <col min="13292" max="13314" width="9" style="224"/>
    <col min="13315" max="13315" width="24.109375" style="224" customWidth="1"/>
    <col min="13316" max="13316" width="38.88671875" style="224" customWidth="1"/>
    <col min="13317" max="13336" width="2.6640625" style="224" customWidth="1"/>
    <col min="13337" max="13341" width="2.109375" style="224" customWidth="1"/>
    <col min="13342" max="13357" width="2.33203125" style="224" customWidth="1"/>
    <col min="13358" max="13358" width="2.109375" style="224" customWidth="1"/>
    <col min="13359" max="13547" width="2.6640625" style="224" customWidth="1"/>
    <col min="13548" max="13570" width="9" style="224"/>
    <col min="13571" max="13571" width="24.109375" style="224" customWidth="1"/>
    <col min="13572" max="13572" width="38.88671875" style="224" customWidth="1"/>
    <col min="13573" max="13592" width="2.6640625" style="224" customWidth="1"/>
    <col min="13593" max="13597" width="2.109375" style="224" customWidth="1"/>
    <col min="13598" max="13613" width="2.33203125" style="224" customWidth="1"/>
    <col min="13614" max="13614" width="2.109375" style="224" customWidth="1"/>
    <col min="13615" max="13803" width="2.6640625" style="224" customWidth="1"/>
    <col min="13804" max="13826" width="9" style="224"/>
    <col min="13827" max="13827" width="24.109375" style="224" customWidth="1"/>
    <col min="13828" max="13828" width="38.88671875" style="224" customWidth="1"/>
    <col min="13829" max="13848" width="2.6640625" style="224" customWidth="1"/>
    <col min="13849" max="13853" width="2.109375" style="224" customWidth="1"/>
    <col min="13854" max="13869" width="2.33203125" style="224" customWidth="1"/>
    <col min="13870" max="13870" width="2.109375" style="224" customWidth="1"/>
    <col min="13871" max="14059" width="2.6640625" style="224" customWidth="1"/>
    <col min="14060" max="14082" width="9" style="224"/>
    <col min="14083" max="14083" width="24.109375" style="224" customWidth="1"/>
    <col min="14084" max="14084" width="38.88671875" style="224" customWidth="1"/>
    <col min="14085" max="14104" width="2.6640625" style="224" customWidth="1"/>
    <col min="14105" max="14109" width="2.109375" style="224" customWidth="1"/>
    <col min="14110" max="14125" width="2.33203125" style="224" customWidth="1"/>
    <col min="14126" max="14126" width="2.109375" style="224" customWidth="1"/>
    <col min="14127" max="14315" width="2.6640625" style="224" customWidth="1"/>
    <col min="14316" max="14338" width="9" style="224"/>
    <col min="14339" max="14339" width="24.109375" style="224" customWidth="1"/>
    <col min="14340" max="14340" width="38.88671875" style="224" customWidth="1"/>
    <col min="14341" max="14360" width="2.6640625" style="224" customWidth="1"/>
    <col min="14361" max="14365" width="2.109375" style="224" customWidth="1"/>
    <col min="14366" max="14381" width="2.33203125" style="224" customWidth="1"/>
    <col min="14382" max="14382" width="2.109375" style="224" customWidth="1"/>
    <col min="14383" max="14571" width="2.6640625" style="224" customWidth="1"/>
    <col min="14572" max="14594" width="9" style="224"/>
    <col min="14595" max="14595" width="24.109375" style="224" customWidth="1"/>
    <col min="14596" max="14596" width="38.88671875" style="224" customWidth="1"/>
    <col min="14597" max="14616" width="2.6640625" style="224" customWidth="1"/>
    <col min="14617" max="14621" width="2.109375" style="224" customWidth="1"/>
    <col min="14622" max="14637" width="2.33203125" style="224" customWidth="1"/>
    <col min="14638" max="14638" width="2.109375" style="224" customWidth="1"/>
    <col min="14639" max="14827" width="2.6640625" style="224" customWidth="1"/>
    <col min="14828" max="14850" width="9" style="224"/>
    <col min="14851" max="14851" width="24.109375" style="224" customWidth="1"/>
    <col min="14852" max="14852" width="38.88671875" style="224" customWidth="1"/>
    <col min="14853" max="14872" width="2.6640625" style="224" customWidth="1"/>
    <col min="14873" max="14877" width="2.109375" style="224" customWidth="1"/>
    <col min="14878" max="14893" width="2.33203125" style="224" customWidth="1"/>
    <col min="14894" max="14894" width="2.109375" style="224" customWidth="1"/>
    <col min="14895" max="15083" width="2.6640625" style="224" customWidth="1"/>
    <col min="15084" max="15106" width="9" style="224"/>
    <col min="15107" max="15107" width="24.109375" style="224" customWidth="1"/>
    <col min="15108" max="15108" width="38.88671875" style="224" customWidth="1"/>
    <col min="15109" max="15128" width="2.6640625" style="224" customWidth="1"/>
    <col min="15129" max="15133" width="2.109375" style="224" customWidth="1"/>
    <col min="15134" max="15149" width="2.33203125" style="224" customWidth="1"/>
    <col min="15150" max="15150" width="2.109375" style="224" customWidth="1"/>
    <col min="15151" max="15339" width="2.6640625" style="224" customWidth="1"/>
    <col min="15340" max="15362" width="9" style="224"/>
    <col min="15363" max="15363" width="24.109375" style="224" customWidth="1"/>
    <col min="15364" max="15364" width="38.88671875" style="224" customWidth="1"/>
    <col min="15365" max="15384" width="2.6640625" style="224" customWidth="1"/>
    <col min="15385" max="15389" width="2.109375" style="224" customWidth="1"/>
    <col min="15390" max="15405" width="2.33203125" style="224" customWidth="1"/>
    <col min="15406" max="15406" width="2.109375" style="224" customWidth="1"/>
    <col min="15407" max="15595" width="2.6640625" style="224" customWidth="1"/>
    <col min="15596" max="15618" width="9" style="224"/>
    <col min="15619" max="15619" width="24.109375" style="224" customWidth="1"/>
    <col min="15620" max="15620" width="38.88671875" style="224" customWidth="1"/>
    <col min="15621" max="15640" width="2.6640625" style="224" customWidth="1"/>
    <col min="15641" max="15645" width="2.109375" style="224" customWidth="1"/>
    <col min="15646" max="15661" width="2.33203125" style="224" customWidth="1"/>
    <col min="15662" max="15662" width="2.109375" style="224" customWidth="1"/>
    <col min="15663" max="15851" width="2.6640625" style="224" customWidth="1"/>
    <col min="15852" max="15874" width="9" style="224"/>
    <col min="15875" max="15875" width="24.109375" style="224" customWidth="1"/>
    <col min="15876" max="15876" width="38.88671875" style="224" customWidth="1"/>
    <col min="15877" max="15896" width="2.6640625" style="224" customWidth="1"/>
    <col min="15897" max="15901" width="2.109375" style="224" customWidth="1"/>
    <col min="15902" max="15917" width="2.33203125" style="224" customWidth="1"/>
    <col min="15918" max="15918" width="2.109375" style="224" customWidth="1"/>
    <col min="15919" max="16107" width="2.6640625" style="224" customWidth="1"/>
    <col min="16108" max="16130" width="9" style="224"/>
    <col min="16131" max="16131" width="24.109375" style="224" customWidth="1"/>
    <col min="16132" max="16132" width="38.88671875" style="224" customWidth="1"/>
    <col min="16133" max="16152" width="2.6640625" style="224" customWidth="1"/>
    <col min="16153" max="16157" width="2.109375" style="224" customWidth="1"/>
    <col min="16158" max="16173" width="2.33203125" style="224" customWidth="1"/>
    <col min="16174" max="16174" width="2.109375" style="224" customWidth="1"/>
    <col min="16175" max="16363" width="2.6640625" style="224" customWidth="1"/>
    <col min="16364" max="16384" width="9" style="224"/>
  </cols>
  <sheetData>
    <row r="1" spans="1:46" ht="19.350000000000001" customHeight="1">
      <c r="A1" s="1038" t="s">
        <v>611</v>
      </c>
      <c r="B1" s="1038"/>
      <c r="C1" s="1038"/>
      <c r="D1" s="1038"/>
      <c r="E1" s="1038"/>
      <c r="F1" s="1038"/>
      <c r="G1" s="1038"/>
      <c r="H1" s="1038"/>
      <c r="I1" s="1038"/>
      <c r="J1" s="1038"/>
      <c r="K1" s="1038"/>
      <c r="L1" s="1038"/>
      <c r="M1" s="1038"/>
      <c r="N1" s="1038"/>
      <c r="O1" s="1038"/>
    </row>
    <row r="2" spans="1:46" ht="18.649999999999999" customHeight="1">
      <c r="AD2" s="1083" t="s">
        <v>1748</v>
      </c>
      <c r="AE2" s="1039"/>
      <c r="AF2" s="1039"/>
      <c r="AG2" s="1039"/>
      <c r="AH2" s="1039"/>
      <c r="AI2" s="1039"/>
      <c r="AJ2" s="1039"/>
      <c r="AK2" s="1039"/>
      <c r="AL2" s="1039"/>
      <c r="AM2" s="1039"/>
      <c r="AN2" s="1039"/>
      <c r="AO2" s="1039"/>
      <c r="AP2" s="1039"/>
      <c r="AQ2" s="1039"/>
      <c r="AR2" s="1039"/>
      <c r="AS2" s="1039"/>
      <c r="AT2" s="1039"/>
    </row>
    <row r="3" spans="1:46" ht="22.25" customHeight="1">
      <c r="A3" s="1085" t="s">
        <v>612</v>
      </c>
      <c r="B3" s="1086"/>
      <c r="C3" s="1087"/>
      <c r="D3" s="1009" t="s">
        <v>608</v>
      </c>
      <c r="E3" s="1009"/>
      <c r="F3" s="1009"/>
      <c r="G3" s="1010"/>
      <c r="H3" s="1061" t="s">
        <v>517</v>
      </c>
      <c r="I3" s="1009"/>
      <c r="J3" s="1009"/>
      <c r="K3" s="1009"/>
      <c r="L3" s="1009"/>
      <c r="M3" s="1010"/>
      <c r="N3" s="1004" t="s">
        <v>613</v>
      </c>
      <c r="O3" s="1004"/>
      <c r="P3" s="1004"/>
      <c r="Q3" s="1004"/>
      <c r="R3" s="1004"/>
      <c r="S3" s="1004"/>
      <c r="T3" s="1004" t="s">
        <v>606</v>
      </c>
      <c r="U3" s="1004"/>
      <c r="V3" s="1004"/>
      <c r="W3" s="1004"/>
      <c r="X3" s="1004"/>
      <c r="Y3" s="1004"/>
      <c r="Z3" s="1022" t="s">
        <v>614</v>
      </c>
      <c r="AA3" s="1022"/>
      <c r="AB3" s="1022"/>
      <c r="AC3" s="1022"/>
      <c r="AD3" s="1022"/>
      <c r="AE3" s="985" t="s">
        <v>522</v>
      </c>
      <c r="AF3" s="985"/>
      <c r="AG3" s="985"/>
      <c r="AH3" s="985"/>
      <c r="AI3" s="985"/>
      <c r="AJ3" s="985"/>
      <c r="AK3" s="985"/>
      <c r="AL3" s="985"/>
      <c r="AM3" s="985"/>
      <c r="AN3" s="985"/>
      <c r="AO3" s="985"/>
      <c r="AP3" s="985"/>
      <c r="AQ3" s="985"/>
      <c r="AR3" s="985"/>
      <c r="AS3" s="985"/>
      <c r="AT3" s="985"/>
    </row>
    <row r="4" spans="1:46" ht="22.25" customHeight="1">
      <c r="A4" s="1088"/>
      <c r="B4" s="1089"/>
      <c r="C4" s="1090"/>
      <c r="D4" s="1012"/>
      <c r="E4" s="1012"/>
      <c r="F4" s="1012"/>
      <c r="G4" s="1013"/>
      <c r="H4" s="1062"/>
      <c r="I4" s="1012"/>
      <c r="J4" s="1012"/>
      <c r="K4" s="1012"/>
      <c r="L4" s="1012"/>
      <c r="M4" s="1013"/>
      <c r="N4" s="986" t="s">
        <v>523</v>
      </c>
      <c r="O4" s="986"/>
      <c r="P4" s="986" t="s">
        <v>524</v>
      </c>
      <c r="Q4" s="986"/>
      <c r="R4" s="986" t="s">
        <v>123</v>
      </c>
      <c r="S4" s="986"/>
      <c r="T4" s="986" t="s">
        <v>525</v>
      </c>
      <c r="U4" s="986"/>
      <c r="V4" s="986" t="s">
        <v>526</v>
      </c>
      <c r="W4" s="986"/>
      <c r="X4" s="986" t="s">
        <v>527</v>
      </c>
      <c r="Y4" s="986"/>
      <c r="Z4" s="1022"/>
      <c r="AA4" s="1022"/>
      <c r="AB4" s="1022"/>
      <c r="AC4" s="1022"/>
      <c r="AD4" s="1022"/>
      <c r="AE4" s="986" t="s">
        <v>530</v>
      </c>
      <c r="AF4" s="986"/>
      <c r="AG4" s="986"/>
      <c r="AH4" s="1084" t="s">
        <v>531</v>
      </c>
      <c r="AI4" s="1084"/>
      <c r="AJ4" s="1084"/>
      <c r="AK4" s="986" t="s">
        <v>532</v>
      </c>
      <c r="AL4" s="986"/>
      <c r="AM4" s="986"/>
      <c r="AN4" s="986"/>
      <c r="AO4" s="986" t="s">
        <v>534</v>
      </c>
      <c r="AP4" s="986"/>
      <c r="AQ4" s="986"/>
      <c r="AR4" s="988" t="s">
        <v>295</v>
      </c>
      <c r="AS4" s="988"/>
      <c r="AT4" s="988"/>
    </row>
    <row r="5" spans="1:46" ht="22.25" customHeight="1">
      <c r="A5" s="1092"/>
      <c r="B5" s="483" t="s">
        <v>1419</v>
      </c>
      <c r="C5" s="1094"/>
      <c r="D5" s="1055" t="s">
        <v>1399</v>
      </c>
      <c r="E5" s="1055"/>
      <c r="F5" s="1055"/>
      <c r="G5" s="1056"/>
      <c r="H5" s="1063" t="s">
        <v>1420</v>
      </c>
      <c r="I5" s="1055"/>
      <c r="J5" s="1055"/>
      <c r="K5" s="1055"/>
      <c r="L5" s="1055"/>
      <c r="M5" s="1056"/>
      <c r="N5" s="1051" t="s">
        <v>1758</v>
      </c>
      <c r="O5" s="1051"/>
      <c r="P5" s="1051" t="s">
        <v>1758</v>
      </c>
      <c r="Q5" s="1051"/>
      <c r="R5" s="1051" t="s">
        <v>1758</v>
      </c>
      <c r="S5" s="1051"/>
      <c r="T5" s="1051" t="s">
        <v>1758</v>
      </c>
      <c r="U5" s="1051"/>
      <c r="V5" s="1051" t="s">
        <v>1758</v>
      </c>
      <c r="W5" s="1051"/>
      <c r="X5" s="1051" t="s">
        <v>1758</v>
      </c>
      <c r="Y5" s="1051"/>
      <c r="Z5" s="1051" t="s">
        <v>1758</v>
      </c>
      <c r="AA5" s="1051"/>
      <c r="AB5" s="1051"/>
      <c r="AC5" s="1051"/>
      <c r="AD5" s="1051"/>
      <c r="AE5" s="1066" t="s">
        <v>1758</v>
      </c>
      <c r="AF5" s="1066"/>
      <c r="AG5" s="1066"/>
      <c r="AH5" s="1066" t="s">
        <v>1758</v>
      </c>
      <c r="AI5" s="1066"/>
      <c r="AJ5" s="1066"/>
      <c r="AK5" s="1051" t="s">
        <v>1758</v>
      </c>
      <c r="AL5" s="1051"/>
      <c r="AM5" s="1051"/>
      <c r="AN5" s="1051"/>
      <c r="AO5" s="1051" t="s">
        <v>1758</v>
      </c>
      <c r="AP5" s="1051"/>
      <c r="AQ5" s="1051"/>
      <c r="AR5" s="1053" t="s">
        <v>1758</v>
      </c>
      <c r="AS5" s="1053"/>
      <c r="AT5" s="1053"/>
    </row>
    <row r="6" spans="1:46" ht="22.25" customHeight="1">
      <c r="A6" s="1093"/>
      <c r="B6" s="489" t="s">
        <v>1398</v>
      </c>
      <c r="C6" s="1095"/>
      <c r="D6" s="1057" t="s">
        <v>1421</v>
      </c>
      <c r="E6" s="1057"/>
      <c r="F6" s="1057"/>
      <c r="G6" s="1058"/>
      <c r="H6" s="1064"/>
      <c r="I6" s="1057"/>
      <c r="J6" s="1057"/>
      <c r="K6" s="1057"/>
      <c r="L6" s="1057"/>
      <c r="M6" s="1058"/>
      <c r="N6" s="1052"/>
      <c r="O6" s="1052"/>
      <c r="P6" s="1052"/>
      <c r="Q6" s="1052"/>
      <c r="R6" s="1052"/>
      <c r="S6" s="1052"/>
      <c r="T6" s="1052"/>
      <c r="U6" s="1052"/>
      <c r="V6" s="1052"/>
      <c r="W6" s="1052"/>
      <c r="X6" s="1052"/>
      <c r="Y6" s="1052"/>
      <c r="Z6" s="1052"/>
      <c r="AA6" s="1052"/>
      <c r="AB6" s="1052"/>
      <c r="AC6" s="1052"/>
      <c r="AD6" s="1052"/>
      <c r="AE6" s="1067"/>
      <c r="AF6" s="1067"/>
      <c r="AG6" s="1067"/>
      <c r="AH6" s="1067"/>
      <c r="AI6" s="1067"/>
      <c r="AJ6" s="1067"/>
      <c r="AK6" s="1052"/>
      <c r="AL6" s="1052"/>
      <c r="AM6" s="1052"/>
      <c r="AN6" s="1052"/>
      <c r="AO6" s="1052"/>
      <c r="AP6" s="1052"/>
      <c r="AQ6" s="1052"/>
      <c r="AR6" s="1054"/>
      <c r="AS6" s="1054"/>
      <c r="AT6" s="1054"/>
    </row>
    <row r="7" spans="1:46" ht="22.25" customHeight="1">
      <c r="A7" s="1096"/>
      <c r="B7" s="487" t="s">
        <v>615</v>
      </c>
      <c r="C7" s="1098"/>
      <c r="D7" s="1055" t="s">
        <v>1759</v>
      </c>
      <c r="E7" s="1055"/>
      <c r="F7" s="1055"/>
      <c r="G7" s="1056"/>
      <c r="H7" s="1063" t="s">
        <v>616</v>
      </c>
      <c r="I7" s="1055"/>
      <c r="J7" s="1055"/>
      <c r="K7" s="1055"/>
      <c r="L7" s="1055"/>
      <c r="M7" s="1056"/>
      <c r="N7" s="1068">
        <v>27</v>
      </c>
      <c r="O7" s="1068"/>
      <c r="P7" s="1068">
        <v>1</v>
      </c>
      <c r="Q7" s="1068"/>
      <c r="R7" s="1068">
        <f>N7+P7</f>
        <v>28</v>
      </c>
      <c r="S7" s="1068"/>
      <c r="T7" s="1068">
        <v>6</v>
      </c>
      <c r="U7" s="1068"/>
      <c r="V7" s="1068">
        <v>2</v>
      </c>
      <c r="W7" s="1068"/>
      <c r="X7" s="1068">
        <v>5</v>
      </c>
      <c r="Y7" s="1068"/>
      <c r="Z7" s="1068">
        <v>27860</v>
      </c>
      <c r="AA7" s="1068"/>
      <c r="AB7" s="1068"/>
      <c r="AC7" s="1068"/>
      <c r="AD7" s="1068"/>
      <c r="AE7" s="1077">
        <v>790</v>
      </c>
      <c r="AF7" s="1077"/>
      <c r="AG7" s="1077"/>
      <c r="AH7" s="1077">
        <v>380</v>
      </c>
      <c r="AI7" s="1077"/>
      <c r="AJ7" s="1077"/>
      <c r="AK7" s="1068">
        <v>42250</v>
      </c>
      <c r="AL7" s="1068"/>
      <c r="AM7" s="1068"/>
      <c r="AN7" s="1068"/>
      <c r="AO7" s="1068" t="s">
        <v>1758</v>
      </c>
      <c r="AP7" s="1068"/>
      <c r="AQ7" s="1068"/>
      <c r="AR7" s="1079">
        <v>228</v>
      </c>
      <c r="AS7" s="1079"/>
      <c r="AT7" s="1079"/>
    </row>
    <row r="8" spans="1:46" ht="22.25" customHeight="1">
      <c r="A8" s="1097"/>
      <c r="B8" s="488" t="s">
        <v>618</v>
      </c>
      <c r="C8" s="1099"/>
      <c r="D8" s="1059" t="s">
        <v>1422</v>
      </c>
      <c r="E8" s="1059"/>
      <c r="F8" s="1059"/>
      <c r="G8" s="1060"/>
      <c r="H8" s="1065"/>
      <c r="I8" s="1059"/>
      <c r="J8" s="1059"/>
      <c r="K8" s="1059"/>
      <c r="L8" s="1059"/>
      <c r="M8" s="1060"/>
      <c r="N8" s="1069"/>
      <c r="O8" s="1069"/>
      <c r="P8" s="1069"/>
      <c r="Q8" s="1069"/>
      <c r="R8" s="1069"/>
      <c r="S8" s="1069"/>
      <c r="T8" s="1069"/>
      <c r="U8" s="1069"/>
      <c r="V8" s="1069"/>
      <c r="W8" s="1069"/>
      <c r="X8" s="1069"/>
      <c r="Y8" s="1069"/>
      <c r="Z8" s="1069"/>
      <c r="AA8" s="1069"/>
      <c r="AB8" s="1069"/>
      <c r="AC8" s="1069"/>
      <c r="AD8" s="1069"/>
      <c r="AE8" s="1078"/>
      <c r="AF8" s="1078"/>
      <c r="AG8" s="1078"/>
      <c r="AH8" s="1078"/>
      <c r="AI8" s="1078"/>
      <c r="AJ8" s="1078"/>
      <c r="AK8" s="1069"/>
      <c r="AL8" s="1069"/>
      <c r="AM8" s="1069"/>
      <c r="AN8" s="1069"/>
      <c r="AO8" s="1069"/>
      <c r="AP8" s="1069"/>
      <c r="AQ8" s="1069"/>
      <c r="AR8" s="1070"/>
      <c r="AS8" s="1070"/>
      <c r="AT8" s="1070"/>
    </row>
    <row r="9" spans="1:46" ht="22.25" customHeight="1"/>
    <row r="10" spans="1:46" ht="22.25" customHeight="1">
      <c r="A10" s="1038" t="s">
        <v>619</v>
      </c>
      <c r="B10" s="1038"/>
      <c r="C10" s="1038"/>
      <c r="D10" s="1038"/>
      <c r="E10" s="1038"/>
      <c r="F10" s="1038"/>
      <c r="G10" s="1038"/>
      <c r="H10" s="1038"/>
      <c r="I10" s="1038"/>
      <c r="J10" s="1038"/>
      <c r="K10" s="1038"/>
      <c r="L10" s="1038"/>
      <c r="M10" s="1038"/>
      <c r="N10" s="1038"/>
      <c r="O10" s="1038"/>
      <c r="AC10" s="1039" t="s">
        <v>1747</v>
      </c>
      <c r="AD10" s="1039"/>
      <c r="AE10" s="1039"/>
      <c r="AF10" s="1039"/>
      <c r="AG10" s="1039"/>
      <c r="AH10" s="1039"/>
      <c r="AI10" s="1039"/>
      <c r="AJ10" s="1039"/>
      <c r="AK10" s="1039"/>
      <c r="AL10" s="1039"/>
      <c r="AM10" s="1039"/>
      <c r="AN10" s="1039"/>
      <c r="AO10" s="1039"/>
      <c r="AP10" s="1039"/>
      <c r="AQ10" s="1039"/>
      <c r="AR10" s="1039"/>
      <c r="AS10" s="1039"/>
    </row>
    <row r="11" spans="1:46" ht="22.25" customHeight="1">
      <c r="A11" s="1080"/>
      <c r="B11" s="1081" t="s">
        <v>612</v>
      </c>
      <c r="C11" s="1104"/>
      <c r="D11" s="1061" t="s">
        <v>608</v>
      </c>
      <c r="E11" s="1010"/>
      <c r="F11" s="1004" t="s">
        <v>620</v>
      </c>
      <c r="G11" s="1004"/>
      <c r="H11" s="1004"/>
      <c r="I11" s="1004"/>
      <c r="J11" s="1004"/>
      <c r="K11" s="1004"/>
      <c r="L11" s="1004" t="s">
        <v>606</v>
      </c>
      <c r="M11" s="1004"/>
      <c r="N11" s="1004"/>
      <c r="O11" s="1004"/>
      <c r="P11" s="1004"/>
      <c r="Q11" s="1004"/>
      <c r="R11" s="1022" t="s">
        <v>614</v>
      </c>
      <c r="S11" s="1022"/>
      <c r="T11" s="1022"/>
      <c r="U11" s="1022"/>
      <c r="V11" s="1022" t="s">
        <v>521</v>
      </c>
      <c r="W11" s="1022"/>
      <c r="X11" s="1022"/>
      <c r="Y11" s="1022"/>
      <c r="Z11" s="985" t="s">
        <v>522</v>
      </c>
      <c r="AA11" s="985"/>
      <c r="AB11" s="985"/>
      <c r="AC11" s="985"/>
      <c r="AD11" s="985"/>
      <c r="AE11" s="985"/>
      <c r="AF11" s="985"/>
      <c r="AG11" s="985"/>
      <c r="AH11" s="985"/>
      <c r="AI11" s="985"/>
      <c r="AJ11" s="985"/>
      <c r="AK11" s="985"/>
      <c r="AL11" s="985"/>
      <c r="AM11" s="985"/>
      <c r="AN11" s="985"/>
      <c r="AO11" s="985"/>
      <c r="AP11" s="985"/>
      <c r="AQ11" s="985"/>
      <c r="AR11" s="985"/>
      <c r="AS11" s="985"/>
    </row>
    <row r="12" spans="1:46" ht="22.25" customHeight="1">
      <c r="A12" s="1080"/>
      <c r="B12" s="1081"/>
      <c r="C12" s="1105"/>
      <c r="D12" s="1062"/>
      <c r="E12" s="1013"/>
      <c r="F12" s="986" t="s">
        <v>523</v>
      </c>
      <c r="G12" s="986"/>
      <c r="H12" s="986" t="s">
        <v>524</v>
      </c>
      <c r="I12" s="986"/>
      <c r="J12" s="986" t="s">
        <v>123</v>
      </c>
      <c r="K12" s="986"/>
      <c r="L12" s="986" t="s">
        <v>525</v>
      </c>
      <c r="M12" s="986"/>
      <c r="N12" s="986" t="s">
        <v>526</v>
      </c>
      <c r="O12" s="986"/>
      <c r="P12" s="986" t="s">
        <v>527</v>
      </c>
      <c r="Q12" s="986"/>
      <c r="R12" s="1022"/>
      <c r="S12" s="1022"/>
      <c r="T12" s="1022"/>
      <c r="U12" s="1022"/>
      <c r="V12" s="1022"/>
      <c r="W12" s="1022"/>
      <c r="X12" s="1022"/>
      <c r="Y12" s="1022"/>
      <c r="Z12" s="986" t="s">
        <v>621</v>
      </c>
      <c r="AA12" s="986"/>
      <c r="AB12" s="986"/>
      <c r="AC12" s="986"/>
      <c r="AD12" s="986"/>
      <c r="AE12" s="986" t="s">
        <v>622</v>
      </c>
      <c r="AF12" s="986"/>
      <c r="AG12" s="986"/>
      <c r="AH12" s="986"/>
      <c r="AI12" s="986"/>
      <c r="AJ12" s="986" t="s">
        <v>623</v>
      </c>
      <c r="AK12" s="986"/>
      <c r="AL12" s="986"/>
      <c r="AM12" s="986"/>
      <c r="AN12" s="986"/>
      <c r="AO12" s="988" t="s">
        <v>295</v>
      </c>
      <c r="AP12" s="988"/>
      <c r="AQ12" s="988"/>
      <c r="AR12" s="988"/>
      <c r="AS12" s="988"/>
    </row>
    <row r="13" spans="1:46" ht="22.25" customHeight="1">
      <c r="A13" s="1082"/>
      <c r="B13" s="483" t="s">
        <v>624</v>
      </c>
      <c r="C13" s="1102"/>
      <c r="D13" s="1027" t="s">
        <v>1760</v>
      </c>
      <c r="E13" s="1028"/>
      <c r="F13" s="1072">
        <v>12</v>
      </c>
      <c r="G13" s="1072"/>
      <c r="H13" s="1072" t="s">
        <v>78</v>
      </c>
      <c r="I13" s="1072"/>
      <c r="J13" s="1073">
        <f>SUM(F13:H13)</f>
        <v>12</v>
      </c>
      <c r="K13" s="1074"/>
      <c r="L13" s="1072">
        <v>3</v>
      </c>
      <c r="M13" s="1072"/>
      <c r="N13" s="1072">
        <v>2</v>
      </c>
      <c r="O13" s="1072"/>
      <c r="P13" s="1072" t="s">
        <v>78</v>
      </c>
      <c r="Q13" s="1072"/>
      <c r="R13" s="1072">
        <v>4416</v>
      </c>
      <c r="S13" s="1072"/>
      <c r="T13" s="1072"/>
      <c r="U13" s="1072"/>
      <c r="V13" s="1072">
        <v>4896</v>
      </c>
      <c r="W13" s="1072"/>
      <c r="X13" s="1072"/>
      <c r="Y13" s="1072"/>
      <c r="Z13" s="1072">
        <v>9752</v>
      </c>
      <c r="AA13" s="1072"/>
      <c r="AB13" s="1072"/>
      <c r="AC13" s="1072"/>
      <c r="AD13" s="1072"/>
      <c r="AE13" s="1072" t="s">
        <v>78</v>
      </c>
      <c r="AF13" s="1072"/>
      <c r="AG13" s="1072"/>
      <c r="AH13" s="1072"/>
      <c r="AI13" s="1072"/>
      <c r="AJ13" s="1072" t="s">
        <v>78</v>
      </c>
      <c r="AK13" s="1072"/>
      <c r="AL13" s="1072"/>
      <c r="AM13" s="1072"/>
      <c r="AN13" s="1072"/>
      <c r="AO13" s="1071" t="s">
        <v>78</v>
      </c>
      <c r="AP13" s="1071"/>
      <c r="AQ13" s="1071"/>
      <c r="AR13" s="1071"/>
      <c r="AS13" s="1071"/>
    </row>
    <row r="14" spans="1:46" ht="22.25" customHeight="1">
      <c r="A14" s="1011"/>
      <c r="B14" s="484" t="s">
        <v>1752</v>
      </c>
      <c r="C14" s="1103"/>
      <c r="D14" s="490"/>
      <c r="E14" s="480" t="s">
        <v>1201</v>
      </c>
      <c r="F14" s="1072"/>
      <c r="G14" s="1072"/>
      <c r="H14" s="1072"/>
      <c r="I14" s="1072"/>
      <c r="J14" s="1075"/>
      <c r="K14" s="1076"/>
      <c r="L14" s="1072"/>
      <c r="M14" s="1072"/>
      <c r="N14" s="1072"/>
      <c r="O14" s="1072"/>
      <c r="P14" s="1072"/>
      <c r="Q14" s="1072"/>
      <c r="R14" s="1072"/>
      <c r="S14" s="1072"/>
      <c r="T14" s="1072"/>
      <c r="U14" s="1072"/>
      <c r="V14" s="1072"/>
      <c r="W14" s="1072"/>
      <c r="X14" s="1072"/>
      <c r="Y14" s="1072"/>
      <c r="Z14" s="1072"/>
      <c r="AA14" s="1072"/>
      <c r="AB14" s="1072"/>
      <c r="AC14" s="1072"/>
      <c r="AD14" s="1072"/>
      <c r="AE14" s="1072"/>
      <c r="AF14" s="1072"/>
      <c r="AG14" s="1072"/>
      <c r="AH14" s="1072"/>
      <c r="AI14" s="1072"/>
      <c r="AJ14" s="1072"/>
      <c r="AK14" s="1072"/>
      <c r="AL14" s="1072"/>
      <c r="AM14" s="1072"/>
      <c r="AN14" s="1072"/>
      <c r="AO14" s="1071"/>
      <c r="AP14" s="1071"/>
      <c r="AQ14" s="1071"/>
      <c r="AR14" s="1071"/>
      <c r="AS14" s="1071"/>
    </row>
    <row r="15" spans="1:46" ht="22.25" customHeight="1">
      <c r="A15" s="1082"/>
      <c r="B15" s="485" t="s">
        <v>1749</v>
      </c>
      <c r="C15" s="1102"/>
      <c r="D15" s="1027" t="s">
        <v>1199</v>
      </c>
      <c r="E15" s="1028"/>
      <c r="F15" s="1072">
        <v>7</v>
      </c>
      <c r="G15" s="1072"/>
      <c r="H15" s="1072" t="s">
        <v>78</v>
      </c>
      <c r="I15" s="1072"/>
      <c r="J15" s="1072">
        <f>SUM(F15:H15)</f>
        <v>7</v>
      </c>
      <c r="K15" s="1072"/>
      <c r="L15" s="1072">
        <v>1</v>
      </c>
      <c r="M15" s="1072"/>
      <c r="N15" s="1072" t="s">
        <v>78</v>
      </c>
      <c r="O15" s="1072"/>
      <c r="P15" s="1072" t="s">
        <v>78</v>
      </c>
      <c r="Q15" s="1072"/>
      <c r="R15" s="1072">
        <v>658</v>
      </c>
      <c r="S15" s="1072"/>
      <c r="T15" s="1072"/>
      <c r="U15" s="1072"/>
      <c r="V15" s="1072" t="s">
        <v>263</v>
      </c>
      <c r="W15" s="1072"/>
      <c r="X15" s="1072"/>
      <c r="Y15" s="1072"/>
      <c r="Z15" s="1072">
        <v>88</v>
      </c>
      <c r="AA15" s="1072"/>
      <c r="AB15" s="1072"/>
      <c r="AC15" s="1072"/>
      <c r="AD15" s="1072"/>
      <c r="AE15" s="1072" t="s">
        <v>78</v>
      </c>
      <c r="AF15" s="1072"/>
      <c r="AG15" s="1072"/>
      <c r="AH15" s="1072"/>
      <c r="AI15" s="1072"/>
      <c r="AJ15" s="1072" t="s">
        <v>78</v>
      </c>
      <c r="AK15" s="1072"/>
      <c r="AL15" s="1072"/>
      <c r="AM15" s="1072"/>
      <c r="AN15" s="1072"/>
      <c r="AO15" s="1071" t="s">
        <v>78</v>
      </c>
      <c r="AP15" s="1071"/>
      <c r="AQ15" s="1071"/>
      <c r="AR15" s="1071"/>
      <c r="AS15" s="1071"/>
    </row>
    <row r="16" spans="1:46" ht="22.25" customHeight="1">
      <c r="A16" s="1011"/>
      <c r="B16" s="484" t="s">
        <v>1752</v>
      </c>
      <c r="C16" s="1103"/>
      <c r="D16" s="490"/>
      <c r="E16" s="480" t="s">
        <v>1202</v>
      </c>
      <c r="F16" s="1072"/>
      <c r="G16" s="1072"/>
      <c r="H16" s="1072"/>
      <c r="I16" s="1072"/>
      <c r="J16" s="1072"/>
      <c r="K16" s="1072"/>
      <c r="L16" s="1072"/>
      <c r="M16" s="1072"/>
      <c r="N16" s="1072"/>
      <c r="O16" s="1072"/>
      <c r="P16" s="1072"/>
      <c r="Q16" s="1072"/>
      <c r="R16" s="1072"/>
      <c r="S16" s="1072"/>
      <c r="T16" s="1072"/>
      <c r="U16" s="1072"/>
      <c r="V16" s="1072"/>
      <c r="W16" s="1072"/>
      <c r="X16" s="1072"/>
      <c r="Y16" s="1072"/>
      <c r="Z16" s="1072"/>
      <c r="AA16" s="1072"/>
      <c r="AB16" s="1072"/>
      <c r="AC16" s="1072"/>
      <c r="AD16" s="1072"/>
      <c r="AE16" s="1072"/>
      <c r="AF16" s="1072"/>
      <c r="AG16" s="1072"/>
      <c r="AH16" s="1072"/>
      <c r="AI16" s="1072"/>
      <c r="AJ16" s="1072"/>
      <c r="AK16" s="1072"/>
      <c r="AL16" s="1072"/>
      <c r="AM16" s="1072"/>
      <c r="AN16" s="1072"/>
      <c r="AO16" s="1071"/>
      <c r="AP16" s="1071"/>
      <c r="AQ16" s="1071"/>
      <c r="AR16" s="1071"/>
      <c r="AS16" s="1071"/>
    </row>
    <row r="17" spans="1:45" ht="22.25" customHeight="1">
      <c r="A17" s="1082"/>
      <c r="B17" s="485" t="s">
        <v>1851</v>
      </c>
      <c r="C17" s="1102"/>
      <c r="D17" s="1027" t="s">
        <v>1761</v>
      </c>
      <c r="E17" s="1028"/>
      <c r="F17" s="1072">
        <v>11</v>
      </c>
      <c r="G17" s="1072"/>
      <c r="H17" s="1072" t="s">
        <v>78</v>
      </c>
      <c r="I17" s="1072"/>
      <c r="J17" s="1072">
        <f>SUM(F17:H17)</f>
        <v>11</v>
      </c>
      <c r="K17" s="1072"/>
      <c r="L17" s="1072">
        <v>3</v>
      </c>
      <c r="M17" s="1072"/>
      <c r="N17" s="1072">
        <v>2</v>
      </c>
      <c r="O17" s="1072"/>
      <c r="P17" s="1072" t="s">
        <v>78</v>
      </c>
      <c r="Q17" s="1072"/>
      <c r="R17" s="1072">
        <v>4800</v>
      </c>
      <c r="S17" s="1072"/>
      <c r="T17" s="1072"/>
      <c r="U17" s="1072"/>
      <c r="V17" s="1072">
        <v>35704</v>
      </c>
      <c r="W17" s="1072"/>
      <c r="X17" s="1072"/>
      <c r="Y17" s="1072"/>
      <c r="Z17" s="1072">
        <v>33599</v>
      </c>
      <c r="AA17" s="1072"/>
      <c r="AB17" s="1072"/>
      <c r="AC17" s="1072"/>
      <c r="AD17" s="1072"/>
      <c r="AE17" s="1072" t="s">
        <v>78</v>
      </c>
      <c r="AF17" s="1072"/>
      <c r="AG17" s="1072"/>
      <c r="AH17" s="1072"/>
      <c r="AI17" s="1072"/>
      <c r="AJ17" s="1072" t="s">
        <v>78</v>
      </c>
      <c r="AK17" s="1072"/>
      <c r="AL17" s="1072"/>
      <c r="AM17" s="1072"/>
      <c r="AN17" s="1072"/>
      <c r="AO17" s="1071" t="s">
        <v>78</v>
      </c>
      <c r="AP17" s="1071"/>
      <c r="AQ17" s="1071"/>
      <c r="AR17" s="1071"/>
      <c r="AS17" s="1071"/>
    </row>
    <row r="18" spans="1:45" ht="22.25" customHeight="1">
      <c r="A18" s="1011"/>
      <c r="B18" s="484" t="s">
        <v>1752</v>
      </c>
      <c r="C18" s="1103"/>
      <c r="D18" s="490"/>
      <c r="E18" s="480" t="s">
        <v>1203</v>
      </c>
      <c r="F18" s="1072"/>
      <c r="G18" s="1072"/>
      <c r="H18" s="1072"/>
      <c r="I18" s="1072"/>
      <c r="J18" s="1072"/>
      <c r="K18" s="1072"/>
      <c r="L18" s="1072"/>
      <c r="M18" s="1072"/>
      <c r="N18" s="1072"/>
      <c r="O18" s="1072"/>
      <c r="P18" s="1072"/>
      <c r="Q18" s="1072"/>
      <c r="R18" s="1072"/>
      <c r="S18" s="1072"/>
      <c r="T18" s="1072"/>
      <c r="U18" s="1072"/>
      <c r="V18" s="1072"/>
      <c r="W18" s="1072"/>
      <c r="X18" s="1072"/>
      <c r="Y18" s="1072"/>
      <c r="Z18" s="1072"/>
      <c r="AA18" s="1072"/>
      <c r="AB18" s="1072"/>
      <c r="AC18" s="1072"/>
      <c r="AD18" s="1072"/>
      <c r="AE18" s="1072"/>
      <c r="AF18" s="1072"/>
      <c r="AG18" s="1072"/>
      <c r="AH18" s="1072"/>
      <c r="AI18" s="1072"/>
      <c r="AJ18" s="1072"/>
      <c r="AK18" s="1072"/>
      <c r="AL18" s="1072"/>
      <c r="AM18" s="1072"/>
      <c r="AN18" s="1072"/>
      <c r="AO18" s="1071"/>
      <c r="AP18" s="1071"/>
      <c r="AQ18" s="1071"/>
      <c r="AR18" s="1071"/>
      <c r="AS18" s="1071"/>
    </row>
    <row r="19" spans="1:45" ht="22.25" customHeight="1">
      <c r="A19" s="1082"/>
      <c r="B19" s="485" t="s">
        <v>1750</v>
      </c>
      <c r="C19" s="1102"/>
      <c r="D19" s="1027" t="s">
        <v>1400</v>
      </c>
      <c r="E19" s="1028"/>
      <c r="F19" s="1072">
        <v>9</v>
      </c>
      <c r="G19" s="1072"/>
      <c r="H19" s="1072" t="s">
        <v>78</v>
      </c>
      <c r="I19" s="1072"/>
      <c r="J19" s="1072">
        <f>SUM(F19:H19)</f>
        <v>9</v>
      </c>
      <c r="K19" s="1072"/>
      <c r="L19" s="1072">
        <v>3</v>
      </c>
      <c r="M19" s="1072"/>
      <c r="N19" s="1072">
        <v>2</v>
      </c>
      <c r="O19" s="1072"/>
      <c r="P19" s="1072" t="s">
        <v>78</v>
      </c>
      <c r="Q19" s="1072"/>
      <c r="R19" s="1072">
        <v>2572</v>
      </c>
      <c r="S19" s="1072"/>
      <c r="T19" s="1072"/>
      <c r="U19" s="1072"/>
      <c r="V19" s="1072">
        <v>7301</v>
      </c>
      <c r="W19" s="1072"/>
      <c r="X19" s="1072"/>
      <c r="Y19" s="1072"/>
      <c r="Z19" s="1072">
        <v>50083</v>
      </c>
      <c r="AA19" s="1072"/>
      <c r="AB19" s="1072"/>
      <c r="AC19" s="1072"/>
      <c r="AD19" s="1072"/>
      <c r="AE19" s="1072" t="s">
        <v>78</v>
      </c>
      <c r="AF19" s="1072"/>
      <c r="AG19" s="1072"/>
      <c r="AH19" s="1072"/>
      <c r="AI19" s="1072"/>
      <c r="AJ19" s="1072" t="s">
        <v>78</v>
      </c>
      <c r="AK19" s="1072"/>
      <c r="AL19" s="1072"/>
      <c r="AM19" s="1072"/>
      <c r="AN19" s="1072"/>
      <c r="AO19" s="1071" t="s">
        <v>78</v>
      </c>
      <c r="AP19" s="1071"/>
      <c r="AQ19" s="1071"/>
      <c r="AR19" s="1071"/>
      <c r="AS19" s="1071"/>
    </row>
    <row r="20" spans="1:45" ht="22.25" customHeight="1">
      <c r="A20" s="1011"/>
      <c r="B20" s="484" t="s">
        <v>1752</v>
      </c>
      <c r="C20" s="1103"/>
      <c r="D20" s="490"/>
      <c r="E20" s="480" t="s">
        <v>1423</v>
      </c>
      <c r="F20" s="1072"/>
      <c r="G20" s="1072"/>
      <c r="H20" s="1072"/>
      <c r="I20" s="1072"/>
      <c r="J20" s="1072"/>
      <c r="K20" s="1072"/>
      <c r="L20" s="1072"/>
      <c r="M20" s="1072"/>
      <c r="N20" s="1072"/>
      <c r="O20" s="1072"/>
      <c r="P20" s="1072"/>
      <c r="Q20" s="1072"/>
      <c r="R20" s="1072"/>
      <c r="S20" s="1072"/>
      <c r="T20" s="1072"/>
      <c r="U20" s="1072"/>
      <c r="V20" s="1072"/>
      <c r="W20" s="1072"/>
      <c r="X20" s="1072"/>
      <c r="Y20" s="1072"/>
      <c r="Z20" s="1072"/>
      <c r="AA20" s="1072"/>
      <c r="AB20" s="1072"/>
      <c r="AC20" s="1072"/>
      <c r="AD20" s="1072"/>
      <c r="AE20" s="1072"/>
      <c r="AF20" s="1072"/>
      <c r="AG20" s="1072"/>
      <c r="AH20" s="1072"/>
      <c r="AI20" s="1072"/>
      <c r="AJ20" s="1072"/>
      <c r="AK20" s="1072"/>
      <c r="AL20" s="1072"/>
      <c r="AM20" s="1072"/>
      <c r="AN20" s="1072"/>
      <c r="AO20" s="1071"/>
      <c r="AP20" s="1071"/>
      <c r="AQ20" s="1071"/>
      <c r="AR20" s="1071"/>
      <c r="AS20" s="1071"/>
    </row>
    <row r="21" spans="1:45" ht="22.25" customHeight="1">
      <c r="A21" s="1082"/>
      <c r="B21" s="483" t="s">
        <v>625</v>
      </c>
      <c r="C21" s="1102"/>
      <c r="D21" s="1027" t="s">
        <v>1200</v>
      </c>
      <c r="E21" s="1028"/>
      <c r="F21" s="1072">
        <v>88</v>
      </c>
      <c r="G21" s="1072"/>
      <c r="H21" s="1072" t="s">
        <v>78</v>
      </c>
      <c r="I21" s="1072"/>
      <c r="J21" s="1072">
        <f>SUM(F21:H21)</f>
        <v>88</v>
      </c>
      <c r="K21" s="1072"/>
      <c r="L21" s="1072">
        <v>7</v>
      </c>
      <c r="M21" s="1072"/>
      <c r="N21" s="1072">
        <v>3</v>
      </c>
      <c r="O21" s="1072"/>
      <c r="P21" s="1072">
        <v>1</v>
      </c>
      <c r="Q21" s="1072"/>
      <c r="R21" s="1072">
        <v>480</v>
      </c>
      <c r="S21" s="1072"/>
      <c r="T21" s="1072"/>
      <c r="U21" s="1072"/>
      <c r="V21" s="1072">
        <v>11156</v>
      </c>
      <c r="W21" s="1072"/>
      <c r="X21" s="1072"/>
      <c r="Y21" s="1072"/>
      <c r="Z21" s="1072">
        <v>1637</v>
      </c>
      <c r="AA21" s="1072"/>
      <c r="AB21" s="1072"/>
      <c r="AC21" s="1072"/>
      <c r="AD21" s="1072"/>
      <c r="AE21" s="1072" t="s">
        <v>78</v>
      </c>
      <c r="AF21" s="1072"/>
      <c r="AG21" s="1072"/>
      <c r="AH21" s="1072"/>
      <c r="AI21" s="1072"/>
      <c r="AJ21" s="1072" t="s">
        <v>78</v>
      </c>
      <c r="AK21" s="1072"/>
      <c r="AL21" s="1072"/>
      <c r="AM21" s="1072"/>
      <c r="AN21" s="1072"/>
      <c r="AO21" s="1071" t="s">
        <v>78</v>
      </c>
      <c r="AP21" s="1071"/>
      <c r="AQ21" s="1071"/>
      <c r="AR21" s="1071"/>
      <c r="AS21" s="1071"/>
    </row>
    <row r="22" spans="1:45" ht="22.25" customHeight="1">
      <c r="A22" s="1011"/>
      <c r="B22" s="484" t="s">
        <v>1753</v>
      </c>
      <c r="C22" s="1103"/>
      <c r="D22" s="490"/>
      <c r="E22" s="480" t="s">
        <v>1204</v>
      </c>
      <c r="F22" s="1072"/>
      <c r="G22" s="1072"/>
      <c r="H22" s="1072"/>
      <c r="I22" s="1072"/>
      <c r="J22" s="1072"/>
      <c r="K22" s="1072"/>
      <c r="L22" s="1072"/>
      <c r="M22" s="1072"/>
      <c r="N22" s="1072"/>
      <c r="O22" s="1072"/>
      <c r="P22" s="1072"/>
      <c r="Q22" s="1072"/>
      <c r="R22" s="1072"/>
      <c r="S22" s="1072"/>
      <c r="T22" s="1072"/>
      <c r="U22" s="1072"/>
      <c r="V22" s="1072"/>
      <c r="W22" s="1072"/>
      <c r="X22" s="1072"/>
      <c r="Y22" s="1072"/>
      <c r="Z22" s="1072"/>
      <c r="AA22" s="1072"/>
      <c r="AB22" s="1072"/>
      <c r="AC22" s="1072"/>
      <c r="AD22" s="1072"/>
      <c r="AE22" s="1072"/>
      <c r="AF22" s="1072"/>
      <c r="AG22" s="1072"/>
      <c r="AH22" s="1072"/>
      <c r="AI22" s="1072"/>
      <c r="AJ22" s="1072"/>
      <c r="AK22" s="1072"/>
      <c r="AL22" s="1072"/>
      <c r="AM22" s="1072"/>
      <c r="AN22" s="1072"/>
      <c r="AO22" s="1071"/>
      <c r="AP22" s="1071"/>
      <c r="AQ22" s="1071"/>
      <c r="AR22" s="1071"/>
      <c r="AS22" s="1071"/>
    </row>
    <row r="23" spans="1:45" ht="22.25" customHeight="1">
      <c r="A23" s="1082"/>
      <c r="B23" s="483" t="s">
        <v>626</v>
      </c>
      <c r="C23" s="1102"/>
      <c r="D23" s="1027" t="s">
        <v>1757</v>
      </c>
      <c r="E23" s="1028"/>
      <c r="F23" s="1072">
        <v>8</v>
      </c>
      <c r="G23" s="1072"/>
      <c r="H23" s="1072" t="s">
        <v>78</v>
      </c>
      <c r="I23" s="1072"/>
      <c r="J23" s="1072">
        <f>SUM(F23:H23)</f>
        <v>8</v>
      </c>
      <c r="K23" s="1072"/>
      <c r="L23" s="1072">
        <v>3</v>
      </c>
      <c r="M23" s="1072"/>
      <c r="N23" s="1072">
        <v>2</v>
      </c>
      <c r="O23" s="1072"/>
      <c r="P23" s="1072" t="s">
        <v>78</v>
      </c>
      <c r="Q23" s="1072"/>
      <c r="R23" s="1072">
        <v>345</v>
      </c>
      <c r="S23" s="1072"/>
      <c r="T23" s="1072"/>
      <c r="U23" s="1072"/>
      <c r="V23" s="1072">
        <v>1047</v>
      </c>
      <c r="W23" s="1072"/>
      <c r="X23" s="1072"/>
      <c r="Y23" s="1072"/>
      <c r="Z23" s="1072">
        <v>202</v>
      </c>
      <c r="AA23" s="1072"/>
      <c r="AB23" s="1072"/>
      <c r="AC23" s="1072"/>
      <c r="AD23" s="1072"/>
      <c r="AE23" s="1072" t="s">
        <v>78</v>
      </c>
      <c r="AF23" s="1072"/>
      <c r="AG23" s="1072"/>
      <c r="AH23" s="1072"/>
      <c r="AI23" s="1072"/>
      <c r="AJ23" s="1072" t="s">
        <v>78</v>
      </c>
      <c r="AK23" s="1072"/>
      <c r="AL23" s="1072"/>
      <c r="AM23" s="1072"/>
      <c r="AN23" s="1072"/>
      <c r="AO23" s="1071" t="s">
        <v>78</v>
      </c>
      <c r="AP23" s="1071"/>
      <c r="AQ23" s="1071"/>
      <c r="AR23" s="1071"/>
      <c r="AS23" s="1071"/>
    </row>
    <row r="24" spans="1:45" ht="22.25" customHeight="1">
      <c r="A24" s="1011"/>
      <c r="B24" s="484" t="s">
        <v>1754</v>
      </c>
      <c r="C24" s="1103"/>
      <c r="D24" s="490"/>
      <c r="E24" s="480" t="s">
        <v>1205</v>
      </c>
      <c r="F24" s="1072"/>
      <c r="G24" s="1072"/>
      <c r="H24" s="1072"/>
      <c r="I24" s="1072"/>
      <c r="J24" s="1072"/>
      <c r="K24" s="1072"/>
      <c r="L24" s="1072"/>
      <c r="M24" s="1072"/>
      <c r="N24" s="1072"/>
      <c r="O24" s="1072"/>
      <c r="P24" s="1072"/>
      <c r="Q24" s="1072"/>
      <c r="R24" s="1072"/>
      <c r="S24" s="1072"/>
      <c r="T24" s="1072"/>
      <c r="U24" s="1072"/>
      <c r="V24" s="1072"/>
      <c r="W24" s="1072"/>
      <c r="X24" s="1072"/>
      <c r="Y24" s="1072"/>
      <c r="Z24" s="1072"/>
      <c r="AA24" s="1072"/>
      <c r="AB24" s="1072"/>
      <c r="AC24" s="1072"/>
      <c r="AD24" s="1072"/>
      <c r="AE24" s="1072"/>
      <c r="AF24" s="1072"/>
      <c r="AG24" s="1072"/>
      <c r="AH24" s="1072"/>
      <c r="AI24" s="1072"/>
      <c r="AJ24" s="1072"/>
      <c r="AK24" s="1072"/>
      <c r="AL24" s="1072"/>
      <c r="AM24" s="1072"/>
      <c r="AN24" s="1072"/>
      <c r="AO24" s="1071"/>
      <c r="AP24" s="1071"/>
      <c r="AQ24" s="1071"/>
      <c r="AR24" s="1071"/>
      <c r="AS24" s="1071"/>
    </row>
    <row r="25" spans="1:45" ht="22.25" customHeight="1">
      <c r="A25" s="1082"/>
      <c r="B25" s="485" t="s">
        <v>1751</v>
      </c>
      <c r="C25" s="1102"/>
      <c r="D25" s="1027" t="s">
        <v>1763</v>
      </c>
      <c r="E25" s="1028"/>
      <c r="F25" s="1072">
        <v>37</v>
      </c>
      <c r="G25" s="1072"/>
      <c r="H25" s="1072" t="s">
        <v>78</v>
      </c>
      <c r="I25" s="1072"/>
      <c r="J25" s="1072">
        <f>SUM(F25:H25)</f>
        <v>37</v>
      </c>
      <c r="K25" s="1072"/>
      <c r="L25" s="1072">
        <v>5</v>
      </c>
      <c r="M25" s="1072"/>
      <c r="N25" s="1072">
        <v>2</v>
      </c>
      <c r="O25" s="1072"/>
      <c r="P25" s="1072">
        <v>1</v>
      </c>
      <c r="Q25" s="1072"/>
      <c r="R25" s="1072">
        <v>2880</v>
      </c>
      <c r="S25" s="1072"/>
      <c r="T25" s="1072"/>
      <c r="U25" s="1072"/>
      <c r="V25" s="1072">
        <v>8953</v>
      </c>
      <c r="W25" s="1072"/>
      <c r="X25" s="1072"/>
      <c r="Y25" s="1072"/>
      <c r="Z25" s="1072">
        <v>2468</v>
      </c>
      <c r="AA25" s="1072"/>
      <c r="AB25" s="1072"/>
      <c r="AC25" s="1072"/>
      <c r="AD25" s="1072"/>
      <c r="AE25" s="1072" t="s">
        <v>78</v>
      </c>
      <c r="AF25" s="1072"/>
      <c r="AG25" s="1072"/>
      <c r="AH25" s="1072"/>
      <c r="AI25" s="1072"/>
      <c r="AJ25" s="1072" t="s">
        <v>78</v>
      </c>
      <c r="AK25" s="1072"/>
      <c r="AL25" s="1072"/>
      <c r="AM25" s="1072"/>
      <c r="AN25" s="1072"/>
      <c r="AO25" s="1071" t="s">
        <v>78</v>
      </c>
      <c r="AP25" s="1071"/>
      <c r="AQ25" s="1071"/>
      <c r="AR25" s="1071"/>
      <c r="AS25" s="1071"/>
    </row>
    <row r="26" spans="1:45" ht="22.25" customHeight="1">
      <c r="A26" s="1011"/>
      <c r="B26" s="484" t="s">
        <v>1755</v>
      </c>
      <c r="C26" s="1103"/>
      <c r="D26" s="490"/>
      <c r="E26" s="480" t="s">
        <v>1206</v>
      </c>
      <c r="F26" s="1072"/>
      <c r="G26" s="1072"/>
      <c r="H26" s="1072"/>
      <c r="I26" s="1072"/>
      <c r="J26" s="1072"/>
      <c r="K26" s="1072"/>
      <c r="L26" s="1072"/>
      <c r="M26" s="1072"/>
      <c r="N26" s="1072"/>
      <c r="O26" s="1072"/>
      <c r="P26" s="1072"/>
      <c r="Q26" s="1072"/>
      <c r="R26" s="1072"/>
      <c r="S26" s="1072"/>
      <c r="T26" s="1072"/>
      <c r="U26" s="1072"/>
      <c r="V26" s="1072"/>
      <c r="W26" s="1072"/>
      <c r="X26" s="1072"/>
      <c r="Y26" s="1072"/>
      <c r="Z26" s="1072"/>
      <c r="AA26" s="1072"/>
      <c r="AB26" s="1072"/>
      <c r="AC26" s="1072"/>
      <c r="AD26" s="1072"/>
      <c r="AE26" s="1072"/>
      <c r="AF26" s="1072"/>
      <c r="AG26" s="1072"/>
      <c r="AH26" s="1072"/>
      <c r="AI26" s="1072"/>
      <c r="AJ26" s="1072"/>
      <c r="AK26" s="1072"/>
      <c r="AL26" s="1072"/>
      <c r="AM26" s="1072"/>
      <c r="AN26" s="1072"/>
      <c r="AO26" s="1071"/>
      <c r="AP26" s="1071"/>
      <c r="AQ26" s="1071"/>
      <c r="AR26" s="1071"/>
      <c r="AS26" s="1071"/>
    </row>
    <row r="27" spans="1:45" ht="22.25" customHeight="1">
      <c r="A27" s="1082"/>
      <c r="B27" s="483" t="s">
        <v>333</v>
      </c>
      <c r="C27" s="1100"/>
      <c r="D27" s="1027" t="s">
        <v>1348</v>
      </c>
      <c r="E27" s="1028"/>
      <c r="F27" s="1069">
        <v>10</v>
      </c>
      <c r="G27" s="1069"/>
      <c r="H27" s="1069" t="s">
        <v>78</v>
      </c>
      <c r="I27" s="1069"/>
      <c r="J27" s="1069">
        <f>SUM(F27:H27)</f>
        <v>10</v>
      </c>
      <c r="K27" s="1069"/>
      <c r="L27" s="1069">
        <v>3</v>
      </c>
      <c r="M27" s="1069"/>
      <c r="N27" s="1069">
        <v>2</v>
      </c>
      <c r="O27" s="1069"/>
      <c r="P27" s="1069">
        <v>1</v>
      </c>
      <c r="Q27" s="1069"/>
      <c r="R27" s="1069">
        <v>1740</v>
      </c>
      <c r="S27" s="1069"/>
      <c r="T27" s="1069"/>
      <c r="U27" s="1069"/>
      <c r="V27" s="1069">
        <v>6780</v>
      </c>
      <c r="W27" s="1069"/>
      <c r="X27" s="1069"/>
      <c r="Y27" s="1069"/>
      <c r="Z27" s="1069">
        <v>12</v>
      </c>
      <c r="AA27" s="1069"/>
      <c r="AB27" s="1069"/>
      <c r="AC27" s="1069"/>
      <c r="AD27" s="1069"/>
      <c r="AE27" s="1069" t="s">
        <v>78</v>
      </c>
      <c r="AF27" s="1069"/>
      <c r="AG27" s="1069"/>
      <c r="AH27" s="1069"/>
      <c r="AI27" s="1069"/>
      <c r="AJ27" s="1069" t="s">
        <v>78</v>
      </c>
      <c r="AK27" s="1069"/>
      <c r="AL27" s="1069"/>
      <c r="AM27" s="1069"/>
      <c r="AN27" s="1069"/>
      <c r="AO27" s="1070" t="s">
        <v>78</v>
      </c>
      <c r="AP27" s="1070"/>
      <c r="AQ27" s="1070"/>
      <c r="AR27" s="1070"/>
      <c r="AS27" s="1070"/>
    </row>
    <row r="28" spans="1:45" ht="22.25" customHeight="1">
      <c r="A28" s="1091"/>
      <c r="B28" s="486" t="s">
        <v>1756</v>
      </c>
      <c r="C28" s="1101"/>
      <c r="D28" s="491"/>
      <c r="E28" s="492" t="s">
        <v>1349</v>
      </c>
      <c r="F28" s="1069"/>
      <c r="G28" s="1069"/>
      <c r="H28" s="1069"/>
      <c r="I28" s="1069"/>
      <c r="J28" s="1069"/>
      <c r="K28" s="1069"/>
      <c r="L28" s="1069"/>
      <c r="M28" s="1069"/>
      <c r="N28" s="1069"/>
      <c r="O28" s="1069"/>
      <c r="P28" s="1069"/>
      <c r="Q28" s="1069"/>
      <c r="R28" s="1069"/>
      <c r="S28" s="1069"/>
      <c r="T28" s="1069"/>
      <c r="U28" s="1069"/>
      <c r="V28" s="1069"/>
      <c r="W28" s="1069"/>
      <c r="X28" s="1069"/>
      <c r="Y28" s="1069"/>
      <c r="Z28" s="1069"/>
      <c r="AA28" s="1069"/>
      <c r="AB28" s="1069"/>
      <c r="AC28" s="1069"/>
      <c r="AD28" s="1069"/>
      <c r="AE28" s="1069"/>
      <c r="AF28" s="1069"/>
      <c r="AG28" s="1069"/>
      <c r="AH28" s="1069"/>
      <c r="AI28" s="1069"/>
      <c r="AJ28" s="1069"/>
      <c r="AK28" s="1069"/>
      <c r="AL28" s="1069"/>
      <c r="AM28" s="1069"/>
      <c r="AN28" s="1069"/>
      <c r="AO28" s="1070"/>
      <c r="AP28" s="1070"/>
      <c r="AQ28" s="1070"/>
      <c r="AR28" s="1070"/>
      <c r="AS28" s="1070"/>
    </row>
    <row r="29" spans="1:45" ht="24.05" customHeight="1">
      <c r="J29" s="1038"/>
      <c r="K29" s="1038"/>
      <c r="AG29" s="1038" t="s">
        <v>627</v>
      </c>
      <c r="AH29" s="1038"/>
      <c r="AI29" s="1038"/>
      <c r="AJ29" s="1038"/>
      <c r="AK29" s="1038"/>
      <c r="AL29" s="1038"/>
      <c r="AM29" s="1038"/>
      <c r="AN29" s="1038"/>
      <c r="AO29" s="1038"/>
      <c r="AP29" s="1038"/>
      <c r="AQ29" s="1038"/>
      <c r="AR29" s="1038"/>
      <c r="AS29" s="1038"/>
    </row>
    <row r="30" spans="1:45" ht="20.95" customHeight="1"/>
    <row r="31" spans="1:45" ht="20.95" customHeight="1"/>
  </sheetData>
  <sheetProtection selectLockedCells="1" selectUnlockedCells="1"/>
  <mergeCells count="197">
    <mergeCell ref="A23:A24"/>
    <mergeCell ref="A25:A26"/>
    <mergeCell ref="A27:A28"/>
    <mergeCell ref="A5:A6"/>
    <mergeCell ref="C5:C6"/>
    <mergeCell ref="A7:A8"/>
    <mergeCell ref="C7:C8"/>
    <mergeCell ref="D23:E23"/>
    <mergeCell ref="D25:E25"/>
    <mergeCell ref="D27:E27"/>
    <mergeCell ref="D17:E17"/>
    <mergeCell ref="D11:E12"/>
    <mergeCell ref="C27:C28"/>
    <mergeCell ref="C25:C26"/>
    <mergeCell ref="C13:C14"/>
    <mergeCell ref="C15:C16"/>
    <mergeCell ref="C17:C18"/>
    <mergeCell ref="C19:C20"/>
    <mergeCell ref="C21:C22"/>
    <mergeCell ref="C23:C24"/>
    <mergeCell ref="C11:C12"/>
    <mergeCell ref="D13:E13"/>
    <mergeCell ref="D15:E15"/>
    <mergeCell ref="D19:E19"/>
    <mergeCell ref="D21:E21"/>
    <mergeCell ref="A13:A14"/>
    <mergeCell ref="A15:A16"/>
    <mergeCell ref="A17:A18"/>
    <mergeCell ref="A19:A20"/>
    <mergeCell ref="A21:A22"/>
    <mergeCell ref="A1:O1"/>
    <mergeCell ref="AD2:AT2"/>
    <mergeCell ref="N3:S3"/>
    <mergeCell ref="T3:Y3"/>
    <mergeCell ref="Z3:AD4"/>
    <mergeCell ref="AE3:AT3"/>
    <mergeCell ref="N4:O4"/>
    <mergeCell ref="AH4:AJ4"/>
    <mergeCell ref="AK4:AN4"/>
    <mergeCell ref="AO4:AQ4"/>
    <mergeCell ref="AR4:AT4"/>
    <mergeCell ref="X4:Y4"/>
    <mergeCell ref="AE4:AG4"/>
    <mergeCell ref="T4:U4"/>
    <mergeCell ref="V4:W4"/>
    <mergeCell ref="A3:C4"/>
    <mergeCell ref="F12:G12"/>
    <mergeCell ref="H12:I12"/>
    <mergeCell ref="J12:K12"/>
    <mergeCell ref="L12:M12"/>
    <mergeCell ref="N12:O12"/>
    <mergeCell ref="A10:O10"/>
    <mergeCell ref="A11:A12"/>
    <mergeCell ref="F11:K11"/>
    <mergeCell ref="L11:Q11"/>
    <mergeCell ref="P12:Q12"/>
    <mergeCell ref="B11:B12"/>
    <mergeCell ref="R11:U12"/>
    <mergeCell ref="V11:Y12"/>
    <mergeCell ref="Z11:AS11"/>
    <mergeCell ref="X7:Y8"/>
    <mergeCell ref="Z7:AD8"/>
    <mergeCell ref="AE7:AG8"/>
    <mergeCell ref="AH7:AJ8"/>
    <mergeCell ref="AK7:AN8"/>
    <mergeCell ref="AO7:AQ8"/>
    <mergeCell ref="Z12:AD12"/>
    <mergeCell ref="AE12:AI12"/>
    <mergeCell ref="AJ12:AN12"/>
    <mergeCell ref="AO12:AS12"/>
    <mergeCell ref="AR7:AT8"/>
    <mergeCell ref="AC10:AS10"/>
    <mergeCell ref="R7:S8"/>
    <mergeCell ref="T7:U8"/>
    <mergeCell ref="V7:W8"/>
    <mergeCell ref="AO13:AS14"/>
    <mergeCell ref="F15:G16"/>
    <mergeCell ref="H15:I16"/>
    <mergeCell ref="J15:K16"/>
    <mergeCell ref="L15:M16"/>
    <mergeCell ref="N15:O16"/>
    <mergeCell ref="P15:Q16"/>
    <mergeCell ref="R15:U16"/>
    <mergeCell ref="V15:Y16"/>
    <mergeCell ref="P13:Q14"/>
    <mergeCell ref="R13:U14"/>
    <mergeCell ref="V13:Y14"/>
    <mergeCell ref="Z13:AD14"/>
    <mergeCell ref="AE13:AI14"/>
    <mergeCell ref="AJ13:AN14"/>
    <mergeCell ref="Z15:AD16"/>
    <mergeCell ref="AE15:AI16"/>
    <mergeCell ref="AJ15:AN16"/>
    <mergeCell ref="AO15:AS16"/>
    <mergeCell ref="F13:G14"/>
    <mergeCell ref="H13:I14"/>
    <mergeCell ref="J13:K14"/>
    <mergeCell ref="L13:M14"/>
    <mergeCell ref="N13:O14"/>
    <mergeCell ref="F17:G18"/>
    <mergeCell ref="H17:I18"/>
    <mergeCell ref="J17:K18"/>
    <mergeCell ref="L17:M18"/>
    <mergeCell ref="N17:O18"/>
    <mergeCell ref="AO17:AS18"/>
    <mergeCell ref="F19:G20"/>
    <mergeCell ref="H19:I20"/>
    <mergeCell ref="J19:K20"/>
    <mergeCell ref="L19:M20"/>
    <mergeCell ref="N19:O20"/>
    <mergeCell ref="P19:Q20"/>
    <mergeCell ref="R19:U20"/>
    <mergeCell ref="V19:Y20"/>
    <mergeCell ref="P17:Q18"/>
    <mergeCell ref="R17:U18"/>
    <mergeCell ref="V17:Y18"/>
    <mergeCell ref="Z17:AD18"/>
    <mergeCell ref="AE17:AI18"/>
    <mergeCell ref="AJ17:AN18"/>
    <mergeCell ref="Z19:AD20"/>
    <mergeCell ref="AE19:AI20"/>
    <mergeCell ref="AJ19:AN20"/>
    <mergeCell ref="AO19:AS20"/>
    <mergeCell ref="F21:G22"/>
    <mergeCell ref="H21:I22"/>
    <mergeCell ref="J21:K22"/>
    <mergeCell ref="L21:M22"/>
    <mergeCell ref="N21:O22"/>
    <mergeCell ref="AO21:AS22"/>
    <mergeCell ref="P21:Q22"/>
    <mergeCell ref="R21:U22"/>
    <mergeCell ref="V21:Y22"/>
    <mergeCell ref="Z21:AD22"/>
    <mergeCell ref="AE21:AI22"/>
    <mergeCell ref="AJ21:AN22"/>
    <mergeCell ref="Z23:AD24"/>
    <mergeCell ref="AE23:AI24"/>
    <mergeCell ref="AJ23:AN24"/>
    <mergeCell ref="AO23:AS24"/>
    <mergeCell ref="F25:G26"/>
    <mergeCell ref="H25:I26"/>
    <mergeCell ref="J25:K26"/>
    <mergeCell ref="L25:M26"/>
    <mergeCell ref="N25:O26"/>
    <mergeCell ref="F23:G24"/>
    <mergeCell ref="H23:I24"/>
    <mergeCell ref="J23:K24"/>
    <mergeCell ref="L23:M24"/>
    <mergeCell ref="N23:O24"/>
    <mergeCell ref="P23:Q24"/>
    <mergeCell ref="R23:U24"/>
    <mergeCell ref="V23:Y24"/>
    <mergeCell ref="Z27:AD28"/>
    <mergeCell ref="AE27:AI28"/>
    <mergeCell ref="AJ27:AN28"/>
    <mergeCell ref="AO27:AS28"/>
    <mergeCell ref="J29:K29"/>
    <mergeCell ref="AG29:AS29"/>
    <mergeCell ref="AO25:AS26"/>
    <mergeCell ref="F27:G28"/>
    <mergeCell ref="H27:I28"/>
    <mergeCell ref="J27:K28"/>
    <mergeCell ref="L27:M28"/>
    <mergeCell ref="N27:O28"/>
    <mergeCell ref="P27:Q28"/>
    <mergeCell ref="R27:U28"/>
    <mergeCell ref="V27:Y28"/>
    <mergeCell ref="P25:Q26"/>
    <mergeCell ref="R25:U26"/>
    <mergeCell ref="V25:Y26"/>
    <mergeCell ref="Z25:AD26"/>
    <mergeCell ref="AE25:AI26"/>
    <mergeCell ref="AJ25:AN26"/>
    <mergeCell ref="AK5:AN6"/>
    <mergeCell ref="AO5:AQ6"/>
    <mergeCell ref="AR5:AT6"/>
    <mergeCell ref="D7:G7"/>
    <mergeCell ref="D3:G4"/>
    <mergeCell ref="D5:G5"/>
    <mergeCell ref="D6:G6"/>
    <mergeCell ref="D8:G8"/>
    <mergeCell ref="H3:M4"/>
    <mergeCell ref="H5:M6"/>
    <mergeCell ref="H7:M8"/>
    <mergeCell ref="N5:O6"/>
    <mergeCell ref="P5:Q6"/>
    <mergeCell ref="R5:S6"/>
    <mergeCell ref="T5:U6"/>
    <mergeCell ref="V5:W6"/>
    <mergeCell ref="X5:Y6"/>
    <mergeCell ref="Z5:AD6"/>
    <mergeCell ref="AE5:AG6"/>
    <mergeCell ref="AH5:AJ6"/>
    <mergeCell ref="N7:O8"/>
    <mergeCell ref="P7:Q8"/>
    <mergeCell ref="P4:Q4"/>
    <mergeCell ref="R4:S4"/>
  </mergeCells>
  <phoneticPr fontId="4"/>
  <pageMargins left="0.78740157480314965" right="0.39370078740157483" top="0.39370078740157483" bottom="0.39370078740157483" header="0" footer="0"/>
  <pageSetup paperSize="9" scale="87" firstPageNumber="0" orientation="landscape" horizontalDpi="300" verticalDpi="300" r:id="rId1"/>
  <headerFooter scaleWithDoc="0" alignWithMargins="0">
    <oddFooter>&amp;C&amp;"ＭＳ 明朝,標準"－３１－</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34">
    <pageSetUpPr fitToPage="1"/>
  </sheetPr>
  <dimension ref="A1:BG42"/>
  <sheetViews>
    <sheetView view="pageLayout" topLeftCell="A7" zoomScaleNormal="100" workbookViewId="0">
      <selection activeCell="A19" sqref="A19:C21"/>
    </sheetView>
  </sheetViews>
  <sheetFormatPr defaultColWidth="9" defaultRowHeight="14.4"/>
  <cols>
    <col min="1" max="1" width="1.6640625" style="224" customWidth="1"/>
    <col min="2" max="3" width="2.6640625" style="224" customWidth="1"/>
    <col min="4" max="4" width="1.6640625" style="224" customWidth="1"/>
    <col min="5" max="24" width="2.6640625" style="224" customWidth="1"/>
    <col min="25" max="25" width="3.6640625" style="224" customWidth="1"/>
    <col min="26" max="29" width="2.6640625" style="224" customWidth="1"/>
    <col min="30" max="32" width="3.109375" style="224" customWidth="1"/>
    <col min="33" max="33" width="2.77734375" style="224" customWidth="1"/>
    <col min="34" max="35" width="3.109375" style="224" customWidth="1"/>
    <col min="36" max="60" width="2.6640625" style="224" customWidth="1"/>
    <col min="61" max="61" width="2.5546875" style="224" customWidth="1"/>
    <col min="62" max="173" width="2.6640625" style="224" customWidth="1"/>
    <col min="174" max="255" width="9" style="224"/>
    <col min="256" max="256" width="1.6640625" style="224" customWidth="1"/>
    <col min="257" max="258" width="2.6640625" style="224" customWidth="1"/>
    <col min="259" max="259" width="1.6640625" style="224" customWidth="1"/>
    <col min="260" max="279" width="2.6640625" style="224" customWidth="1"/>
    <col min="280" max="280" width="3.6640625" style="224" customWidth="1"/>
    <col min="281" max="284" width="2.6640625" style="224" customWidth="1"/>
    <col min="285" max="287" width="3.109375" style="224" customWidth="1"/>
    <col min="288" max="288" width="2.77734375" style="224" customWidth="1"/>
    <col min="289" max="290" width="3.109375" style="224" customWidth="1"/>
    <col min="291" max="429" width="2.6640625" style="224" customWidth="1"/>
    <col min="430" max="511" width="9" style="224"/>
    <col min="512" max="512" width="1.6640625" style="224" customWidth="1"/>
    <col min="513" max="514" width="2.6640625" style="224" customWidth="1"/>
    <col min="515" max="515" width="1.6640625" style="224" customWidth="1"/>
    <col min="516" max="535" width="2.6640625" style="224" customWidth="1"/>
    <col min="536" max="536" width="3.6640625" style="224" customWidth="1"/>
    <col min="537" max="540" width="2.6640625" style="224" customWidth="1"/>
    <col min="541" max="543" width="3.109375" style="224" customWidth="1"/>
    <col min="544" max="544" width="2.77734375" style="224" customWidth="1"/>
    <col min="545" max="546" width="3.109375" style="224" customWidth="1"/>
    <col min="547" max="685" width="2.6640625" style="224" customWidth="1"/>
    <col min="686" max="767" width="9" style="224"/>
    <col min="768" max="768" width="1.6640625" style="224" customWidth="1"/>
    <col min="769" max="770" width="2.6640625" style="224" customWidth="1"/>
    <col min="771" max="771" width="1.6640625" style="224" customWidth="1"/>
    <col min="772" max="791" width="2.6640625" style="224" customWidth="1"/>
    <col min="792" max="792" width="3.6640625" style="224" customWidth="1"/>
    <col min="793" max="796" width="2.6640625" style="224" customWidth="1"/>
    <col min="797" max="799" width="3.109375" style="224" customWidth="1"/>
    <col min="800" max="800" width="2.77734375" style="224" customWidth="1"/>
    <col min="801" max="802" width="3.109375" style="224" customWidth="1"/>
    <col min="803" max="941" width="2.6640625" style="224" customWidth="1"/>
    <col min="942" max="1023" width="9" style="224"/>
    <col min="1024" max="1024" width="1.6640625" style="224" customWidth="1"/>
    <col min="1025" max="1026" width="2.6640625" style="224" customWidth="1"/>
    <col min="1027" max="1027" width="1.6640625" style="224" customWidth="1"/>
    <col min="1028" max="1047" width="2.6640625" style="224" customWidth="1"/>
    <col min="1048" max="1048" width="3.6640625" style="224" customWidth="1"/>
    <col min="1049" max="1052" width="2.6640625" style="224" customWidth="1"/>
    <col min="1053" max="1055" width="3.109375" style="224" customWidth="1"/>
    <col min="1056" max="1056" width="2.77734375" style="224" customWidth="1"/>
    <col min="1057" max="1058" width="3.109375" style="224" customWidth="1"/>
    <col min="1059" max="1197" width="2.6640625" style="224" customWidth="1"/>
    <col min="1198" max="1279" width="9" style="224"/>
    <col min="1280" max="1280" width="1.6640625" style="224" customWidth="1"/>
    <col min="1281" max="1282" width="2.6640625" style="224" customWidth="1"/>
    <col min="1283" max="1283" width="1.6640625" style="224" customWidth="1"/>
    <col min="1284" max="1303" width="2.6640625" style="224" customWidth="1"/>
    <col min="1304" max="1304" width="3.6640625" style="224" customWidth="1"/>
    <col min="1305" max="1308" width="2.6640625" style="224" customWidth="1"/>
    <col min="1309" max="1311" width="3.109375" style="224" customWidth="1"/>
    <col min="1312" max="1312" width="2.77734375" style="224" customWidth="1"/>
    <col min="1313" max="1314" width="3.109375" style="224" customWidth="1"/>
    <col min="1315" max="1453" width="2.6640625" style="224" customWidth="1"/>
    <col min="1454" max="1535" width="9" style="224"/>
    <col min="1536" max="1536" width="1.6640625" style="224" customWidth="1"/>
    <col min="1537" max="1538" width="2.6640625" style="224" customWidth="1"/>
    <col min="1539" max="1539" width="1.6640625" style="224" customWidth="1"/>
    <col min="1540" max="1559" width="2.6640625" style="224" customWidth="1"/>
    <col min="1560" max="1560" width="3.6640625" style="224" customWidth="1"/>
    <col min="1561" max="1564" width="2.6640625" style="224" customWidth="1"/>
    <col min="1565" max="1567" width="3.109375" style="224" customWidth="1"/>
    <col min="1568" max="1568" width="2.77734375" style="224" customWidth="1"/>
    <col min="1569" max="1570" width="3.109375" style="224" customWidth="1"/>
    <col min="1571" max="1709" width="2.6640625" style="224" customWidth="1"/>
    <col min="1710" max="1791" width="9" style="224"/>
    <col min="1792" max="1792" width="1.6640625" style="224" customWidth="1"/>
    <col min="1793" max="1794" width="2.6640625" style="224" customWidth="1"/>
    <col min="1795" max="1795" width="1.6640625" style="224" customWidth="1"/>
    <col min="1796" max="1815" width="2.6640625" style="224" customWidth="1"/>
    <col min="1816" max="1816" width="3.6640625" style="224" customWidth="1"/>
    <col min="1817" max="1820" width="2.6640625" style="224" customWidth="1"/>
    <col min="1821" max="1823" width="3.109375" style="224" customWidth="1"/>
    <col min="1824" max="1824" width="2.77734375" style="224" customWidth="1"/>
    <col min="1825" max="1826" width="3.109375" style="224" customWidth="1"/>
    <col min="1827" max="1965" width="2.6640625" style="224" customWidth="1"/>
    <col min="1966" max="2047" width="9" style="224"/>
    <col min="2048" max="2048" width="1.6640625" style="224" customWidth="1"/>
    <col min="2049" max="2050" width="2.6640625" style="224" customWidth="1"/>
    <col min="2051" max="2051" width="1.6640625" style="224" customWidth="1"/>
    <col min="2052" max="2071" width="2.6640625" style="224" customWidth="1"/>
    <col min="2072" max="2072" width="3.6640625" style="224" customWidth="1"/>
    <col min="2073" max="2076" width="2.6640625" style="224" customWidth="1"/>
    <col min="2077" max="2079" width="3.109375" style="224" customWidth="1"/>
    <col min="2080" max="2080" width="2.77734375" style="224" customWidth="1"/>
    <col min="2081" max="2082" width="3.109375" style="224" customWidth="1"/>
    <col min="2083" max="2221" width="2.6640625" style="224" customWidth="1"/>
    <col min="2222" max="2303" width="9" style="224"/>
    <col min="2304" max="2304" width="1.6640625" style="224" customWidth="1"/>
    <col min="2305" max="2306" width="2.6640625" style="224" customWidth="1"/>
    <col min="2307" max="2307" width="1.6640625" style="224" customWidth="1"/>
    <col min="2308" max="2327" width="2.6640625" style="224" customWidth="1"/>
    <col min="2328" max="2328" width="3.6640625" style="224" customWidth="1"/>
    <col min="2329" max="2332" width="2.6640625" style="224" customWidth="1"/>
    <col min="2333" max="2335" width="3.109375" style="224" customWidth="1"/>
    <col min="2336" max="2336" width="2.77734375" style="224" customWidth="1"/>
    <col min="2337" max="2338" width="3.109375" style="224" customWidth="1"/>
    <col min="2339" max="2477" width="2.6640625" style="224" customWidth="1"/>
    <col min="2478" max="2559" width="9" style="224"/>
    <col min="2560" max="2560" width="1.6640625" style="224" customWidth="1"/>
    <col min="2561" max="2562" width="2.6640625" style="224" customWidth="1"/>
    <col min="2563" max="2563" width="1.6640625" style="224" customWidth="1"/>
    <col min="2564" max="2583" width="2.6640625" style="224" customWidth="1"/>
    <col min="2584" max="2584" width="3.6640625" style="224" customWidth="1"/>
    <col min="2585" max="2588" width="2.6640625" style="224" customWidth="1"/>
    <col min="2589" max="2591" width="3.109375" style="224" customWidth="1"/>
    <col min="2592" max="2592" width="2.77734375" style="224" customWidth="1"/>
    <col min="2593" max="2594" width="3.109375" style="224" customWidth="1"/>
    <col min="2595" max="2733" width="2.6640625" style="224" customWidth="1"/>
    <col min="2734" max="2815" width="9" style="224"/>
    <col min="2816" max="2816" width="1.6640625" style="224" customWidth="1"/>
    <col min="2817" max="2818" width="2.6640625" style="224" customWidth="1"/>
    <col min="2819" max="2819" width="1.6640625" style="224" customWidth="1"/>
    <col min="2820" max="2839" width="2.6640625" style="224" customWidth="1"/>
    <col min="2840" max="2840" width="3.6640625" style="224" customWidth="1"/>
    <col min="2841" max="2844" width="2.6640625" style="224" customWidth="1"/>
    <col min="2845" max="2847" width="3.109375" style="224" customWidth="1"/>
    <col min="2848" max="2848" width="2.77734375" style="224" customWidth="1"/>
    <col min="2849" max="2850" width="3.109375" style="224" customWidth="1"/>
    <col min="2851" max="2989" width="2.6640625" style="224" customWidth="1"/>
    <col min="2990" max="3071" width="9" style="224"/>
    <col min="3072" max="3072" width="1.6640625" style="224" customWidth="1"/>
    <col min="3073" max="3074" width="2.6640625" style="224" customWidth="1"/>
    <col min="3075" max="3075" width="1.6640625" style="224" customWidth="1"/>
    <col min="3076" max="3095" width="2.6640625" style="224" customWidth="1"/>
    <col min="3096" max="3096" width="3.6640625" style="224" customWidth="1"/>
    <col min="3097" max="3100" width="2.6640625" style="224" customWidth="1"/>
    <col min="3101" max="3103" width="3.109375" style="224" customWidth="1"/>
    <col min="3104" max="3104" width="2.77734375" style="224" customWidth="1"/>
    <col min="3105" max="3106" width="3.109375" style="224" customWidth="1"/>
    <col min="3107" max="3245" width="2.6640625" style="224" customWidth="1"/>
    <col min="3246" max="3327" width="9" style="224"/>
    <col min="3328" max="3328" width="1.6640625" style="224" customWidth="1"/>
    <col min="3329" max="3330" width="2.6640625" style="224" customWidth="1"/>
    <col min="3331" max="3331" width="1.6640625" style="224" customWidth="1"/>
    <col min="3332" max="3351" width="2.6640625" style="224" customWidth="1"/>
    <col min="3352" max="3352" width="3.6640625" style="224" customWidth="1"/>
    <col min="3353" max="3356" width="2.6640625" style="224" customWidth="1"/>
    <col min="3357" max="3359" width="3.109375" style="224" customWidth="1"/>
    <col min="3360" max="3360" width="2.77734375" style="224" customWidth="1"/>
    <col min="3361" max="3362" width="3.109375" style="224" customWidth="1"/>
    <col min="3363" max="3501" width="2.6640625" style="224" customWidth="1"/>
    <col min="3502" max="3583" width="9" style="224"/>
    <col min="3584" max="3584" width="1.6640625" style="224" customWidth="1"/>
    <col min="3585" max="3586" width="2.6640625" style="224" customWidth="1"/>
    <col min="3587" max="3587" width="1.6640625" style="224" customWidth="1"/>
    <col min="3588" max="3607" width="2.6640625" style="224" customWidth="1"/>
    <col min="3608" max="3608" width="3.6640625" style="224" customWidth="1"/>
    <col min="3609" max="3612" width="2.6640625" style="224" customWidth="1"/>
    <col min="3613" max="3615" width="3.109375" style="224" customWidth="1"/>
    <col min="3616" max="3616" width="2.77734375" style="224" customWidth="1"/>
    <col min="3617" max="3618" width="3.109375" style="224" customWidth="1"/>
    <col min="3619" max="3757" width="2.6640625" style="224" customWidth="1"/>
    <col min="3758" max="3839" width="9" style="224"/>
    <col min="3840" max="3840" width="1.6640625" style="224" customWidth="1"/>
    <col min="3841" max="3842" width="2.6640625" style="224" customWidth="1"/>
    <col min="3843" max="3843" width="1.6640625" style="224" customWidth="1"/>
    <col min="3844" max="3863" width="2.6640625" style="224" customWidth="1"/>
    <col min="3864" max="3864" width="3.6640625" style="224" customWidth="1"/>
    <col min="3865" max="3868" width="2.6640625" style="224" customWidth="1"/>
    <col min="3869" max="3871" width="3.109375" style="224" customWidth="1"/>
    <col min="3872" max="3872" width="2.77734375" style="224" customWidth="1"/>
    <col min="3873" max="3874" width="3.109375" style="224" customWidth="1"/>
    <col min="3875" max="4013" width="2.6640625" style="224" customWidth="1"/>
    <col min="4014" max="4095" width="9" style="224"/>
    <col min="4096" max="4096" width="1.6640625" style="224" customWidth="1"/>
    <col min="4097" max="4098" width="2.6640625" style="224" customWidth="1"/>
    <col min="4099" max="4099" width="1.6640625" style="224" customWidth="1"/>
    <col min="4100" max="4119" width="2.6640625" style="224" customWidth="1"/>
    <col min="4120" max="4120" width="3.6640625" style="224" customWidth="1"/>
    <col min="4121" max="4124" width="2.6640625" style="224" customWidth="1"/>
    <col min="4125" max="4127" width="3.109375" style="224" customWidth="1"/>
    <col min="4128" max="4128" width="2.77734375" style="224" customWidth="1"/>
    <col min="4129" max="4130" width="3.109375" style="224" customWidth="1"/>
    <col min="4131" max="4269" width="2.6640625" style="224" customWidth="1"/>
    <col min="4270" max="4351" width="9" style="224"/>
    <col min="4352" max="4352" width="1.6640625" style="224" customWidth="1"/>
    <col min="4353" max="4354" width="2.6640625" style="224" customWidth="1"/>
    <col min="4355" max="4355" width="1.6640625" style="224" customWidth="1"/>
    <col min="4356" max="4375" width="2.6640625" style="224" customWidth="1"/>
    <col min="4376" max="4376" width="3.6640625" style="224" customWidth="1"/>
    <col min="4377" max="4380" width="2.6640625" style="224" customWidth="1"/>
    <col min="4381" max="4383" width="3.109375" style="224" customWidth="1"/>
    <col min="4384" max="4384" width="2.77734375" style="224" customWidth="1"/>
    <col min="4385" max="4386" width="3.109375" style="224" customWidth="1"/>
    <col min="4387" max="4525" width="2.6640625" style="224" customWidth="1"/>
    <col min="4526" max="4607" width="9" style="224"/>
    <col min="4608" max="4608" width="1.6640625" style="224" customWidth="1"/>
    <col min="4609" max="4610" width="2.6640625" style="224" customWidth="1"/>
    <col min="4611" max="4611" width="1.6640625" style="224" customWidth="1"/>
    <col min="4612" max="4631" width="2.6640625" style="224" customWidth="1"/>
    <col min="4632" max="4632" width="3.6640625" style="224" customWidth="1"/>
    <col min="4633" max="4636" width="2.6640625" style="224" customWidth="1"/>
    <col min="4637" max="4639" width="3.109375" style="224" customWidth="1"/>
    <col min="4640" max="4640" width="2.77734375" style="224" customWidth="1"/>
    <col min="4641" max="4642" width="3.109375" style="224" customWidth="1"/>
    <col min="4643" max="4781" width="2.6640625" style="224" customWidth="1"/>
    <col min="4782" max="4863" width="9" style="224"/>
    <col min="4864" max="4864" width="1.6640625" style="224" customWidth="1"/>
    <col min="4865" max="4866" width="2.6640625" style="224" customWidth="1"/>
    <col min="4867" max="4867" width="1.6640625" style="224" customWidth="1"/>
    <col min="4868" max="4887" width="2.6640625" style="224" customWidth="1"/>
    <col min="4888" max="4888" width="3.6640625" style="224" customWidth="1"/>
    <col min="4889" max="4892" width="2.6640625" style="224" customWidth="1"/>
    <col min="4893" max="4895" width="3.109375" style="224" customWidth="1"/>
    <col min="4896" max="4896" width="2.77734375" style="224" customWidth="1"/>
    <col min="4897" max="4898" width="3.109375" style="224" customWidth="1"/>
    <col min="4899" max="5037" width="2.6640625" style="224" customWidth="1"/>
    <col min="5038" max="5119" width="9" style="224"/>
    <col min="5120" max="5120" width="1.6640625" style="224" customWidth="1"/>
    <col min="5121" max="5122" width="2.6640625" style="224" customWidth="1"/>
    <col min="5123" max="5123" width="1.6640625" style="224" customWidth="1"/>
    <col min="5124" max="5143" width="2.6640625" style="224" customWidth="1"/>
    <col min="5144" max="5144" width="3.6640625" style="224" customWidth="1"/>
    <col min="5145" max="5148" width="2.6640625" style="224" customWidth="1"/>
    <col min="5149" max="5151" width="3.109375" style="224" customWidth="1"/>
    <col min="5152" max="5152" width="2.77734375" style="224" customWidth="1"/>
    <col min="5153" max="5154" width="3.109375" style="224" customWidth="1"/>
    <col min="5155" max="5293" width="2.6640625" style="224" customWidth="1"/>
    <col min="5294" max="5375" width="9" style="224"/>
    <col min="5376" max="5376" width="1.6640625" style="224" customWidth="1"/>
    <col min="5377" max="5378" width="2.6640625" style="224" customWidth="1"/>
    <col min="5379" max="5379" width="1.6640625" style="224" customWidth="1"/>
    <col min="5380" max="5399" width="2.6640625" style="224" customWidth="1"/>
    <col min="5400" max="5400" width="3.6640625" style="224" customWidth="1"/>
    <col min="5401" max="5404" width="2.6640625" style="224" customWidth="1"/>
    <col min="5405" max="5407" width="3.109375" style="224" customWidth="1"/>
    <col min="5408" max="5408" width="2.77734375" style="224" customWidth="1"/>
    <col min="5409" max="5410" width="3.109375" style="224" customWidth="1"/>
    <col min="5411" max="5549" width="2.6640625" style="224" customWidth="1"/>
    <col min="5550" max="5631" width="9" style="224"/>
    <col min="5632" max="5632" width="1.6640625" style="224" customWidth="1"/>
    <col min="5633" max="5634" width="2.6640625" style="224" customWidth="1"/>
    <col min="5635" max="5635" width="1.6640625" style="224" customWidth="1"/>
    <col min="5636" max="5655" width="2.6640625" style="224" customWidth="1"/>
    <col min="5656" max="5656" width="3.6640625" style="224" customWidth="1"/>
    <col min="5657" max="5660" width="2.6640625" style="224" customWidth="1"/>
    <col min="5661" max="5663" width="3.109375" style="224" customWidth="1"/>
    <col min="5664" max="5664" width="2.77734375" style="224" customWidth="1"/>
    <col min="5665" max="5666" width="3.109375" style="224" customWidth="1"/>
    <col min="5667" max="5805" width="2.6640625" style="224" customWidth="1"/>
    <col min="5806" max="5887" width="9" style="224"/>
    <col min="5888" max="5888" width="1.6640625" style="224" customWidth="1"/>
    <col min="5889" max="5890" width="2.6640625" style="224" customWidth="1"/>
    <col min="5891" max="5891" width="1.6640625" style="224" customWidth="1"/>
    <col min="5892" max="5911" width="2.6640625" style="224" customWidth="1"/>
    <col min="5912" max="5912" width="3.6640625" style="224" customWidth="1"/>
    <col min="5913" max="5916" width="2.6640625" style="224" customWidth="1"/>
    <col min="5917" max="5919" width="3.109375" style="224" customWidth="1"/>
    <col min="5920" max="5920" width="2.77734375" style="224" customWidth="1"/>
    <col min="5921" max="5922" width="3.109375" style="224" customWidth="1"/>
    <col min="5923" max="6061" width="2.6640625" style="224" customWidth="1"/>
    <col min="6062" max="6143" width="9" style="224"/>
    <col min="6144" max="6144" width="1.6640625" style="224" customWidth="1"/>
    <col min="6145" max="6146" width="2.6640625" style="224" customWidth="1"/>
    <col min="6147" max="6147" width="1.6640625" style="224" customWidth="1"/>
    <col min="6148" max="6167" width="2.6640625" style="224" customWidth="1"/>
    <col min="6168" max="6168" width="3.6640625" style="224" customWidth="1"/>
    <col min="6169" max="6172" width="2.6640625" style="224" customWidth="1"/>
    <col min="6173" max="6175" width="3.109375" style="224" customWidth="1"/>
    <col min="6176" max="6176" width="2.77734375" style="224" customWidth="1"/>
    <col min="6177" max="6178" width="3.109375" style="224" customWidth="1"/>
    <col min="6179" max="6317" width="2.6640625" style="224" customWidth="1"/>
    <col min="6318" max="6399" width="9" style="224"/>
    <col min="6400" max="6400" width="1.6640625" style="224" customWidth="1"/>
    <col min="6401" max="6402" width="2.6640625" style="224" customWidth="1"/>
    <col min="6403" max="6403" width="1.6640625" style="224" customWidth="1"/>
    <col min="6404" max="6423" width="2.6640625" style="224" customWidth="1"/>
    <col min="6424" max="6424" width="3.6640625" style="224" customWidth="1"/>
    <col min="6425" max="6428" width="2.6640625" style="224" customWidth="1"/>
    <col min="6429" max="6431" width="3.109375" style="224" customWidth="1"/>
    <col min="6432" max="6432" width="2.77734375" style="224" customWidth="1"/>
    <col min="6433" max="6434" width="3.109375" style="224" customWidth="1"/>
    <col min="6435" max="6573" width="2.6640625" style="224" customWidth="1"/>
    <col min="6574" max="6655" width="9" style="224"/>
    <col min="6656" max="6656" width="1.6640625" style="224" customWidth="1"/>
    <col min="6657" max="6658" width="2.6640625" style="224" customWidth="1"/>
    <col min="6659" max="6659" width="1.6640625" style="224" customWidth="1"/>
    <col min="6660" max="6679" width="2.6640625" style="224" customWidth="1"/>
    <col min="6680" max="6680" width="3.6640625" style="224" customWidth="1"/>
    <col min="6681" max="6684" width="2.6640625" style="224" customWidth="1"/>
    <col min="6685" max="6687" width="3.109375" style="224" customWidth="1"/>
    <col min="6688" max="6688" width="2.77734375" style="224" customWidth="1"/>
    <col min="6689" max="6690" width="3.109375" style="224" customWidth="1"/>
    <col min="6691" max="6829" width="2.6640625" style="224" customWidth="1"/>
    <col min="6830" max="6911" width="9" style="224"/>
    <col min="6912" max="6912" width="1.6640625" style="224" customWidth="1"/>
    <col min="6913" max="6914" width="2.6640625" style="224" customWidth="1"/>
    <col min="6915" max="6915" width="1.6640625" style="224" customWidth="1"/>
    <col min="6916" max="6935" width="2.6640625" style="224" customWidth="1"/>
    <col min="6936" max="6936" width="3.6640625" style="224" customWidth="1"/>
    <col min="6937" max="6940" width="2.6640625" style="224" customWidth="1"/>
    <col min="6941" max="6943" width="3.109375" style="224" customWidth="1"/>
    <col min="6944" max="6944" width="2.77734375" style="224" customWidth="1"/>
    <col min="6945" max="6946" width="3.109375" style="224" customWidth="1"/>
    <col min="6947" max="7085" width="2.6640625" style="224" customWidth="1"/>
    <col min="7086" max="7167" width="9" style="224"/>
    <col min="7168" max="7168" width="1.6640625" style="224" customWidth="1"/>
    <col min="7169" max="7170" width="2.6640625" style="224" customWidth="1"/>
    <col min="7171" max="7171" width="1.6640625" style="224" customWidth="1"/>
    <col min="7172" max="7191" width="2.6640625" style="224" customWidth="1"/>
    <col min="7192" max="7192" width="3.6640625" style="224" customWidth="1"/>
    <col min="7193" max="7196" width="2.6640625" style="224" customWidth="1"/>
    <col min="7197" max="7199" width="3.109375" style="224" customWidth="1"/>
    <col min="7200" max="7200" width="2.77734375" style="224" customWidth="1"/>
    <col min="7201" max="7202" width="3.109375" style="224" customWidth="1"/>
    <col min="7203" max="7341" width="2.6640625" style="224" customWidth="1"/>
    <col min="7342" max="7423" width="9" style="224"/>
    <col min="7424" max="7424" width="1.6640625" style="224" customWidth="1"/>
    <col min="7425" max="7426" width="2.6640625" style="224" customWidth="1"/>
    <col min="7427" max="7427" width="1.6640625" style="224" customWidth="1"/>
    <col min="7428" max="7447" width="2.6640625" style="224" customWidth="1"/>
    <col min="7448" max="7448" width="3.6640625" style="224" customWidth="1"/>
    <col min="7449" max="7452" width="2.6640625" style="224" customWidth="1"/>
    <col min="7453" max="7455" width="3.109375" style="224" customWidth="1"/>
    <col min="7456" max="7456" width="2.77734375" style="224" customWidth="1"/>
    <col min="7457" max="7458" width="3.109375" style="224" customWidth="1"/>
    <col min="7459" max="7597" width="2.6640625" style="224" customWidth="1"/>
    <col min="7598" max="7679" width="9" style="224"/>
    <col min="7680" max="7680" width="1.6640625" style="224" customWidth="1"/>
    <col min="7681" max="7682" width="2.6640625" style="224" customWidth="1"/>
    <col min="7683" max="7683" width="1.6640625" style="224" customWidth="1"/>
    <col min="7684" max="7703" width="2.6640625" style="224" customWidth="1"/>
    <col min="7704" max="7704" width="3.6640625" style="224" customWidth="1"/>
    <col min="7705" max="7708" width="2.6640625" style="224" customWidth="1"/>
    <col min="7709" max="7711" width="3.109375" style="224" customWidth="1"/>
    <col min="7712" max="7712" width="2.77734375" style="224" customWidth="1"/>
    <col min="7713" max="7714" width="3.109375" style="224" customWidth="1"/>
    <col min="7715" max="7853" width="2.6640625" style="224" customWidth="1"/>
    <col min="7854" max="7935" width="9" style="224"/>
    <col min="7936" max="7936" width="1.6640625" style="224" customWidth="1"/>
    <col min="7937" max="7938" width="2.6640625" style="224" customWidth="1"/>
    <col min="7939" max="7939" width="1.6640625" style="224" customWidth="1"/>
    <col min="7940" max="7959" width="2.6640625" style="224" customWidth="1"/>
    <col min="7960" max="7960" width="3.6640625" style="224" customWidth="1"/>
    <col min="7961" max="7964" width="2.6640625" style="224" customWidth="1"/>
    <col min="7965" max="7967" width="3.109375" style="224" customWidth="1"/>
    <col min="7968" max="7968" width="2.77734375" style="224" customWidth="1"/>
    <col min="7969" max="7970" width="3.109375" style="224" customWidth="1"/>
    <col min="7971" max="8109" width="2.6640625" style="224" customWidth="1"/>
    <col min="8110" max="8191" width="9" style="224"/>
    <col min="8192" max="8192" width="1.6640625" style="224" customWidth="1"/>
    <col min="8193" max="8194" width="2.6640625" style="224" customWidth="1"/>
    <col min="8195" max="8195" width="1.6640625" style="224" customWidth="1"/>
    <col min="8196" max="8215" width="2.6640625" style="224" customWidth="1"/>
    <col min="8216" max="8216" width="3.6640625" style="224" customWidth="1"/>
    <col min="8217" max="8220" width="2.6640625" style="224" customWidth="1"/>
    <col min="8221" max="8223" width="3.109375" style="224" customWidth="1"/>
    <col min="8224" max="8224" width="2.77734375" style="224" customWidth="1"/>
    <col min="8225" max="8226" width="3.109375" style="224" customWidth="1"/>
    <col min="8227" max="8365" width="2.6640625" style="224" customWidth="1"/>
    <col min="8366" max="8447" width="9" style="224"/>
    <col min="8448" max="8448" width="1.6640625" style="224" customWidth="1"/>
    <col min="8449" max="8450" width="2.6640625" style="224" customWidth="1"/>
    <col min="8451" max="8451" width="1.6640625" style="224" customWidth="1"/>
    <col min="8452" max="8471" width="2.6640625" style="224" customWidth="1"/>
    <col min="8472" max="8472" width="3.6640625" style="224" customWidth="1"/>
    <col min="8473" max="8476" width="2.6640625" style="224" customWidth="1"/>
    <col min="8477" max="8479" width="3.109375" style="224" customWidth="1"/>
    <col min="8480" max="8480" width="2.77734375" style="224" customWidth="1"/>
    <col min="8481" max="8482" width="3.109375" style="224" customWidth="1"/>
    <col min="8483" max="8621" width="2.6640625" style="224" customWidth="1"/>
    <col min="8622" max="8703" width="9" style="224"/>
    <col min="8704" max="8704" width="1.6640625" style="224" customWidth="1"/>
    <col min="8705" max="8706" width="2.6640625" style="224" customWidth="1"/>
    <col min="8707" max="8707" width="1.6640625" style="224" customWidth="1"/>
    <col min="8708" max="8727" width="2.6640625" style="224" customWidth="1"/>
    <col min="8728" max="8728" width="3.6640625" style="224" customWidth="1"/>
    <col min="8729" max="8732" width="2.6640625" style="224" customWidth="1"/>
    <col min="8733" max="8735" width="3.109375" style="224" customWidth="1"/>
    <col min="8736" max="8736" width="2.77734375" style="224" customWidth="1"/>
    <col min="8737" max="8738" width="3.109375" style="224" customWidth="1"/>
    <col min="8739" max="8877" width="2.6640625" style="224" customWidth="1"/>
    <col min="8878" max="8959" width="9" style="224"/>
    <col min="8960" max="8960" width="1.6640625" style="224" customWidth="1"/>
    <col min="8961" max="8962" width="2.6640625" style="224" customWidth="1"/>
    <col min="8963" max="8963" width="1.6640625" style="224" customWidth="1"/>
    <col min="8964" max="8983" width="2.6640625" style="224" customWidth="1"/>
    <col min="8984" max="8984" width="3.6640625" style="224" customWidth="1"/>
    <col min="8985" max="8988" width="2.6640625" style="224" customWidth="1"/>
    <col min="8989" max="8991" width="3.109375" style="224" customWidth="1"/>
    <col min="8992" max="8992" width="2.77734375" style="224" customWidth="1"/>
    <col min="8993" max="8994" width="3.109375" style="224" customWidth="1"/>
    <col min="8995" max="9133" width="2.6640625" style="224" customWidth="1"/>
    <col min="9134" max="9215" width="9" style="224"/>
    <col min="9216" max="9216" width="1.6640625" style="224" customWidth="1"/>
    <col min="9217" max="9218" width="2.6640625" style="224" customWidth="1"/>
    <col min="9219" max="9219" width="1.6640625" style="224" customWidth="1"/>
    <col min="9220" max="9239" width="2.6640625" style="224" customWidth="1"/>
    <col min="9240" max="9240" width="3.6640625" style="224" customWidth="1"/>
    <col min="9241" max="9244" width="2.6640625" style="224" customWidth="1"/>
    <col min="9245" max="9247" width="3.109375" style="224" customWidth="1"/>
    <col min="9248" max="9248" width="2.77734375" style="224" customWidth="1"/>
    <col min="9249" max="9250" width="3.109375" style="224" customWidth="1"/>
    <col min="9251" max="9389" width="2.6640625" style="224" customWidth="1"/>
    <col min="9390" max="9471" width="9" style="224"/>
    <col min="9472" max="9472" width="1.6640625" style="224" customWidth="1"/>
    <col min="9473" max="9474" width="2.6640625" style="224" customWidth="1"/>
    <col min="9475" max="9475" width="1.6640625" style="224" customWidth="1"/>
    <col min="9476" max="9495" width="2.6640625" style="224" customWidth="1"/>
    <col min="9496" max="9496" width="3.6640625" style="224" customWidth="1"/>
    <col min="9497" max="9500" width="2.6640625" style="224" customWidth="1"/>
    <col min="9501" max="9503" width="3.109375" style="224" customWidth="1"/>
    <col min="9504" max="9504" width="2.77734375" style="224" customWidth="1"/>
    <col min="9505" max="9506" width="3.109375" style="224" customWidth="1"/>
    <col min="9507" max="9645" width="2.6640625" style="224" customWidth="1"/>
    <col min="9646" max="9727" width="9" style="224"/>
    <col min="9728" max="9728" width="1.6640625" style="224" customWidth="1"/>
    <col min="9729" max="9730" width="2.6640625" style="224" customWidth="1"/>
    <col min="9731" max="9731" width="1.6640625" style="224" customWidth="1"/>
    <col min="9732" max="9751" width="2.6640625" style="224" customWidth="1"/>
    <col min="9752" max="9752" width="3.6640625" style="224" customWidth="1"/>
    <col min="9753" max="9756" width="2.6640625" style="224" customWidth="1"/>
    <col min="9757" max="9759" width="3.109375" style="224" customWidth="1"/>
    <col min="9760" max="9760" width="2.77734375" style="224" customWidth="1"/>
    <col min="9761" max="9762" width="3.109375" style="224" customWidth="1"/>
    <col min="9763" max="9901" width="2.6640625" style="224" customWidth="1"/>
    <col min="9902" max="9983" width="9" style="224"/>
    <col min="9984" max="9984" width="1.6640625" style="224" customWidth="1"/>
    <col min="9985" max="9986" width="2.6640625" style="224" customWidth="1"/>
    <col min="9987" max="9987" width="1.6640625" style="224" customWidth="1"/>
    <col min="9988" max="10007" width="2.6640625" style="224" customWidth="1"/>
    <col min="10008" max="10008" width="3.6640625" style="224" customWidth="1"/>
    <col min="10009" max="10012" width="2.6640625" style="224" customWidth="1"/>
    <col min="10013" max="10015" width="3.109375" style="224" customWidth="1"/>
    <col min="10016" max="10016" width="2.77734375" style="224" customWidth="1"/>
    <col min="10017" max="10018" width="3.109375" style="224" customWidth="1"/>
    <col min="10019" max="10157" width="2.6640625" style="224" customWidth="1"/>
    <col min="10158" max="10239" width="9" style="224"/>
    <col min="10240" max="10240" width="1.6640625" style="224" customWidth="1"/>
    <col min="10241" max="10242" width="2.6640625" style="224" customWidth="1"/>
    <col min="10243" max="10243" width="1.6640625" style="224" customWidth="1"/>
    <col min="10244" max="10263" width="2.6640625" style="224" customWidth="1"/>
    <col min="10264" max="10264" width="3.6640625" style="224" customWidth="1"/>
    <col min="10265" max="10268" width="2.6640625" style="224" customWidth="1"/>
    <col min="10269" max="10271" width="3.109375" style="224" customWidth="1"/>
    <col min="10272" max="10272" width="2.77734375" style="224" customWidth="1"/>
    <col min="10273" max="10274" width="3.109375" style="224" customWidth="1"/>
    <col min="10275" max="10413" width="2.6640625" style="224" customWidth="1"/>
    <col min="10414" max="10495" width="9" style="224"/>
    <col min="10496" max="10496" width="1.6640625" style="224" customWidth="1"/>
    <col min="10497" max="10498" width="2.6640625" style="224" customWidth="1"/>
    <col min="10499" max="10499" width="1.6640625" style="224" customWidth="1"/>
    <col min="10500" max="10519" width="2.6640625" style="224" customWidth="1"/>
    <col min="10520" max="10520" width="3.6640625" style="224" customWidth="1"/>
    <col min="10521" max="10524" width="2.6640625" style="224" customWidth="1"/>
    <col min="10525" max="10527" width="3.109375" style="224" customWidth="1"/>
    <col min="10528" max="10528" width="2.77734375" style="224" customWidth="1"/>
    <col min="10529" max="10530" width="3.109375" style="224" customWidth="1"/>
    <col min="10531" max="10669" width="2.6640625" style="224" customWidth="1"/>
    <col min="10670" max="10751" width="9" style="224"/>
    <col min="10752" max="10752" width="1.6640625" style="224" customWidth="1"/>
    <col min="10753" max="10754" width="2.6640625" style="224" customWidth="1"/>
    <col min="10755" max="10755" width="1.6640625" style="224" customWidth="1"/>
    <col min="10756" max="10775" width="2.6640625" style="224" customWidth="1"/>
    <col min="10776" max="10776" width="3.6640625" style="224" customWidth="1"/>
    <col min="10777" max="10780" width="2.6640625" style="224" customWidth="1"/>
    <col min="10781" max="10783" width="3.109375" style="224" customWidth="1"/>
    <col min="10784" max="10784" width="2.77734375" style="224" customWidth="1"/>
    <col min="10785" max="10786" width="3.109375" style="224" customWidth="1"/>
    <col min="10787" max="10925" width="2.6640625" style="224" customWidth="1"/>
    <col min="10926" max="11007" width="9" style="224"/>
    <col min="11008" max="11008" width="1.6640625" style="224" customWidth="1"/>
    <col min="11009" max="11010" width="2.6640625" style="224" customWidth="1"/>
    <col min="11011" max="11011" width="1.6640625" style="224" customWidth="1"/>
    <col min="11012" max="11031" width="2.6640625" style="224" customWidth="1"/>
    <col min="11032" max="11032" width="3.6640625" style="224" customWidth="1"/>
    <col min="11033" max="11036" width="2.6640625" style="224" customWidth="1"/>
    <col min="11037" max="11039" width="3.109375" style="224" customWidth="1"/>
    <col min="11040" max="11040" width="2.77734375" style="224" customWidth="1"/>
    <col min="11041" max="11042" width="3.109375" style="224" customWidth="1"/>
    <col min="11043" max="11181" width="2.6640625" style="224" customWidth="1"/>
    <col min="11182" max="11263" width="9" style="224"/>
    <col min="11264" max="11264" width="1.6640625" style="224" customWidth="1"/>
    <col min="11265" max="11266" width="2.6640625" style="224" customWidth="1"/>
    <col min="11267" max="11267" width="1.6640625" style="224" customWidth="1"/>
    <col min="11268" max="11287" width="2.6640625" style="224" customWidth="1"/>
    <col min="11288" max="11288" width="3.6640625" style="224" customWidth="1"/>
    <col min="11289" max="11292" width="2.6640625" style="224" customWidth="1"/>
    <col min="11293" max="11295" width="3.109375" style="224" customWidth="1"/>
    <col min="11296" max="11296" width="2.77734375" style="224" customWidth="1"/>
    <col min="11297" max="11298" width="3.109375" style="224" customWidth="1"/>
    <col min="11299" max="11437" width="2.6640625" style="224" customWidth="1"/>
    <col min="11438" max="11519" width="9" style="224"/>
    <col min="11520" max="11520" width="1.6640625" style="224" customWidth="1"/>
    <col min="11521" max="11522" width="2.6640625" style="224" customWidth="1"/>
    <col min="11523" max="11523" width="1.6640625" style="224" customWidth="1"/>
    <col min="11524" max="11543" width="2.6640625" style="224" customWidth="1"/>
    <col min="11544" max="11544" width="3.6640625" style="224" customWidth="1"/>
    <col min="11545" max="11548" width="2.6640625" style="224" customWidth="1"/>
    <col min="11549" max="11551" width="3.109375" style="224" customWidth="1"/>
    <col min="11552" max="11552" width="2.77734375" style="224" customWidth="1"/>
    <col min="11553" max="11554" width="3.109375" style="224" customWidth="1"/>
    <col min="11555" max="11693" width="2.6640625" style="224" customWidth="1"/>
    <col min="11694" max="11775" width="9" style="224"/>
    <col min="11776" max="11776" width="1.6640625" style="224" customWidth="1"/>
    <col min="11777" max="11778" width="2.6640625" style="224" customWidth="1"/>
    <col min="11779" max="11779" width="1.6640625" style="224" customWidth="1"/>
    <col min="11780" max="11799" width="2.6640625" style="224" customWidth="1"/>
    <col min="11800" max="11800" width="3.6640625" style="224" customWidth="1"/>
    <col min="11801" max="11804" width="2.6640625" style="224" customWidth="1"/>
    <col min="11805" max="11807" width="3.109375" style="224" customWidth="1"/>
    <col min="11808" max="11808" width="2.77734375" style="224" customWidth="1"/>
    <col min="11809" max="11810" width="3.109375" style="224" customWidth="1"/>
    <col min="11811" max="11949" width="2.6640625" style="224" customWidth="1"/>
    <col min="11950" max="12031" width="9" style="224"/>
    <col min="12032" max="12032" width="1.6640625" style="224" customWidth="1"/>
    <col min="12033" max="12034" width="2.6640625" style="224" customWidth="1"/>
    <col min="12035" max="12035" width="1.6640625" style="224" customWidth="1"/>
    <col min="12036" max="12055" width="2.6640625" style="224" customWidth="1"/>
    <col min="12056" max="12056" width="3.6640625" style="224" customWidth="1"/>
    <col min="12057" max="12060" width="2.6640625" style="224" customWidth="1"/>
    <col min="12061" max="12063" width="3.109375" style="224" customWidth="1"/>
    <col min="12064" max="12064" width="2.77734375" style="224" customWidth="1"/>
    <col min="12065" max="12066" width="3.109375" style="224" customWidth="1"/>
    <col min="12067" max="12205" width="2.6640625" style="224" customWidth="1"/>
    <col min="12206" max="12287" width="9" style="224"/>
    <col min="12288" max="12288" width="1.6640625" style="224" customWidth="1"/>
    <col min="12289" max="12290" width="2.6640625" style="224" customWidth="1"/>
    <col min="12291" max="12291" width="1.6640625" style="224" customWidth="1"/>
    <col min="12292" max="12311" width="2.6640625" style="224" customWidth="1"/>
    <col min="12312" max="12312" width="3.6640625" style="224" customWidth="1"/>
    <col min="12313" max="12316" width="2.6640625" style="224" customWidth="1"/>
    <col min="12317" max="12319" width="3.109375" style="224" customWidth="1"/>
    <col min="12320" max="12320" width="2.77734375" style="224" customWidth="1"/>
    <col min="12321" max="12322" width="3.109375" style="224" customWidth="1"/>
    <col min="12323" max="12461" width="2.6640625" style="224" customWidth="1"/>
    <col min="12462" max="12543" width="9" style="224"/>
    <col min="12544" max="12544" width="1.6640625" style="224" customWidth="1"/>
    <col min="12545" max="12546" width="2.6640625" style="224" customWidth="1"/>
    <col min="12547" max="12547" width="1.6640625" style="224" customWidth="1"/>
    <col min="12548" max="12567" width="2.6640625" style="224" customWidth="1"/>
    <col min="12568" max="12568" width="3.6640625" style="224" customWidth="1"/>
    <col min="12569" max="12572" width="2.6640625" style="224" customWidth="1"/>
    <col min="12573" max="12575" width="3.109375" style="224" customWidth="1"/>
    <col min="12576" max="12576" width="2.77734375" style="224" customWidth="1"/>
    <col min="12577" max="12578" width="3.109375" style="224" customWidth="1"/>
    <col min="12579" max="12717" width="2.6640625" style="224" customWidth="1"/>
    <col min="12718" max="12799" width="9" style="224"/>
    <col min="12800" max="12800" width="1.6640625" style="224" customWidth="1"/>
    <col min="12801" max="12802" width="2.6640625" style="224" customWidth="1"/>
    <col min="12803" max="12803" width="1.6640625" style="224" customWidth="1"/>
    <col min="12804" max="12823" width="2.6640625" style="224" customWidth="1"/>
    <col min="12824" max="12824" width="3.6640625" style="224" customWidth="1"/>
    <col min="12825" max="12828" width="2.6640625" style="224" customWidth="1"/>
    <col min="12829" max="12831" width="3.109375" style="224" customWidth="1"/>
    <col min="12832" max="12832" width="2.77734375" style="224" customWidth="1"/>
    <col min="12833" max="12834" width="3.109375" style="224" customWidth="1"/>
    <col min="12835" max="12973" width="2.6640625" style="224" customWidth="1"/>
    <col min="12974" max="13055" width="9" style="224"/>
    <col min="13056" max="13056" width="1.6640625" style="224" customWidth="1"/>
    <col min="13057" max="13058" width="2.6640625" style="224" customWidth="1"/>
    <col min="13059" max="13059" width="1.6640625" style="224" customWidth="1"/>
    <col min="13060" max="13079" width="2.6640625" style="224" customWidth="1"/>
    <col min="13080" max="13080" width="3.6640625" style="224" customWidth="1"/>
    <col min="13081" max="13084" width="2.6640625" style="224" customWidth="1"/>
    <col min="13085" max="13087" width="3.109375" style="224" customWidth="1"/>
    <col min="13088" max="13088" width="2.77734375" style="224" customWidth="1"/>
    <col min="13089" max="13090" width="3.109375" style="224" customWidth="1"/>
    <col min="13091" max="13229" width="2.6640625" style="224" customWidth="1"/>
    <col min="13230" max="13311" width="9" style="224"/>
    <col min="13312" max="13312" width="1.6640625" style="224" customWidth="1"/>
    <col min="13313" max="13314" width="2.6640625" style="224" customWidth="1"/>
    <col min="13315" max="13315" width="1.6640625" style="224" customWidth="1"/>
    <col min="13316" max="13335" width="2.6640625" style="224" customWidth="1"/>
    <col min="13336" max="13336" width="3.6640625" style="224" customWidth="1"/>
    <col min="13337" max="13340" width="2.6640625" style="224" customWidth="1"/>
    <col min="13341" max="13343" width="3.109375" style="224" customWidth="1"/>
    <col min="13344" max="13344" width="2.77734375" style="224" customWidth="1"/>
    <col min="13345" max="13346" width="3.109375" style="224" customWidth="1"/>
    <col min="13347" max="13485" width="2.6640625" style="224" customWidth="1"/>
    <col min="13486" max="13567" width="9" style="224"/>
    <col min="13568" max="13568" width="1.6640625" style="224" customWidth="1"/>
    <col min="13569" max="13570" width="2.6640625" style="224" customWidth="1"/>
    <col min="13571" max="13571" width="1.6640625" style="224" customWidth="1"/>
    <col min="13572" max="13591" width="2.6640625" style="224" customWidth="1"/>
    <col min="13592" max="13592" width="3.6640625" style="224" customWidth="1"/>
    <col min="13593" max="13596" width="2.6640625" style="224" customWidth="1"/>
    <col min="13597" max="13599" width="3.109375" style="224" customWidth="1"/>
    <col min="13600" max="13600" width="2.77734375" style="224" customWidth="1"/>
    <col min="13601" max="13602" width="3.109375" style="224" customWidth="1"/>
    <col min="13603" max="13741" width="2.6640625" style="224" customWidth="1"/>
    <col min="13742" max="13823" width="9" style="224"/>
    <col min="13824" max="13824" width="1.6640625" style="224" customWidth="1"/>
    <col min="13825" max="13826" width="2.6640625" style="224" customWidth="1"/>
    <col min="13827" max="13827" width="1.6640625" style="224" customWidth="1"/>
    <col min="13828" max="13847" width="2.6640625" style="224" customWidth="1"/>
    <col min="13848" max="13848" width="3.6640625" style="224" customWidth="1"/>
    <col min="13849" max="13852" width="2.6640625" style="224" customWidth="1"/>
    <col min="13853" max="13855" width="3.109375" style="224" customWidth="1"/>
    <col min="13856" max="13856" width="2.77734375" style="224" customWidth="1"/>
    <col min="13857" max="13858" width="3.109375" style="224" customWidth="1"/>
    <col min="13859" max="13997" width="2.6640625" style="224" customWidth="1"/>
    <col min="13998" max="14079" width="9" style="224"/>
    <col min="14080" max="14080" width="1.6640625" style="224" customWidth="1"/>
    <col min="14081" max="14082" width="2.6640625" style="224" customWidth="1"/>
    <col min="14083" max="14083" width="1.6640625" style="224" customWidth="1"/>
    <col min="14084" max="14103" width="2.6640625" style="224" customWidth="1"/>
    <col min="14104" max="14104" width="3.6640625" style="224" customWidth="1"/>
    <col min="14105" max="14108" width="2.6640625" style="224" customWidth="1"/>
    <col min="14109" max="14111" width="3.109375" style="224" customWidth="1"/>
    <col min="14112" max="14112" width="2.77734375" style="224" customWidth="1"/>
    <col min="14113" max="14114" width="3.109375" style="224" customWidth="1"/>
    <col min="14115" max="14253" width="2.6640625" style="224" customWidth="1"/>
    <col min="14254" max="14335" width="9" style="224"/>
    <col min="14336" max="14336" width="1.6640625" style="224" customWidth="1"/>
    <col min="14337" max="14338" width="2.6640625" style="224" customWidth="1"/>
    <col min="14339" max="14339" width="1.6640625" style="224" customWidth="1"/>
    <col min="14340" max="14359" width="2.6640625" style="224" customWidth="1"/>
    <col min="14360" max="14360" width="3.6640625" style="224" customWidth="1"/>
    <col min="14361" max="14364" width="2.6640625" style="224" customWidth="1"/>
    <col min="14365" max="14367" width="3.109375" style="224" customWidth="1"/>
    <col min="14368" max="14368" width="2.77734375" style="224" customWidth="1"/>
    <col min="14369" max="14370" width="3.109375" style="224" customWidth="1"/>
    <col min="14371" max="14509" width="2.6640625" style="224" customWidth="1"/>
    <col min="14510" max="14591" width="9" style="224"/>
    <col min="14592" max="14592" width="1.6640625" style="224" customWidth="1"/>
    <col min="14593" max="14594" width="2.6640625" style="224" customWidth="1"/>
    <col min="14595" max="14595" width="1.6640625" style="224" customWidth="1"/>
    <col min="14596" max="14615" width="2.6640625" style="224" customWidth="1"/>
    <col min="14616" max="14616" width="3.6640625" style="224" customWidth="1"/>
    <col min="14617" max="14620" width="2.6640625" style="224" customWidth="1"/>
    <col min="14621" max="14623" width="3.109375" style="224" customWidth="1"/>
    <col min="14624" max="14624" width="2.77734375" style="224" customWidth="1"/>
    <col min="14625" max="14626" width="3.109375" style="224" customWidth="1"/>
    <col min="14627" max="14765" width="2.6640625" style="224" customWidth="1"/>
    <col min="14766" max="14847" width="9" style="224"/>
    <col min="14848" max="14848" width="1.6640625" style="224" customWidth="1"/>
    <col min="14849" max="14850" width="2.6640625" style="224" customWidth="1"/>
    <col min="14851" max="14851" width="1.6640625" style="224" customWidth="1"/>
    <col min="14852" max="14871" width="2.6640625" style="224" customWidth="1"/>
    <col min="14872" max="14872" width="3.6640625" style="224" customWidth="1"/>
    <col min="14873" max="14876" width="2.6640625" style="224" customWidth="1"/>
    <col min="14877" max="14879" width="3.109375" style="224" customWidth="1"/>
    <col min="14880" max="14880" width="2.77734375" style="224" customWidth="1"/>
    <col min="14881" max="14882" width="3.109375" style="224" customWidth="1"/>
    <col min="14883" max="15021" width="2.6640625" style="224" customWidth="1"/>
    <col min="15022" max="15103" width="9" style="224"/>
    <col min="15104" max="15104" width="1.6640625" style="224" customWidth="1"/>
    <col min="15105" max="15106" width="2.6640625" style="224" customWidth="1"/>
    <col min="15107" max="15107" width="1.6640625" style="224" customWidth="1"/>
    <col min="15108" max="15127" width="2.6640625" style="224" customWidth="1"/>
    <col min="15128" max="15128" width="3.6640625" style="224" customWidth="1"/>
    <col min="15129" max="15132" width="2.6640625" style="224" customWidth="1"/>
    <col min="15133" max="15135" width="3.109375" style="224" customWidth="1"/>
    <col min="15136" max="15136" width="2.77734375" style="224" customWidth="1"/>
    <col min="15137" max="15138" width="3.109375" style="224" customWidth="1"/>
    <col min="15139" max="15277" width="2.6640625" style="224" customWidth="1"/>
    <col min="15278" max="15359" width="9" style="224"/>
    <col min="15360" max="15360" width="1.6640625" style="224" customWidth="1"/>
    <col min="15361" max="15362" width="2.6640625" style="224" customWidth="1"/>
    <col min="15363" max="15363" width="1.6640625" style="224" customWidth="1"/>
    <col min="15364" max="15383" width="2.6640625" style="224" customWidth="1"/>
    <col min="15384" max="15384" width="3.6640625" style="224" customWidth="1"/>
    <col min="15385" max="15388" width="2.6640625" style="224" customWidth="1"/>
    <col min="15389" max="15391" width="3.109375" style="224" customWidth="1"/>
    <col min="15392" max="15392" width="2.77734375" style="224" customWidth="1"/>
    <col min="15393" max="15394" width="3.109375" style="224" customWidth="1"/>
    <col min="15395" max="15533" width="2.6640625" style="224" customWidth="1"/>
    <col min="15534" max="15615" width="9" style="224"/>
    <col min="15616" max="15616" width="1.6640625" style="224" customWidth="1"/>
    <col min="15617" max="15618" width="2.6640625" style="224" customWidth="1"/>
    <col min="15619" max="15619" width="1.6640625" style="224" customWidth="1"/>
    <col min="15620" max="15639" width="2.6640625" style="224" customWidth="1"/>
    <col min="15640" max="15640" width="3.6640625" style="224" customWidth="1"/>
    <col min="15641" max="15644" width="2.6640625" style="224" customWidth="1"/>
    <col min="15645" max="15647" width="3.109375" style="224" customWidth="1"/>
    <col min="15648" max="15648" width="2.77734375" style="224" customWidth="1"/>
    <col min="15649" max="15650" width="3.109375" style="224" customWidth="1"/>
    <col min="15651" max="15789" width="2.6640625" style="224" customWidth="1"/>
    <col min="15790" max="15871" width="9" style="224"/>
    <col min="15872" max="15872" width="1.6640625" style="224" customWidth="1"/>
    <col min="15873" max="15874" width="2.6640625" style="224" customWidth="1"/>
    <col min="15875" max="15875" width="1.6640625" style="224" customWidth="1"/>
    <col min="15876" max="15895" width="2.6640625" style="224" customWidth="1"/>
    <col min="15896" max="15896" width="3.6640625" style="224" customWidth="1"/>
    <col min="15897" max="15900" width="2.6640625" style="224" customWidth="1"/>
    <col min="15901" max="15903" width="3.109375" style="224" customWidth="1"/>
    <col min="15904" max="15904" width="2.77734375" style="224" customWidth="1"/>
    <col min="15905" max="15906" width="3.109375" style="224" customWidth="1"/>
    <col min="15907" max="16045" width="2.6640625" style="224" customWidth="1"/>
    <col min="16046" max="16127" width="9" style="224"/>
    <col min="16128" max="16128" width="1.6640625" style="224" customWidth="1"/>
    <col min="16129" max="16130" width="2.6640625" style="224" customWidth="1"/>
    <col min="16131" max="16131" width="1.6640625" style="224" customWidth="1"/>
    <col min="16132" max="16151" width="2.6640625" style="224" customWidth="1"/>
    <col min="16152" max="16152" width="3.6640625" style="224" customWidth="1"/>
    <col min="16153" max="16156" width="2.6640625" style="224" customWidth="1"/>
    <col min="16157" max="16159" width="3.109375" style="224" customWidth="1"/>
    <col min="16160" max="16160" width="2.77734375" style="224" customWidth="1"/>
    <col min="16161" max="16162" width="3.109375" style="224" customWidth="1"/>
    <col min="16163" max="16301" width="2.6640625" style="224" customWidth="1"/>
    <col min="16302" max="16384" width="9" style="224"/>
  </cols>
  <sheetData>
    <row r="1" spans="1:59" ht="20.95" customHeight="1">
      <c r="A1" s="1038" t="s">
        <v>1787</v>
      </c>
      <c r="B1" s="1038"/>
      <c r="C1" s="1038"/>
      <c r="D1" s="1038"/>
      <c r="E1" s="1038"/>
      <c r="F1" s="1038"/>
      <c r="G1" s="1038"/>
      <c r="H1" s="1038"/>
      <c r="I1" s="1038"/>
      <c r="J1" s="1038"/>
      <c r="K1" s="1038"/>
      <c r="L1" s="1038"/>
      <c r="M1" s="1038"/>
      <c r="N1" s="1038"/>
      <c r="O1" s="1038"/>
      <c r="P1" s="1038"/>
      <c r="Q1" s="1038"/>
      <c r="R1" s="1038"/>
      <c r="BG1" s="482" t="s">
        <v>1774</v>
      </c>
    </row>
    <row r="2" spans="1:59" ht="15.9" customHeight="1">
      <c r="A2" s="1183" t="s">
        <v>628</v>
      </c>
      <c r="B2" s="1183"/>
      <c r="C2" s="1183"/>
      <c r="D2" s="1183"/>
      <c r="E2" s="1183"/>
      <c r="F2" s="1183"/>
      <c r="G2" s="1183"/>
      <c r="H2" s="1183"/>
      <c r="I2" s="1183"/>
      <c r="J2" s="1184" t="s">
        <v>629</v>
      </c>
      <c r="K2" s="1184"/>
      <c r="L2" s="1184"/>
      <c r="M2" s="1184"/>
      <c r="N2" s="1184"/>
      <c r="O2" s="1184"/>
      <c r="P2" s="1184"/>
      <c r="Q2" s="1184"/>
      <c r="R2" s="1184"/>
      <c r="S2" s="1184"/>
      <c r="T2" s="1184"/>
      <c r="U2" s="1184"/>
      <c r="V2" s="1184"/>
      <c r="W2" s="1184"/>
      <c r="X2" s="1184"/>
      <c r="Y2" s="1184"/>
      <c r="Z2" s="1004" t="s">
        <v>517</v>
      </c>
      <c r="AA2" s="1004"/>
      <c r="AB2" s="1004"/>
      <c r="AC2" s="1004"/>
      <c r="AD2" s="1004"/>
      <c r="AE2" s="1004"/>
      <c r="AF2" s="1004"/>
      <c r="AG2" s="1004"/>
      <c r="AH2" s="1004"/>
      <c r="AI2" s="1004"/>
      <c r="AJ2" s="1004" t="s">
        <v>1789</v>
      </c>
      <c r="AK2" s="1004"/>
      <c r="AL2" s="1004"/>
      <c r="AM2" s="1004"/>
      <c r="AN2" s="1004"/>
      <c r="AO2" s="1004"/>
      <c r="AP2" s="1004"/>
      <c r="AQ2" s="1004"/>
      <c r="AR2" s="1004"/>
      <c r="AS2" s="1004" t="s">
        <v>1790</v>
      </c>
      <c r="AT2" s="1004"/>
      <c r="AU2" s="1004"/>
      <c r="AV2" s="1004"/>
      <c r="AW2" s="1004"/>
      <c r="AX2" s="1004"/>
      <c r="AY2" s="1004"/>
      <c r="AZ2" s="1004"/>
      <c r="BA2" s="1004"/>
      <c r="BB2" s="985" t="s">
        <v>630</v>
      </c>
      <c r="BC2" s="985"/>
      <c r="BD2" s="985"/>
      <c r="BE2" s="985"/>
      <c r="BF2" s="985"/>
      <c r="BG2" s="985"/>
    </row>
    <row r="3" spans="1:59" ht="15.9" customHeight="1">
      <c r="A3" s="1185" t="s">
        <v>1791</v>
      </c>
      <c r="B3" s="1185"/>
      <c r="C3" s="1185"/>
      <c r="D3" s="1185"/>
      <c r="E3" s="1185"/>
      <c r="F3" s="1185"/>
      <c r="G3" s="1185"/>
      <c r="H3" s="1185"/>
      <c r="I3" s="1185"/>
      <c r="J3" s="1186" t="s">
        <v>631</v>
      </c>
      <c r="K3" s="1186"/>
      <c r="L3" s="1186"/>
      <c r="M3" s="1186"/>
      <c r="N3" s="1186"/>
      <c r="O3" s="1186"/>
      <c r="P3" s="1186"/>
      <c r="Q3" s="1186"/>
      <c r="R3" s="1186"/>
      <c r="S3" s="1186"/>
      <c r="T3" s="1186"/>
      <c r="U3" s="1186"/>
      <c r="V3" s="1186"/>
      <c r="W3" s="1186"/>
      <c r="X3" s="1186"/>
      <c r="Y3" s="1186"/>
      <c r="Z3" s="1004"/>
      <c r="AA3" s="1004"/>
      <c r="AB3" s="1004"/>
      <c r="AC3" s="1004"/>
      <c r="AD3" s="1004"/>
      <c r="AE3" s="1004"/>
      <c r="AF3" s="1004"/>
      <c r="AG3" s="1004"/>
      <c r="AH3" s="1004"/>
      <c r="AI3" s="1004"/>
      <c r="AJ3" s="986" t="s">
        <v>523</v>
      </c>
      <c r="AK3" s="986"/>
      <c r="AL3" s="986"/>
      <c r="AM3" s="986" t="s">
        <v>524</v>
      </c>
      <c r="AN3" s="986"/>
      <c r="AO3" s="986"/>
      <c r="AP3" s="986" t="s">
        <v>123</v>
      </c>
      <c r="AQ3" s="986"/>
      <c r="AR3" s="986"/>
      <c r="AS3" s="986" t="s">
        <v>525</v>
      </c>
      <c r="AT3" s="986"/>
      <c r="AU3" s="986"/>
      <c r="AV3" s="986" t="s">
        <v>526</v>
      </c>
      <c r="AW3" s="986"/>
      <c r="AX3" s="986"/>
      <c r="AY3" s="986" t="s">
        <v>527</v>
      </c>
      <c r="AZ3" s="986"/>
      <c r="BA3" s="986"/>
      <c r="BB3" s="985"/>
      <c r="BC3" s="985"/>
      <c r="BD3" s="985"/>
      <c r="BE3" s="985"/>
      <c r="BF3" s="985"/>
      <c r="BG3" s="985"/>
    </row>
    <row r="4" spans="1:59" ht="15.9" customHeight="1">
      <c r="A4" s="1173" t="s">
        <v>632</v>
      </c>
      <c r="B4" s="1173"/>
      <c r="C4" s="1173"/>
      <c r="D4" s="1173"/>
      <c r="E4" s="1173"/>
      <c r="F4" s="1173"/>
      <c r="G4" s="1173"/>
      <c r="H4" s="1173"/>
      <c r="I4" s="1173"/>
      <c r="J4" s="1174" t="s">
        <v>633</v>
      </c>
      <c r="K4" s="1174"/>
      <c r="L4" s="1174"/>
      <c r="M4" s="1174"/>
      <c r="N4" s="1174"/>
      <c r="O4" s="1174"/>
      <c r="P4" s="1174"/>
      <c r="Q4" s="1174"/>
      <c r="R4" s="1174"/>
      <c r="S4" s="1174"/>
      <c r="T4" s="1174"/>
      <c r="U4" s="1174"/>
      <c r="V4" s="1174"/>
      <c r="W4" s="1174"/>
      <c r="X4" s="1174"/>
      <c r="Y4" s="1174"/>
      <c r="Z4" s="1175" t="s">
        <v>616</v>
      </c>
      <c r="AA4" s="1175"/>
      <c r="AB4" s="1175"/>
      <c r="AC4" s="1175"/>
      <c r="AD4" s="1175"/>
      <c r="AE4" s="1175"/>
      <c r="AF4" s="1175"/>
      <c r="AG4" s="1175"/>
      <c r="AH4" s="1175"/>
      <c r="AI4" s="1175"/>
      <c r="AJ4" s="1176">
        <v>18</v>
      </c>
      <c r="AK4" s="1176"/>
      <c r="AL4" s="1176"/>
      <c r="AM4" s="1177" t="s">
        <v>1181</v>
      </c>
      <c r="AN4" s="1178"/>
      <c r="AO4" s="1179"/>
      <c r="AP4" s="1176">
        <f>SUM(AJ4:AO5)</f>
        <v>18</v>
      </c>
      <c r="AQ4" s="1176"/>
      <c r="AR4" s="1176"/>
      <c r="AS4" s="1176">
        <v>7</v>
      </c>
      <c r="AT4" s="1176"/>
      <c r="AU4" s="1176"/>
      <c r="AV4" s="1176">
        <v>3</v>
      </c>
      <c r="AW4" s="1176"/>
      <c r="AX4" s="1176"/>
      <c r="AY4" s="1176">
        <v>2</v>
      </c>
      <c r="AZ4" s="1176"/>
      <c r="BA4" s="1176"/>
      <c r="BB4" s="1170">
        <v>2190</v>
      </c>
      <c r="BC4" s="1170"/>
      <c r="BD4" s="1170"/>
      <c r="BE4" s="1170"/>
      <c r="BF4" s="1170"/>
      <c r="BG4" s="1170"/>
    </row>
    <row r="5" spans="1:59" ht="15.9" customHeight="1">
      <c r="A5" s="1171" t="s">
        <v>1792</v>
      </c>
      <c r="B5" s="1171"/>
      <c r="C5" s="1171"/>
      <c r="D5" s="1171"/>
      <c r="E5" s="1171"/>
      <c r="F5" s="1171"/>
      <c r="G5" s="1171"/>
      <c r="H5" s="1171"/>
      <c r="I5" s="1171"/>
      <c r="J5" s="1172" t="s">
        <v>634</v>
      </c>
      <c r="K5" s="1172"/>
      <c r="L5" s="1172"/>
      <c r="M5" s="1172"/>
      <c r="N5" s="1172"/>
      <c r="O5" s="1172"/>
      <c r="P5" s="1172"/>
      <c r="Q5" s="1172"/>
      <c r="R5" s="1172"/>
      <c r="S5" s="1172"/>
      <c r="T5" s="1172"/>
      <c r="U5" s="1172"/>
      <c r="V5" s="1172"/>
      <c r="W5" s="1172"/>
      <c r="X5" s="1172"/>
      <c r="Y5" s="1172"/>
      <c r="Z5" s="1175"/>
      <c r="AA5" s="1175"/>
      <c r="AB5" s="1175"/>
      <c r="AC5" s="1175"/>
      <c r="AD5" s="1175"/>
      <c r="AE5" s="1175"/>
      <c r="AF5" s="1175"/>
      <c r="AG5" s="1175"/>
      <c r="AH5" s="1175"/>
      <c r="AI5" s="1175"/>
      <c r="AJ5" s="1176"/>
      <c r="AK5" s="1176"/>
      <c r="AL5" s="1176"/>
      <c r="AM5" s="1180"/>
      <c r="AN5" s="1181"/>
      <c r="AO5" s="1182"/>
      <c r="AP5" s="1176"/>
      <c r="AQ5" s="1176"/>
      <c r="AR5" s="1176"/>
      <c r="AS5" s="1176"/>
      <c r="AT5" s="1176"/>
      <c r="AU5" s="1176"/>
      <c r="AV5" s="1176"/>
      <c r="AW5" s="1176"/>
      <c r="AX5" s="1176"/>
      <c r="AY5" s="1176"/>
      <c r="AZ5" s="1176"/>
      <c r="BA5" s="1176"/>
      <c r="BB5" s="1170"/>
      <c r="BC5" s="1170"/>
      <c r="BD5" s="1170"/>
      <c r="BE5" s="1170"/>
      <c r="BF5" s="1170"/>
      <c r="BG5" s="1170"/>
    </row>
    <row r="6" spans="1:59" ht="14.1" customHeight="1">
      <c r="A6" s="1167"/>
      <c r="B6" s="1167"/>
      <c r="C6" s="1167"/>
      <c r="D6" s="1167"/>
      <c r="E6" s="1167"/>
      <c r="F6" s="1167"/>
      <c r="G6" s="1167"/>
      <c r="H6" s="1167"/>
      <c r="I6" s="1167"/>
      <c r="J6" s="1168"/>
      <c r="K6" s="1168"/>
      <c r="L6" s="1168"/>
      <c r="M6" s="1168"/>
      <c r="N6" s="1168"/>
      <c r="O6" s="1168"/>
      <c r="P6" s="1168"/>
      <c r="Q6" s="1168"/>
      <c r="R6" s="1168"/>
      <c r="S6" s="1168"/>
      <c r="T6" s="1168"/>
      <c r="U6" s="1168"/>
      <c r="V6" s="1168"/>
      <c r="W6" s="1168"/>
      <c r="X6" s="1168"/>
      <c r="Y6" s="1168"/>
      <c r="Z6" s="1169"/>
      <c r="AA6" s="1169"/>
      <c r="AB6" s="1169"/>
      <c r="AC6" s="1169"/>
      <c r="AD6" s="1169"/>
      <c r="AE6" s="1169"/>
      <c r="AF6" s="1169"/>
      <c r="AG6" s="1169"/>
      <c r="AH6" s="1169"/>
      <c r="AI6" s="1169"/>
      <c r="AJ6" s="1039"/>
      <c r="AK6" s="1039"/>
      <c r="AL6" s="1039"/>
      <c r="AM6" s="1039"/>
      <c r="AN6" s="1039"/>
      <c r="AO6" s="1039"/>
      <c r="AP6" s="1039"/>
      <c r="AQ6" s="1039"/>
      <c r="AR6" s="1039"/>
      <c r="AS6" s="1039"/>
      <c r="AT6" s="1039"/>
      <c r="AU6" s="1039"/>
      <c r="AV6" s="1039"/>
      <c r="AW6" s="1039"/>
      <c r="AX6" s="1039"/>
      <c r="AY6" s="1039"/>
      <c r="AZ6" s="1039"/>
      <c r="BA6" s="1039"/>
      <c r="BB6" s="1039"/>
      <c r="BC6" s="1039"/>
      <c r="BD6" s="1039"/>
      <c r="BE6" s="1039"/>
      <c r="BF6" s="1039"/>
      <c r="BG6" s="1039"/>
    </row>
    <row r="7" spans="1:59" ht="20.95" customHeight="1">
      <c r="A7" s="1038" t="s">
        <v>1793</v>
      </c>
      <c r="B7" s="1038"/>
      <c r="C7" s="1038"/>
      <c r="D7" s="1038"/>
      <c r="E7" s="1038"/>
      <c r="F7" s="1038"/>
      <c r="G7" s="1038"/>
      <c r="H7" s="1038"/>
      <c r="I7" s="1038"/>
      <c r="J7" s="1038"/>
      <c r="K7" s="1038"/>
      <c r="L7" s="1038"/>
      <c r="M7" s="1038"/>
      <c r="N7" s="1038"/>
      <c r="O7" s="1038"/>
      <c r="P7" s="1038"/>
      <c r="Q7" s="1038"/>
      <c r="R7" s="1038"/>
      <c r="S7" s="1038"/>
      <c r="T7" s="1038"/>
      <c r="U7" s="1038"/>
      <c r="V7" s="1038"/>
      <c r="W7" s="1038"/>
      <c r="X7" s="1038"/>
      <c r="Y7" s="1038"/>
      <c r="Z7" s="1038"/>
      <c r="AA7" s="1038"/>
      <c r="AB7" s="1038"/>
      <c r="AC7" s="1038"/>
    </row>
    <row r="8" spans="1:59" ht="15.9" customHeight="1">
      <c r="E8" s="1038" t="s">
        <v>656</v>
      </c>
      <c r="F8" s="1038"/>
      <c r="G8" s="1038"/>
      <c r="H8" s="1038"/>
      <c r="I8" s="1038"/>
      <c r="J8" s="1038"/>
      <c r="L8" s="1038" t="s">
        <v>1794</v>
      </c>
      <c r="M8" s="1038"/>
      <c r="N8" s="1038"/>
      <c r="O8" s="1038"/>
      <c r="P8" s="1038"/>
      <c r="Q8" s="1038"/>
      <c r="R8" s="1038"/>
      <c r="S8" s="1038"/>
      <c r="T8" s="1038"/>
      <c r="U8" s="1038"/>
      <c r="V8" s="1038"/>
      <c r="W8" s="1038"/>
      <c r="X8" s="1038"/>
      <c r="Y8" s="1038"/>
      <c r="Z8" s="1038"/>
      <c r="AA8" s="1038"/>
      <c r="AB8" s="1038"/>
    </row>
    <row r="9" spans="1:59" ht="15.9" customHeight="1">
      <c r="E9" s="1038" t="s">
        <v>629</v>
      </c>
      <c r="F9" s="1038"/>
      <c r="G9" s="1038"/>
      <c r="H9" s="1038"/>
      <c r="I9" s="1038"/>
      <c r="J9" s="1038"/>
      <c r="L9" s="1038" t="s">
        <v>975</v>
      </c>
      <c r="M9" s="1038"/>
      <c r="N9" s="1038"/>
      <c r="O9" s="1038"/>
      <c r="P9" s="1038"/>
      <c r="Q9" s="1038"/>
      <c r="R9" s="1038"/>
      <c r="S9" s="1038"/>
      <c r="T9" s="1038"/>
      <c r="U9" s="1038"/>
      <c r="V9" s="1038"/>
    </row>
    <row r="10" spans="1:59" ht="15.9" customHeight="1">
      <c r="E10" s="1038" t="s">
        <v>983</v>
      </c>
      <c r="F10" s="1038"/>
      <c r="G10" s="1038"/>
      <c r="H10" s="1038"/>
      <c r="I10" s="1038"/>
      <c r="J10" s="1038"/>
      <c r="L10" s="1038" t="s">
        <v>1109</v>
      </c>
      <c r="M10" s="1038"/>
      <c r="N10" s="1038"/>
      <c r="O10" s="1038"/>
      <c r="P10" s="1038"/>
      <c r="Q10" s="1038"/>
      <c r="R10" s="1038"/>
      <c r="S10" s="1038"/>
      <c r="T10" s="1038"/>
      <c r="U10" s="1038"/>
      <c r="V10" s="1038"/>
    </row>
    <row r="11" spans="1:59" ht="15.75" customHeight="1">
      <c r="A11" s="1059" t="s">
        <v>635</v>
      </c>
      <c r="B11" s="1059"/>
      <c r="C11" s="1059"/>
      <c r="D11" s="1059"/>
      <c r="E11" s="1059"/>
      <c r="F11" s="1059"/>
      <c r="BG11" s="482" t="s">
        <v>1774</v>
      </c>
    </row>
    <row r="12" spans="1:59" ht="15.9" customHeight="1">
      <c r="A12" s="1008" t="s">
        <v>984</v>
      </c>
      <c r="B12" s="1009"/>
      <c r="C12" s="1009"/>
      <c r="D12" s="1009"/>
      <c r="E12" s="1009"/>
      <c r="F12" s="1009"/>
      <c r="G12" s="1009"/>
      <c r="H12" s="1009"/>
      <c r="I12" s="1010"/>
      <c r="J12" s="1144" t="s">
        <v>636</v>
      </c>
      <c r="K12" s="1142"/>
      <c r="L12" s="1142"/>
      <c r="M12" s="1142"/>
      <c r="N12" s="1142"/>
      <c r="O12" s="1142"/>
      <c r="P12" s="1142"/>
      <c r="Q12" s="1142"/>
      <c r="R12" s="1142"/>
      <c r="S12" s="1142"/>
      <c r="T12" s="1142"/>
      <c r="U12" s="1142"/>
      <c r="V12" s="1142"/>
      <c r="W12" s="1142"/>
      <c r="X12" s="1142"/>
      <c r="Y12" s="1142"/>
      <c r="Z12" s="1142"/>
      <c r="AA12" s="1142"/>
      <c r="AB12" s="1142"/>
      <c r="AC12" s="1143"/>
      <c r="AD12" s="1144" t="s">
        <v>637</v>
      </c>
      <c r="AE12" s="1142"/>
      <c r="AF12" s="1142"/>
      <c r="AG12" s="1142"/>
      <c r="AH12" s="1142"/>
      <c r="AI12" s="1142"/>
      <c r="AJ12" s="1142"/>
      <c r="AK12" s="1142"/>
      <c r="AL12" s="1142"/>
      <c r="AM12" s="1142"/>
      <c r="AN12" s="1142"/>
      <c r="AO12" s="1142"/>
      <c r="AP12" s="1142"/>
      <c r="AQ12" s="1142"/>
      <c r="AR12" s="1142"/>
      <c r="AS12" s="1142"/>
      <c r="AT12" s="1142"/>
      <c r="AU12" s="1142"/>
      <c r="AV12" s="1142"/>
      <c r="AW12" s="1142"/>
      <c r="AX12" s="1142"/>
      <c r="AY12" s="1142"/>
      <c r="AZ12" s="1142"/>
      <c r="BA12" s="1142"/>
      <c r="BB12" s="1142"/>
      <c r="BC12" s="1142"/>
      <c r="BD12" s="1142"/>
      <c r="BE12" s="1142"/>
      <c r="BF12" s="1142"/>
      <c r="BG12" s="1145"/>
    </row>
    <row r="13" spans="1:59" ht="15.9" customHeight="1">
      <c r="A13" s="1164"/>
      <c r="B13" s="1165"/>
      <c r="C13" s="1165"/>
      <c r="D13" s="1165"/>
      <c r="E13" s="1165"/>
      <c r="F13" s="1165"/>
      <c r="G13" s="1165"/>
      <c r="H13" s="1165"/>
      <c r="I13" s="1166"/>
      <c r="J13" s="1133" t="s">
        <v>638</v>
      </c>
      <c r="K13" s="1134"/>
      <c r="L13" s="1134"/>
      <c r="M13" s="1134"/>
      <c r="N13" s="1135"/>
      <c r="O13" s="1133" t="s">
        <v>639</v>
      </c>
      <c r="P13" s="1134"/>
      <c r="Q13" s="1134"/>
      <c r="R13" s="1134"/>
      <c r="S13" s="1135"/>
      <c r="T13" s="1133" t="s">
        <v>640</v>
      </c>
      <c r="U13" s="1134"/>
      <c r="V13" s="1134"/>
      <c r="W13" s="1134"/>
      <c r="X13" s="1135"/>
      <c r="Y13" s="1133" t="s">
        <v>641</v>
      </c>
      <c r="Z13" s="1134"/>
      <c r="AA13" s="1134"/>
      <c r="AB13" s="1134"/>
      <c r="AC13" s="1135"/>
      <c r="AD13" s="1084" t="s">
        <v>642</v>
      </c>
      <c r="AE13" s="1122"/>
      <c r="AF13" s="1122"/>
      <c r="AG13" s="1122"/>
      <c r="AH13" s="1122"/>
      <c r="AI13" s="1123"/>
      <c r="AJ13" s="1084" t="s">
        <v>643</v>
      </c>
      <c r="AK13" s="1122"/>
      <c r="AL13" s="1122"/>
      <c r="AM13" s="1122"/>
      <c r="AN13" s="1122"/>
      <c r="AO13" s="1123"/>
      <c r="AP13" s="1084" t="s">
        <v>644</v>
      </c>
      <c r="AQ13" s="1122"/>
      <c r="AR13" s="1122"/>
      <c r="AS13" s="1122"/>
      <c r="AT13" s="1122"/>
      <c r="AU13" s="1123"/>
      <c r="AV13" s="1084" t="s">
        <v>645</v>
      </c>
      <c r="AW13" s="1122"/>
      <c r="AX13" s="1122"/>
      <c r="AY13" s="1122"/>
      <c r="AZ13" s="1122"/>
      <c r="BA13" s="1123"/>
      <c r="BB13" s="1084" t="s">
        <v>123</v>
      </c>
      <c r="BC13" s="1122"/>
      <c r="BD13" s="1122"/>
      <c r="BE13" s="1122"/>
      <c r="BF13" s="1122"/>
      <c r="BG13" s="1132"/>
    </row>
    <row r="14" spans="1:59" ht="15.9" customHeight="1">
      <c r="A14" s="1011"/>
      <c r="B14" s="1137"/>
      <c r="C14" s="1137"/>
      <c r="D14" s="1137"/>
      <c r="E14" s="1137"/>
      <c r="F14" s="1137"/>
      <c r="G14" s="1137"/>
      <c r="H14" s="1137"/>
      <c r="I14" s="1138"/>
      <c r="J14" s="1136"/>
      <c r="K14" s="1137"/>
      <c r="L14" s="1137"/>
      <c r="M14" s="1137"/>
      <c r="N14" s="1138"/>
      <c r="O14" s="1136"/>
      <c r="P14" s="1137"/>
      <c r="Q14" s="1137"/>
      <c r="R14" s="1137"/>
      <c r="S14" s="1138"/>
      <c r="T14" s="1136"/>
      <c r="U14" s="1137"/>
      <c r="V14" s="1137"/>
      <c r="W14" s="1137"/>
      <c r="X14" s="1138"/>
      <c r="Y14" s="1136"/>
      <c r="Z14" s="1137"/>
      <c r="AA14" s="1137"/>
      <c r="AB14" s="1137"/>
      <c r="AC14" s="1138"/>
      <c r="AD14" s="1084" t="s">
        <v>646</v>
      </c>
      <c r="AE14" s="1123"/>
      <c r="AF14" s="1084" t="s">
        <v>647</v>
      </c>
      <c r="AG14" s="1122"/>
      <c r="AH14" s="1122"/>
      <c r="AI14" s="1123"/>
      <c r="AJ14" s="1084" t="s">
        <v>646</v>
      </c>
      <c r="AK14" s="1123"/>
      <c r="AL14" s="1084" t="s">
        <v>647</v>
      </c>
      <c r="AM14" s="1122"/>
      <c r="AN14" s="1122"/>
      <c r="AO14" s="1123"/>
      <c r="AP14" s="1084" t="s">
        <v>646</v>
      </c>
      <c r="AQ14" s="1123"/>
      <c r="AR14" s="1084" t="s">
        <v>647</v>
      </c>
      <c r="AS14" s="1122"/>
      <c r="AT14" s="1122"/>
      <c r="AU14" s="1123"/>
      <c r="AV14" s="1084" t="s">
        <v>646</v>
      </c>
      <c r="AW14" s="1123"/>
      <c r="AX14" s="1084" t="s">
        <v>647</v>
      </c>
      <c r="AY14" s="1122"/>
      <c r="AZ14" s="1122"/>
      <c r="BA14" s="1123"/>
      <c r="BB14" s="1084" t="s">
        <v>646</v>
      </c>
      <c r="BC14" s="1123"/>
      <c r="BD14" s="1084" t="s">
        <v>647</v>
      </c>
      <c r="BE14" s="1122"/>
      <c r="BF14" s="1122"/>
      <c r="BG14" s="1132"/>
    </row>
    <row r="15" spans="1:59" ht="15.9" customHeight="1">
      <c r="A15" s="1121" t="s">
        <v>648</v>
      </c>
      <c r="B15" s="1122"/>
      <c r="C15" s="1122"/>
      <c r="D15" s="1122"/>
      <c r="E15" s="1122"/>
      <c r="F15" s="1122"/>
      <c r="G15" s="1122"/>
      <c r="H15" s="1122"/>
      <c r="I15" s="1123"/>
      <c r="J15" s="1153">
        <v>728</v>
      </c>
      <c r="K15" s="1154"/>
      <c r="L15" s="1154"/>
      <c r="M15" s="1154"/>
      <c r="N15" s="254" t="s">
        <v>649</v>
      </c>
      <c r="O15" s="1151">
        <v>2604.13</v>
      </c>
      <c r="P15" s="1152"/>
      <c r="Q15" s="1152"/>
      <c r="R15" s="1152"/>
      <c r="S15" s="254" t="s">
        <v>650</v>
      </c>
      <c r="T15" s="1115">
        <v>4836990</v>
      </c>
      <c r="U15" s="1116"/>
      <c r="V15" s="1116"/>
      <c r="W15" s="1116"/>
      <c r="X15" s="1117"/>
      <c r="Y15" s="1124">
        <v>4819670</v>
      </c>
      <c r="Z15" s="1125"/>
      <c r="AA15" s="1125"/>
      <c r="AB15" s="1125"/>
      <c r="AC15" s="1126"/>
      <c r="AD15" s="1124"/>
      <c r="AE15" s="1126"/>
      <c r="AF15" s="1124"/>
      <c r="AG15" s="1125"/>
      <c r="AH15" s="1125"/>
      <c r="AI15" s="1126"/>
      <c r="AJ15" s="1124">
        <v>132</v>
      </c>
      <c r="AK15" s="1126"/>
      <c r="AL15" s="1124">
        <v>35615</v>
      </c>
      <c r="AM15" s="1125"/>
      <c r="AN15" s="1125"/>
      <c r="AO15" s="1126"/>
      <c r="AP15" s="1124">
        <v>1</v>
      </c>
      <c r="AQ15" s="1126"/>
      <c r="AR15" s="1124">
        <v>314</v>
      </c>
      <c r="AS15" s="1125"/>
      <c r="AT15" s="1125"/>
      <c r="AU15" s="1126"/>
      <c r="AV15" s="1124"/>
      <c r="AW15" s="1126"/>
      <c r="AX15" s="1124"/>
      <c r="AY15" s="1125"/>
      <c r="AZ15" s="1125"/>
      <c r="BA15" s="1126"/>
      <c r="BB15" s="1124">
        <v>133</v>
      </c>
      <c r="BC15" s="1126"/>
      <c r="BD15" s="1124">
        <v>35929</v>
      </c>
      <c r="BE15" s="1125"/>
      <c r="BF15" s="1125"/>
      <c r="BG15" s="1140"/>
    </row>
    <row r="16" spans="1:59" ht="15.9" customHeight="1">
      <c r="A16" s="1127" t="s">
        <v>1775</v>
      </c>
      <c r="B16" s="1122"/>
      <c r="C16" s="1122"/>
      <c r="D16" s="1122"/>
      <c r="E16" s="1122"/>
      <c r="F16" s="1122"/>
      <c r="G16" s="1122"/>
      <c r="H16" s="1122"/>
      <c r="I16" s="1123"/>
      <c r="J16" s="1153">
        <v>11</v>
      </c>
      <c r="K16" s="1154"/>
      <c r="L16" s="1154"/>
      <c r="M16" s="1154"/>
      <c r="N16" s="237"/>
      <c r="O16" s="1151">
        <v>8</v>
      </c>
      <c r="P16" s="1152"/>
      <c r="Q16" s="1152"/>
      <c r="R16" s="1152"/>
      <c r="S16" s="237"/>
      <c r="T16" s="1115">
        <v>16250</v>
      </c>
      <c r="U16" s="1116"/>
      <c r="V16" s="1116"/>
      <c r="W16" s="1116"/>
      <c r="X16" s="1117"/>
      <c r="Y16" s="1124">
        <v>13750</v>
      </c>
      <c r="Z16" s="1125"/>
      <c r="AA16" s="1125"/>
      <c r="AB16" s="1125"/>
      <c r="AC16" s="1126"/>
      <c r="AD16" s="1124"/>
      <c r="AE16" s="1126"/>
      <c r="AF16" s="1124"/>
      <c r="AG16" s="1125"/>
      <c r="AH16" s="1125"/>
      <c r="AI16" s="1126"/>
      <c r="AJ16" s="1124"/>
      <c r="AK16" s="1126"/>
      <c r="AL16" s="1124"/>
      <c r="AM16" s="1125"/>
      <c r="AN16" s="1125"/>
      <c r="AO16" s="1126"/>
      <c r="AP16" s="1124"/>
      <c r="AQ16" s="1126"/>
      <c r="AR16" s="1124"/>
      <c r="AS16" s="1125"/>
      <c r="AT16" s="1125"/>
      <c r="AU16" s="1126"/>
      <c r="AV16" s="1124">
        <v>4</v>
      </c>
      <c r="AW16" s="1126"/>
      <c r="AX16" s="1124">
        <v>2230</v>
      </c>
      <c r="AY16" s="1125"/>
      <c r="AZ16" s="1125"/>
      <c r="BA16" s="1126"/>
      <c r="BB16" s="1124">
        <v>4</v>
      </c>
      <c r="BC16" s="1126"/>
      <c r="BD16" s="1124">
        <v>2230</v>
      </c>
      <c r="BE16" s="1125"/>
      <c r="BF16" s="1125"/>
      <c r="BG16" s="1140"/>
    </row>
    <row r="17" spans="1:59" ht="15.9" customHeight="1">
      <c r="A17" s="1127" t="s">
        <v>1776</v>
      </c>
      <c r="B17" s="1122"/>
      <c r="C17" s="1122"/>
      <c r="D17" s="1122"/>
      <c r="E17" s="1122"/>
      <c r="F17" s="1122"/>
      <c r="G17" s="1122"/>
      <c r="H17" s="1122"/>
      <c r="I17" s="1123"/>
      <c r="J17" s="1153"/>
      <c r="K17" s="1154"/>
      <c r="L17" s="1154"/>
      <c r="M17" s="1154"/>
      <c r="N17" s="237"/>
      <c r="O17" s="1151"/>
      <c r="P17" s="1152"/>
      <c r="Q17" s="1152"/>
      <c r="R17" s="1152"/>
      <c r="S17" s="237"/>
      <c r="T17" s="1115"/>
      <c r="U17" s="1116"/>
      <c r="V17" s="1116"/>
      <c r="W17" s="1116"/>
      <c r="X17" s="1117"/>
      <c r="Y17" s="1124"/>
      <c r="Z17" s="1125"/>
      <c r="AA17" s="1125"/>
      <c r="AB17" s="1125"/>
      <c r="AC17" s="1126"/>
      <c r="AD17" s="1124"/>
      <c r="AE17" s="1126"/>
      <c r="AF17" s="1124"/>
      <c r="AG17" s="1125"/>
      <c r="AH17" s="1125"/>
      <c r="AI17" s="1126"/>
      <c r="AJ17" s="1124"/>
      <c r="AK17" s="1126"/>
      <c r="AL17" s="1124"/>
      <c r="AM17" s="1125"/>
      <c r="AN17" s="1125"/>
      <c r="AO17" s="1126"/>
      <c r="AP17" s="1124"/>
      <c r="AQ17" s="1126"/>
      <c r="AR17" s="1124"/>
      <c r="AS17" s="1125"/>
      <c r="AT17" s="1125"/>
      <c r="AU17" s="1126"/>
      <c r="AV17" s="1124"/>
      <c r="AW17" s="1126"/>
      <c r="AX17" s="1124"/>
      <c r="AY17" s="1125"/>
      <c r="AZ17" s="1125"/>
      <c r="BA17" s="1126"/>
      <c r="BB17" s="1124"/>
      <c r="BC17" s="1126"/>
      <c r="BD17" s="1124"/>
      <c r="BE17" s="1125"/>
      <c r="BF17" s="1125"/>
      <c r="BG17" s="1140"/>
    </row>
    <row r="18" spans="1:59" ht="15.9" customHeight="1">
      <c r="A18" s="1127" t="s">
        <v>1777</v>
      </c>
      <c r="B18" s="1122"/>
      <c r="C18" s="1122"/>
      <c r="D18" s="1122"/>
      <c r="E18" s="1122"/>
      <c r="F18" s="1122"/>
      <c r="G18" s="1122"/>
      <c r="H18" s="1122"/>
      <c r="I18" s="1123"/>
      <c r="J18" s="1153"/>
      <c r="K18" s="1154"/>
      <c r="L18" s="1154"/>
      <c r="M18" s="1154"/>
      <c r="N18" s="237"/>
      <c r="O18" s="1151"/>
      <c r="P18" s="1152"/>
      <c r="Q18" s="1152"/>
      <c r="R18" s="1152"/>
      <c r="S18" s="237"/>
      <c r="T18" s="1115"/>
      <c r="U18" s="1116"/>
      <c r="V18" s="1116"/>
      <c r="W18" s="1116"/>
      <c r="X18" s="1117"/>
      <c r="Y18" s="1124"/>
      <c r="Z18" s="1125"/>
      <c r="AA18" s="1125"/>
      <c r="AB18" s="1125"/>
      <c r="AC18" s="1126"/>
      <c r="AD18" s="1124"/>
      <c r="AE18" s="1126"/>
      <c r="AF18" s="1124"/>
      <c r="AG18" s="1125"/>
      <c r="AH18" s="1125"/>
      <c r="AI18" s="1126"/>
      <c r="AJ18" s="1124"/>
      <c r="AK18" s="1126"/>
      <c r="AL18" s="1124"/>
      <c r="AM18" s="1125"/>
      <c r="AN18" s="1125"/>
      <c r="AO18" s="1126"/>
      <c r="AP18" s="1124"/>
      <c r="AQ18" s="1126"/>
      <c r="AR18" s="1124"/>
      <c r="AS18" s="1125"/>
      <c r="AT18" s="1125"/>
      <c r="AU18" s="1126"/>
      <c r="AV18" s="1124"/>
      <c r="AW18" s="1126"/>
      <c r="AX18" s="1124"/>
      <c r="AY18" s="1125"/>
      <c r="AZ18" s="1125"/>
      <c r="BA18" s="1126"/>
      <c r="BB18" s="1124"/>
      <c r="BC18" s="1126"/>
      <c r="BD18" s="1124"/>
      <c r="BE18" s="1125"/>
      <c r="BF18" s="1125"/>
      <c r="BG18" s="1140"/>
    </row>
    <row r="19" spans="1:59" ht="15.9" customHeight="1">
      <c r="A19" s="1156" t="s">
        <v>651</v>
      </c>
      <c r="B19" s="1157"/>
      <c r="C19" s="1158"/>
      <c r="D19" s="1131" t="s">
        <v>1778</v>
      </c>
      <c r="E19" s="1122"/>
      <c r="F19" s="1122"/>
      <c r="G19" s="1122"/>
      <c r="H19" s="1122"/>
      <c r="I19" s="1123"/>
      <c r="J19" s="1153">
        <v>732</v>
      </c>
      <c r="K19" s="1154"/>
      <c r="L19" s="1154"/>
      <c r="M19" s="1154"/>
      <c r="N19" s="237"/>
      <c r="O19" s="1151">
        <v>2603.02</v>
      </c>
      <c r="P19" s="1152"/>
      <c r="Q19" s="1152"/>
      <c r="R19" s="1152"/>
      <c r="S19" s="237"/>
      <c r="T19" s="1115"/>
      <c r="U19" s="1116"/>
      <c r="V19" s="1116"/>
      <c r="W19" s="1116"/>
      <c r="X19" s="1117"/>
      <c r="Y19" s="1124">
        <v>234130000</v>
      </c>
      <c r="Z19" s="1125"/>
      <c r="AA19" s="1125"/>
      <c r="AB19" s="1125"/>
      <c r="AC19" s="1126"/>
      <c r="AD19" s="1124"/>
      <c r="AE19" s="1126"/>
      <c r="AF19" s="1124"/>
      <c r="AG19" s="1125"/>
      <c r="AH19" s="1125"/>
      <c r="AI19" s="1126"/>
      <c r="AJ19" s="1124"/>
      <c r="AK19" s="1126"/>
      <c r="AL19" s="1124"/>
      <c r="AM19" s="1125"/>
      <c r="AN19" s="1125"/>
      <c r="AO19" s="1126"/>
      <c r="AP19" s="1124"/>
      <c r="AQ19" s="1126"/>
      <c r="AR19" s="1124"/>
      <c r="AS19" s="1125"/>
      <c r="AT19" s="1125"/>
      <c r="AU19" s="1126"/>
      <c r="AV19" s="1124"/>
      <c r="AW19" s="1126"/>
      <c r="AX19" s="1124"/>
      <c r="AY19" s="1125"/>
      <c r="AZ19" s="1125"/>
      <c r="BA19" s="1126"/>
      <c r="BB19" s="1124">
        <v>4</v>
      </c>
      <c r="BC19" s="1126"/>
      <c r="BD19" s="1124">
        <v>1775</v>
      </c>
      <c r="BE19" s="1125"/>
      <c r="BF19" s="1125"/>
      <c r="BG19" s="1140"/>
    </row>
    <row r="20" spans="1:59" ht="15.9" customHeight="1">
      <c r="A20" s="1159"/>
      <c r="B20" s="1160"/>
      <c r="C20" s="1048"/>
      <c r="D20" s="1131" t="s">
        <v>1779</v>
      </c>
      <c r="E20" s="1122"/>
      <c r="F20" s="1122"/>
      <c r="G20" s="1122"/>
      <c r="H20" s="1122"/>
      <c r="I20" s="1123"/>
      <c r="J20" s="1153">
        <v>68</v>
      </c>
      <c r="K20" s="1154"/>
      <c r="L20" s="1154"/>
      <c r="M20" s="1154"/>
      <c r="N20" s="237"/>
      <c r="O20" s="1151">
        <v>707.68</v>
      </c>
      <c r="P20" s="1152"/>
      <c r="Q20" s="1152"/>
      <c r="R20" s="1152"/>
      <c r="S20" s="237"/>
      <c r="T20" s="1115"/>
      <c r="U20" s="1116"/>
      <c r="V20" s="1116"/>
      <c r="W20" s="1116"/>
      <c r="X20" s="1117"/>
      <c r="Y20" s="1124">
        <v>229500</v>
      </c>
      <c r="Z20" s="1125"/>
      <c r="AA20" s="1125"/>
      <c r="AB20" s="1125"/>
      <c r="AC20" s="1126"/>
      <c r="AD20" s="1124"/>
      <c r="AE20" s="1126"/>
      <c r="AF20" s="1124"/>
      <c r="AG20" s="1125"/>
      <c r="AH20" s="1125"/>
      <c r="AI20" s="1126"/>
      <c r="AJ20" s="1124"/>
      <c r="AK20" s="1126"/>
      <c r="AL20" s="1124"/>
      <c r="AM20" s="1125"/>
      <c r="AN20" s="1125"/>
      <c r="AO20" s="1126"/>
      <c r="AP20" s="1124"/>
      <c r="AQ20" s="1126"/>
      <c r="AR20" s="1124"/>
      <c r="AS20" s="1125"/>
      <c r="AT20" s="1125"/>
      <c r="AU20" s="1126"/>
      <c r="AV20" s="1124"/>
      <c r="AW20" s="1126"/>
      <c r="AX20" s="1124"/>
      <c r="AY20" s="1125"/>
      <c r="AZ20" s="1125"/>
      <c r="BA20" s="1126"/>
      <c r="BB20" s="1124"/>
      <c r="BC20" s="1126"/>
      <c r="BD20" s="1124"/>
      <c r="BE20" s="1125"/>
      <c r="BF20" s="1125"/>
      <c r="BG20" s="1140"/>
    </row>
    <row r="21" spans="1:59" ht="15.9" customHeight="1">
      <c r="A21" s="1161"/>
      <c r="B21" s="1162"/>
      <c r="C21" s="1163"/>
      <c r="D21" s="1084" t="s">
        <v>652</v>
      </c>
      <c r="E21" s="1122"/>
      <c r="F21" s="1122"/>
      <c r="G21" s="1122"/>
      <c r="H21" s="1122"/>
      <c r="I21" s="1123"/>
      <c r="J21" s="1153">
        <v>98</v>
      </c>
      <c r="K21" s="1154"/>
      <c r="L21" s="1154"/>
      <c r="M21" s="1154"/>
      <c r="N21" s="237"/>
      <c r="O21" s="1151">
        <v>532.95000000000005</v>
      </c>
      <c r="P21" s="1152"/>
      <c r="Q21" s="1152"/>
      <c r="R21" s="1152"/>
      <c r="S21" s="237"/>
      <c r="T21" s="1115"/>
      <c r="U21" s="1116"/>
      <c r="V21" s="1116"/>
      <c r="W21" s="1116"/>
      <c r="X21" s="1117"/>
      <c r="Y21" s="1124">
        <v>38180000</v>
      </c>
      <c r="Z21" s="1125"/>
      <c r="AA21" s="1125"/>
      <c r="AB21" s="1125"/>
      <c r="AC21" s="1126"/>
      <c r="AD21" s="1124"/>
      <c r="AE21" s="1126"/>
      <c r="AF21" s="1124"/>
      <c r="AG21" s="1125"/>
      <c r="AH21" s="1125"/>
      <c r="AI21" s="1126"/>
      <c r="AJ21" s="1124"/>
      <c r="AK21" s="1126"/>
      <c r="AL21" s="1124"/>
      <c r="AM21" s="1125"/>
      <c r="AN21" s="1125"/>
      <c r="AO21" s="1126"/>
      <c r="AP21" s="1124"/>
      <c r="AQ21" s="1126"/>
      <c r="AR21" s="1124"/>
      <c r="AS21" s="1125"/>
      <c r="AT21" s="1125"/>
      <c r="AU21" s="1126"/>
      <c r="AV21" s="1124"/>
      <c r="AW21" s="1126"/>
      <c r="AX21" s="1124"/>
      <c r="AY21" s="1125"/>
      <c r="AZ21" s="1125"/>
      <c r="BA21" s="1126"/>
      <c r="BB21" s="1124">
        <v>1</v>
      </c>
      <c r="BC21" s="1126"/>
      <c r="BD21" s="1124">
        <v>144</v>
      </c>
      <c r="BE21" s="1125"/>
      <c r="BF21" s="1125"/>
      <c r="BG21" s="1140"/>
    </row>
    <row r="22" spans="1:59" ht="15.9" customHeight="1">
      <c r="A22" s="1121" t="s">
        <v>653</v>
      </c>
      <c r="B22" s="1122"/>
      <c r="C22" s="1122"/>
      <c r="D22" s="1122"/>
      <c r="E22" s="1122"/>
      <c r="F22" s="1122"/>
      <c r="G22" s="1122"/>
      <c r="H22" s="1122"/>
      <c r="I22" s="1123"/>
      <c r="J22" s="1153">
        <v>519</v>
      </c>
      <c r="K22" s="1154"/>
      <c r="L22" s="1154"/>
      <c r="M22" s="1154"/>
      <c r="N22" s="237"/>
      <c r="O22" s="1151">
        <v>1121.22</v>
      </c>
      <c r="P22" s="1152"/>
      <c r="Q22" s="1152"/>
      <c r="R22" s="1152"/>
      <c r="S22" s="237"/>
      <c r="T22" s="1115"/>
      <c r="U22" s="1116"/>
      <c r="V22" s="1116"/>
      <c r="W22" s="1116"/>
      <c r="X22" s="1117"/>
      <c r="Y22" s="1124">
        <v>433500</v>
      </c>
      <c r="Z22" s="1125"/>
      <c r="AA22" s="1125"/>
      <c r="AB22" s="1125"/>
      <c r="AC22" s="1126"/>
      <c r="AD22" s="1124"/>
      <c r="AE22" s="1126"/>
      <c r="AF22" s="1124"/>
      <c r="AG22" s="1125"/>
      <c r="AH22" s="1125"/>
      <c r="AI22" s="1126"/>
      <c r="AJ22" s="1124"/>
      <c r="AK22" s="1126"/>
      <c r="AL22" s="1124"/>
      <c r="AM22" s="1125"/>
      <c r="AN22" s="1125"/>
      <c r="AO22" s="1126"/>
      <c r="AP22" s="1124"/>
      <c r="AQ22" s="1126"/>
      <c r="AR22" s="1124"/>
      <c r="AS22" s="1125"/>
      <c r="AT22" s="1125"/>
      <c r="AU22" s="1126"/>
      <c r="AV22" s="1124"/>
      <c r="AW22" s="1126"/>
      <c r="AX22" s="1124"/>
      <c r="AY22" s="1125"/>
      <c r="AZ22" s="1125"/>
      <c r="BA22" s="1126"/>
      <c r="BB22" s="1124"/>
      <c r="BC22" s="1126"/>
      <c r="BD22" s="1124"/>
      <c r="BE22" s="1125"/>
      <c r="BF22" s="1125"/>
      <c r="BG22" s="1140"/>
    </row>
    <row r="23" spans="1:59" ht="15.9" customHeight="1">
      <c r="A23" s="1121" t="s">
        <v>654</v>
      </c>
      <c r="B23" s="1122"/>
      <c r="C23" s="1122"/>
      <c r="D23" s="1122"/>
      <c r="E23" s="1122"/>
      <c r="F23" s="1122"/>
      <c r="G23" s="1122"/>
      <c r="H23" s="1122"/>
      <c r="I23" s="1123"/>
      <c r="J23" s="1153">
        <v>80</v>
      </c>
      <c r="K23" s="1154"/>
      <c r="L23" s="1154"/>
      <c r="M23" s="1154"/>
      <c r="N23" s="237"/>
      <c r="O23" s="1155" t="s">
        <v>1781</v>
      </c>
      <c r="P23" s="1152"/>
      <c r="Q23" s="1152"/>
      <c r="R23" s="1152"/>
      <c r="S23" s="237"/>
      <c r="T23" s="1115"/>
      <c r="U23" s="1116"/>
      <c r="V23" s="1116"/>
      <c r="W23" s="1116"/>
      <c r="X23" s="1117"/>
      <c r="Y23" s="1124">
        <v>12870000</v>
      </c>
      <c r="Z23" s="1125"/>
      <c r="AA23" s="1125"/>
      <c r="AB23" s="1125"/>
      <c r="AC23" s="1126"/>
      <c r="AD23" s="1124"/>
      <c r="AE23" s="1126"/>
      <c r="AF23" s="1124"/>
      <c r="AG23" s="1125"/>
      <c r="AH23" s="1125"/>
      <c r="AI23" s="1126"/>
      <c r="AJ23" s="1124"/>
      <c r="AK23" s="1126"/>
      <c r="AL23" s="1124"/>
      <c r="AM23" s="1125"/>
      <c r="AN23" s="1125"/>
      <c r="AO23" s="1126"/>
      <c r="AP23" s="1124"/>
      <c r="AQ23" s="1126"/>
      <c r="AR23" s="1124"/>
      <c r="AS23" s="1125"/>
      <c r="AT23" s="1125"/>
      <c r="AU23" s="1126"/>
      <c r="AV23" s="1124"/>
      <c r="AW23" s="1126"/>
      <c r="AX23" s="1124"/>
      <c r="AY23" s="1125"/>
      <c r="AZ23" s="1125"/>
      <c r="BA23" s="1126"/>
      <c r="BB23" s="1124">
        <v>1</v>
      </c>
      <c r="BC23" s="1126"/>
      <c r="BD23" s="1124">
        <v>80</v>
      </c>
      <c r="BE23" s="1125"/>
      <c r="BF23" s="1125"/>
      <c r="BG23" s="1140"/>
    </row>
    <row r="24" spans="1:59" ht="15.9" customHeight="1">
      <c r="A24" s="1127" t="s">
        <v>1780</v>
      </c>
      <c r="B24" s="1122"/>
      <c r="C24" s="1122"/>
      <c r="D24" s="1122"/>
      <c r="E24" s="1122"/>
      <c r="F24" s="1122"/>
      <c r="G24" s="1122"/>
      <c r="H24" s="1122"/>
      <c r="I24" s="1123"/>
      <c r="J24" s="1153">
        <v>3</v>
      </c>
      <c r="K24" s="1154"/>
      <c r="L24" s="1154"/>
      <c r="M24" s="1154"/>
      <c r="N24" s="237"/>
      <c r="O24" s="1151">
        <v>459</v>
      </c>
      <c r="P24" s="1152"/>
      <c r="Q24" s="1152"/>
      <c r="R24" s="1152"/>
      <c r="S24" s="237"/>
      <c r="T24" s="1115"/>
      <c r="U24" s="1116"/>
      <c r="V24" s="1116"/>
      <c r="W24" s="1116"/>
      <c r="X24" s="1117"/>
      <c r="Y24" s="1124">
        <v>98000</v>
      </c>
      <c r="Z24" s="1125"/>
      <c r="AA24" s="1125"/>
      <c r="AB24" s="1125"/>
      <c r="AC24" s="1126"/>
      <c r="AD24" s="1124"/>
      <c r="AE24" s="1126"/>
      <c r="AF24" s="1124"/>
      <c r="AG24" s="1125"/>
      <c r="AH24" s="1125"/>
      <c r="AI24" s="1126"/>
      <c r="AJ24" s="1124"/>
      <c r="AK24" s="1126"/>
      <c r="AL24" s="1124"/>
      <c r="AM24" s="1125"/>
      <c r="AN24" s="1125"/>
      <c r="AO24" s="1126"/>
      <c r="AP24" s="1124"/>
      <c r="AQ24" s="1126"/>
      <c r="AR24" s="1124"/>
      <c r="AS24" s="1125"/>
      <c r="AT24" s="1125"/>
      <c r="AU24" s="1126"/>
      <c r="AV24" s="1124"/>
      <c r="AW24" s="1126"/>
      <c r="AX24" s="1124"/>
      <c r="AY24" s="1125"/>
      <c r="AZ24" s="1125"/>
      <c r="BA24" s="1126"/>
      <c r="BB24" s="1124"/>
      <c r="BC24" s="1126"/>
      <c r="BD24" s="1124"/>
      <c r="BE24" s="1125"/>
      <c r="BF24" s="1125"/>
      <c r="BG24" s="1140"/>
    </row>
    <row r="25" spans="1:59" ht="15.9" customHeight="1">
      <c r="A25" s="1106" t="s">
        <v>655</v>
      </c>
      <c r="B25" s="1107"/>
      <c r="C25" s="1107"/>
      <c r="D25" s="1107"/>
      <c r="E25" s="1107"/>
      <c r="F25" s="1107"/>
      <c r="G25" s="1107"/>
      <c r="H25" s="1107"/>
      <c r="I25" s="991"/>
      <c r="J25" s="1147">
        <v>3</v>
      </c>
      <c r="K25" s="1148"/>
      <c r="L25" s="1148"/>
      <c r="M25" s="1148"/>
      <c r="N25" s="240"/>
      <c r="O25" s="1149">
        <v>459</v>
      </c>
      <c r="P25" s="1150"/>
      <c r="Q25" s="1150"/>
      <c r="R25" s="1150"/>
      <c r="S25" s="240"/>
      <c r="T25" s="1112"/>
      <c r="U25" s="1114"/>
      <c r="V25" s="1114"/>
      <c r="W25" s="1114"/>
      <c r="X25" s="1113"/>
      <c r="Y25" s="1108">
        <v>48000</v>
      </c>
      <c r="Z25" s="1109"/>
      <c r="AA25" s="1109"/>
      <c r="AB25" s="1109"/>
      <c r="AC25" s="1110"/>
      <c r="AD25" s="1108"/>
      <c r="AE25" s="1110"/>
      <c r="AF25" s="1108"/>
      <c r="AG25" s="1109"/>
      <c r="AH25" s="1109"/>
      <c r="AI25" s="1110"/>
      <c r="AJ25" s="1108"/>
      <c r="AK25" s="1110"/>
      <c r="AL25" s="1108"/>
      <c r="AM25" s="1109"/>
      <c r="AN25" s="1109"/>
      <c r="AO25" s="1110"/>
      <c r="AP25" s="1108"/>
      <c r="AQ25" s="1110"/>
      <c r="AR25" s="1108"/>
      <c r="AS25" s="1109"/>
      <c r="AT25" s="1109"/>
      <c r="AU25" s="1110"/>
      <c r="AV25" s="1108"/>
      <c r="AW25" s="1110"/>
      <c r="AX25" s="1108"/>
      <c r="AY25" s="1109"/>
      <c r="AZ25" s="1109"/>
      <c r="BA25" s="1110"/>
      <c r="BB25" s="1108"/>
      <c r="BC25" s="1110"/>
      <c r="BD25" s="1108"/>
      <c r="BE25" s="1109"/>
      <c r="BF25" s="1109"/>
      <c r="BG25" s="1139"/>
    </row>
    <row r="26" spans="1:59" ht="14.1" customHeight="1">
      <c r="AY26" s="1118" t="s">
        <v>1795</v>
      </c>
      <c r="AZ26" s="1118"/>
      <c r="BA26" s="1118"/>
      <c r="BB26" s="1118"/>
      <c r="BC26" s="1118"/>
      <c r="BD26" s="1118"/>
      <c r="BE26" s="1118"/>
      <c r="BF26" s="1118"/>
      <c r="BG26" s="1118"/>
    </row>
    <row r="27" spans="1:59" ht="20.95" customHeight="1">
      <c r="A27" s="1038" t="s">
        <v>1788</v>
      </c>
      <c r="B27" s="1038"/>
      <c r="C27" s="1038"/>
      <c r="D27" s="1038"/>
      <c r="E27" s="1038"/>
      <c r="F27" s="1038"/>
      <c r="G27" s="1038"/>
      <c r="H27" s="1038"/>
      <c r="I27" s="1038"/>
      <c r="J27" s="1038"/>
      <c r="K27" s="1038"/>
      <c r="L27" s="1038"/>
      <c r="M27" s="1038"/>
      <c r="N27" s="1038"/>
      <c r="O27" s="1038"/>
      <c r="P27" s="1038"/>
      <c r="Q27" s="1038"/>
    </row>
    <row r="28" spans="1:59" ht="15.9" customHeight="1">
      <c r="E28" s="1039" t="s">
        <v>656</v>
      </c>
      <c r="F28" s="1039"/>
      <c r="G28" s="1039"/>
      <c r="H28" s="1039"/>
      <c r="I28" s="1039"/>
      <c r="J28" s="1039"/>
      <c r="L28" s="1146">
        <v>19523</v>
      </c>
      <c r="M28" s="1146"/>
      <c r="N28" s="1146"/>
      <c r="O28" s="1146"/>
      <c r="P28" s="1146"/>
      <c r="Q28" s="1146"/>
      <c r="R28" s="1146"/>
      <c r="S28" s="1146"/>
    </row>
    <row r="29" spans="1:59" ht="15.9" customHeight="1">
      <c r="E29" s="1039" t="s">
        <v>629</v>
      </c>
      <c r="F29" s="1039"/>
      <c r="G29" s="1039"/>
      <c r="H29" s="1039"/>
      <c r="I29" s="1039"/>
      <c r="J29" s="1039"/>
      <c r="L29" s="1038" t="s">
        <v>975</v>
      </c>
      <c r="M29" s="1038"/>
      <c r="N29" s="1038"/>
      <c r="O29" s="1038"/>
      <c r="P29" s="1038"/>
      <c r="Q29" s="1038"/>
      <c r="R29" s="1038"/>
      <c r="S29" s="1038"/>
      <c r="T29" s="1038"/>
      <c r="U29" s="1038"/>
      <c r="V29" s="1038"/>
    </row>
    <row r="30" spans="1:59" ht="15.9" customHeight="1">
      <c r="E30" s="1039" t="s">
        <v>657</v>
      </c>
      <c r="F30" s="1039"/>
      <c r="G30" s="1039"/>
      <c r="H30" s="1039"/>
      <c r="I30" s="1039"/>
      <c r="J30" s="1039"/>
      <c r="L30" s="1038" t="s">
        <v>1418</v>
      </c>
      <c r="M30" s="1038"/>
      <c r="N30" s="1038"/>
      <c r="O30" s="1038"/>
      <c r="P30" s="1038"/>
      <c r="Q30" s="1038"/>
      <c r="R30" s="1038"/>
      <c r="S30" s="1038"/>
      <c r="T30" s="1038"/>
      <c r="U30" s="1038"/>
      <c r="V30" s="1038"/>
    </row>
    <row r="31" spans="1:59" ht="15.75" customHeight="1">
      <c r="A31" s="1059" t="s">
        <v>635</v>
      </c>
      <c r="B31" s="1059"/>
      <c r="C31" s="1059"/>
      <c r="D31" s="1059"/>
      <c r="E31" s="1059" t="s">
        <v>635</v>
      </c>
      <c r="F31" s="1059"/>
      <c r="BG31" s="482" t="s">
        <v>1774</v>
      </c>
    </row>
    <row r="32" spans="1:59" ht="15.9" customHeight="1">
      <c r="A32" s="1141" t="s">
        <v>658</v>
      </c>
      <c r="B32" s="1142"/>
      <c r="C32" s="1142"/>
      <c r="D32" s="1142"/>
      <c r="E32" s="1142"/>
      <c r="F32" s="1142"/>
      <c r="G32" s="1142"/>
      <c r="H32" s="1142"/>
      <c r="I32" s="1142"/>
      <c r="J32" s="1142"/>
      <c r="K32" s="1142"/>
      <c r="L32" s="1142"/>
      <c r="M32" s="1142"/>
      <c r="N32" s="1142"/>
      <c r="O32" s="1142"/>
      <c r="P32" s="1142"/>
      <c r="Q32" s="1142"/>
      <c r="R32" s="1142"/>
      <c r="S32" s="1142"/>
      <c r="T32" s="1142"/>
      <c r="U32" s="1142"/>
      <c r="V32" s="1143"/>
      <c r="W32" s="1144" t="s">
        <v>659</v>
      </c>
      <c r="X32" s="1142"/>
      <c r="Y32" s="1142"/>
      <c r="Z32" s="1142"/>
      <c r="AA32" s="1142"/>
      <c r="AB32" s="1142"/>
      <c r="AC32" s="1142"/>
      <c r="AD32" s="1142"/>
      <c r="AE32" s="1142"/>
      <c r="AF32" s="1142"/>
      <c r="AG32" s="1142"/>
      <c r="AH32" s="1142"/>
      <c r="AI32" s="1142"/>
      <c r="AJ32" s="1142"/>
      <c r="AK32" s="1142"/>
      <c r="AL32" s="1142"/>
      <c r="AM32" s="1142"/>
      <c r="AN32" s="1142"/>
      <c r="AO32" s="1142"/>
      <c r="AP32" s="1142"/>
      <c r="AQ32" s="1142"/>
      <c r="AR32" s="1142"/>
      <c r="AS32" s="1142"/>
      <c r="AT32" s="1142"/>
      <c r="AU32" s="1142"/>
      <c r="AV32" s="1142"/>
      <c r="AW32" s="1142"/>
      <c r="AX32" s="1142"/>
      <c r="AY32" s="1142"/>
      <c r="AZ32" s="1142"/>
      <c r="BA32" s="1142"/>
      <c r="BB32" s="1142"/>
      <c r="BC32" s="1142"/>
      <c r="BD32" s="1142"/>
      <c r="BE32" s="1142"/>
      <c r="BF32" s="1142"/>
      <c r="BG32" s="1145"/>
    </row>
    <row r="33" spans="1:59" ht="15.9" customHeight="1">
      <c r="A33" s="1121" t="s">
        <v>660</v>
      </c>
      <c r="B33" s="1122"/>
      <c r="C33" s="1122"/>
      <c r="D33" s="1122"/>
      <c r="E33" s="1122"/>
      <c r="F33" s="1122"/>
      <c r="G33" s="1122"/>
      <c r="H33" s="1123"/>
      <c r="I33" s="1084" t="s">
        <v>661</v>
      </c>
      <c r="J33" s="1122"/>
      <c r="K33" s="1123"/>
      <c r="L33" s="1084" t="s">
        <v>662</v>
      </c>
      <c r="M33" s="1122"/>
      <c r="N33" s="1122"/>
      <c r="O33" s="1122"/>
      <c r="P33" s="1123"/>
      <c r="Q33" s="1084" t="s">
        <v>647</v>
      </c>
      <c r="R33" s="1122"/>
      <c r="S33" s="1122"/>
      <c r="T33" s="1122"/>
      <c r="U33" s="1122"/>
      <c r="V33" s="1123"/>
      <c r="W33" s="1133" t="s">
        <v>660</v>
      </c>
      <c r="X33" s="1134"/>
      <c r="Y33" s="1134"/>
      <c r="Z33" s="1134"/>
      <c r="AA33" s="1134"/>
      <c r="AB33" s="1134"/>
      <c r="AC33" s="1135"/>
      <c r="AD33" s="1084" t="s">
        <v>663</v>
      </c>
      <c r="AE33" s="1122"/>
      <c r="AF33" s="1122"/>
      <c r="AG33" s="1122"/>
      <c r="AH33" s="1122"/>
      <c r="AI33" s="1123"/>
      <c r="AJ33" s="1084" t="s">
        <v>664</v>
      </c>
      <c r="AK33" s="1122"/>
      <c r="AL33" s="1122"/>
      <c r="AM33" s="1122"/>
      <c r="AN33" s="1122"/>
      <c r="AO33" s="1123"/>
      <c r="AP33" s="1084" t="s">
        <v>665</v>
      </c>
      <c r="AQ33" s="1122"/>
      <c r="AR33" s="1122"/>
      <c r="AS33" s="1122"/>
      <c r="AT33" s="1122"/>
      <c r="AU33" s="1123"/>
      <c r="AV33" s="1084" t="s">
        <v>666</v>
      </c>
      <c r="AW33" s="1122"/>
      <c r="AX33" s="1122"/>
      <c r="AY33" s="1122"/>
      <c r="AZ33" s="1122"/>
      <c r="BA33" s="1123"/>
      <c r="BB33" s="1084" t="s">
        <v>667</v>
      </c>
      <c r="BC33" s="1122"/>
      <c r="BD33" s="1122"/>
      <c r="BE33" s="1122"/>
      <c r="BF33" s="1122"/>
      <c r="BG33" s="1132"/>
    </row>
    <row r="34" spans="1:59" ht="15.9" customHeight="1">
      <c r="A34" s="1127" t="s">
        <v>1784</v>
      </c>
      <c r="B34" s="1122"/>
      <c r="C34" s="1122"/>
      <c r="D34" s="1122"/>
      <c r="E34" s="1122"/>
      <c r="F34" s="1122"/>
      <c r="G34" s="1122"/>
      <c r="H34" s="1123"/>
      <c r="I34" s="1124">
        <v>1</v>
      </c>
      <c r="J34" s="1125"/>
      <c r="K34" s="1126"/>
      <c r="L34" s="1124">
        <v>7956</v>
      </c>
      <c r="M34" s="1125"/>
      <c r="N34" s="1125"/>
      <c r="O34" s="1125"/>
      <c r="P34" s="1126"/>
      <c r="Q34" s="1124">
        <v>397800</v>
      </c>
      <c r="R34" s="1125"/>
      <c r="S34" s="1125"/>
      <c r="T34" s="1125"/>
      <c r="U34" s="1125"/>
      <c r="V34" s="1126"/>
      <c r="W34" s="1136"/>
      <c r="X34" s="1137"/>
      <c r="Y34" s="1137"/>
      <c r="Z34" s="1137"/>
      <c r="AA34" s="1137"/>
      <c r="AB34" s="1137"/>
      <c r="AC34" s="1138"/>
      <c r="AD34" s="1084" t="s">
        <v>668</v>
      </c>
      <c r="AE34" s="1123"/>
      <c r="AF34" s="1084" t="s">
        <v>647</v>
      </c>
      <c r="AG34" s="1122"/>
      <c r="AH34" s="1122"/>
      <c r="AI34" s="1123"/>
      <c r="AJ34" s="1084" t="s">
        <v>668</v>
      </c>
      <c r="AK34" s="1123"/>
      <c r="AL34" s="1084" t="s">
        <v>647</v>
      </c>
      <c r="AM34" s="1122"/>
      <c r="AN34" s="1122"/>
      <c r="AO34" s="1123"/>
      <c r="AP34" s="1084" t="s">
        <v>668</v>
      </c>
      <c r="AQ34" s="1123"/>
      <c r="AR34" s="1084" t="s">
        <v>647</v>
      </c>
      <c r="AS34" s="1122"/>
      <c r="AT34" s="1122"/>
      <c r="AU34" s="1123"/>
      <c r="AV34" s="1084" t="s">
        <v>668</v>
      </c>
      <c r="AW34" s="1123"/>
      <c r="AX34" s="1084" t="s">
        <v>647</v>
      </c>
      <c r="AY34" s="1122"/>
      <c r="AZ34" s="1122"/>
      <c r="BA34" s="1123"/>
      <c r="BB34" s="1084" t="s">
        <v>668</v>
      </c>
      <c r="BC34" s="1123"/>
      <c r="BD34" s="1084" t="s">
        <v>647</v>
      </c>
      <c r="BE34" s="1122"/>
      <c r="BF34" s="1122"/>
      <c r="BG34" s="1132"/>
    </row>
    <row r="35" spans="1:59" ht="15.9" customHeight="1">
      <c r="A35" s="1127" t="s">
        <v>1785</v>
      </c>
      <c r="B35" s="1122"/>
      <c r="C35" s="1122"/>
      <c r="D35" s="1122"/>
      <c r="E35" s="1122"/>
      <c r="F35" s="1122"/>
      <c r="G35" s="1122"/>
      <c r="H35" s="1123"/>
      <c r="I35" s="1124">
        <v>12</v>
      </c>
      <c r="J35" s="1125"/>
      <c r="K35" s="1126"/>
      <c r="L35" s="1124">
        <v>1241</v>
      </c>
      <c r="M35" s="1125"/>
      <c r="N35" s="1125"/>
      <c r="O35" s="1125"/>
      <c r="P35" s="1126"/>
      <c r="Q35" s="1124">
        <v>62050</v>
      </c>
      <c r="R35" s="1125"/>
      <c r="S35" s="1125"/>
      <c r="T35" s="1125"/>
      <c r="U35" s="1125"/>
      <c r="V35" s="1126"/>
      <c r="W35" s="1084" t="s">
        <v>669</v>
      </c>
      <c r="X35" s="1122"/>
      <c r="Y35" s="1122"/>
      <c r="Z35" s="1122"/>
      <c r="AA35" s="1122"/>
      <c r="AB35" s="1122"/>
      <c r="AC35" s="1123"/>
      <c r="AD35" s="1115">
        <v>30</v>
      </c>
      <c r="AE35" s="1117"/>
      <c r="AF35" s="1115">
        <v>218531</v>
      </c>
      <c r="AG35" s="1116"/>
      <c r="AH35" s="1116"/>
      <c r="AI35" s="1117"/>
      <c r="AJ35" s="1115">
        <v>3</v>
      </c>
      <c r="AK35" s="1117"/>
      <c r="AL35" s="1115">
        <v>14750</v>
      </c>
      <c r="AM35" s="1116"/>
      <c r="AN35" s="1116"/>
      <c r="AO35" s="1117"/>
      <c r="AP35" s="1115">
        <v>4</v>
      </c>
      <c r="AQ35" s="1117"/>
      <c r="AR35" s="1115">
        <v>55862</v>
      </c>
      <c r="AS35" s="1116"/>
      <c r="AT35" s="1116"/>
      <c r="AU35" s="1117"/>
      <c r="AV35" s="1115"/>
      <c r="AW35" s="1117"/>
      <c r="AX35" s="1115"/>
      <c r="AY35" s="1116"/>
      <c r="AZ35" s="1116"/>
      <c r="BA35" s="1117"/>
      <c r="BB35" s="1115">
        <f>AD35+AJ35-AP35</f>
        <v>29</v>
      </c>
      <c r="BC35" s="1117"/>
      <c r="BD35" s="1115">
        <f>AF35+AL35-AR35</f>
        <v>177419</v>
      </c>
      <c r="BE35" s="1116"/>
      <c r="BF35" s="1116"/>
      <c r="BG35" s="1120"/>
    </row>
    <row r="36" spans="1:59" ht="15.9" customHeight="1">
      <c r="A36" s="1121" t="s">
        <v>670</v>
      </c>
      <c r="B36" s="1122"/>
      <c r="C36" s="1122"/>
      <c r="D36" s="1122"/>
      <c r="E36" s="1122"/>
      <c r="F36" s="1122"/>
      <c r="G36" s="1122"/>
      <c r="H36" s="1123"/>
      <c r="I36" s="1124">
        <v>7</v>
      </c>
      <c r="J36" s="1125"/>
      <c r="K36" s="1126"/>
      <c r="L36" s="1124">
        <v>3253</v>
      </c>
      <c r="M36" s="1125"/>
      <c r="N36" s="1125"/>
      <c r="O36" s="1125"/>
      <c r="P36" s="1126"/>
      <c r="Q36" s="1124">
        <v>162650</v>
      </c>
      <c r="R36" s="1125"/>
      <c r="S36" s="1125"/>
      <c r="T36" s="1125"/>
      <c r="U36" s="1125"/>
      <c r="V36" s="1126"/>
      <c r="W36" s="1128" t="s">
        <v>671</v>
      </c>
      <c r="X36" s="1084" t="s">
        <v>672</v>
      </c>
      <c r="Y36" s="1122"/>
      <c r="Z36" s="1122"/>
      <c r="AA36" s="1122"/>
      <c r="AB36" s="1122"/>
      <c r="AC36" s="1123"/>
      <c r="AD36" s="1115"/>
      <c r="AE36" s="1117"/>
      <c r="AF36" s="1115"/>
      <c r="AG36" s="1116"/>
      <c r="AH36" s="1116"/>
      <c r="AI36" s="1117"/>
      <c r="AJ36" s="1115"/>
      <c r="AK36" s="1117"/>
      <c r="AL36" s="1115"/>
      <c r="AM36" s="1116"/>
      <c r="AN36" s="1116"/>
      <c r="AO36" s="1117"/>
      <c r="AP36" s="1115"/>
      <c r="AQ36" s="1117"/>
      <c r="AR36" s="1115"/>
      <c r="AS36" s="1116"/>
      <c r="AT36" s="1116"/>
      <c r="AU36" s="1117"/>
      <c r="AV36" s="1115"/>
      <c r="AW36" s="1117"/>
      <c r="AX36" s="1115"/>
      <c r="AY36" s="1116"/>
      <c r="AZ36" s="1116"/>
      <c r="BA36" s="1117"/>
      <c r="BB36" s="1115" t="s">
        <v>467</v>
      </c>
      <c r="BC36" s="1117"/>
      <c r="BD36" s="1115" t="s">
        <v>467</v>
      </c>
      <c r="BE36" s="1116"/>
      <c r="BF36" s="1116"/>
      <c r="BG36" s="1120"/>
    </row>
    <row r="37" spans="1:59" ht="15.9" customHeight="1">
      <c r="A37" s="1127" t="s">
        <v>1782</v>
      </c>
      <c r="B37" s="1122"/>
      <c r="C37" s="1122"/>
      <c r="D37" s="1122"/>
      <c r="E37" s="1122"/>
      <c r="F37" s="1122"/>
      <c r="G37" s="1122"/>
      <c r="H37" s="1123"/>
      <c r="I37" s="1124">
        <v>7</v>
      </c>
      <c r="J37" s="1125"/>
      <c r="K37" s="1126"/>
      <c r="L37" s="1124">
        <v>98</v>
      </c>
      <c r="M37" s="1125"/>
      <c r="N37" s="1125"/>
      <c r="O37" s="1125"/>
      <c r="P37" s="1126"/>
      <c r="Q37" s="1124">
        <v>4900</v>
      </c>
      <c r="R37" s="1125"/>
      <c r="S37" s="1125"/>
      <c r="T37" s="1125"/>
      <c r="U37" s="1125"/>
      <c r="V37" s="1126"/>
      <c r="W37" s="1129"/>
      <c r="X37" s="1084" t="s">
        <v>673</v>
      </c>
      <c r="Y37" s="1122"/>
      <c r="Z37" s="1122"/>
      <c r="AA37" s="1122"/>
      <c r="AB37" s="1122"/>
      <c r="AC37" s="1123"/>
      <c r="AD37" s="1115"/>
      <c r="AE37" s="1117"/>
      <c r="AF37" s="1115"/>
      <c r="AG37" s="1116"/>
      <c r="AH37" s="1116"/>
      <c r="AI37" s="1117"/>
      <c r="AJ37" s="1115"/>
      <c r="AK37" s="1117"/>
      <c r="AL37" s="1115"/>
      <c r="AM37" s="1116"/>
      <c r="AN37" s="1116"/>
      <c r="AO37" s="1117"/>
      <c r="AP37" s="1115"/>
      <c r="AQ37" s="1117"/>
      <c r="AR37" s="1115"/>
      <c r="AS37" s="1116"/>
      <c r="AT37" s="1116"/>
      <c r="AU37" s="1117"/>
      <c r="AV37" s="1115"/>
      <c r="AW37" s="1117"/>
      <c r="AX37" s="1115"/>
      <c r="AY37" s="1116"/>
      <c r="AZ37" s="1116"/>
      <c r="BA37" s="1117"/>
      <c r="BB37" s="1115" t="s">
        <v>467</v>
      </c>
      <c r="BC37" s="1117"/>
      <c r="BD37" s="1115" t="s">
        <v>467</v>
      </c>
      <c r="BE37" s="1116"/>
      <c r="BF37" s="1116"/>
      <c r="BG37" s="1120"/>
    </row>
    <row r="38" spans="1:59" ht="15.9" customHeight="1">
      <c r="A38" s="1127" t="s">
        <v>1783</v>
      </c>
      <c r="B38" s="1122"/>
      <c r="C38" s="1122"/>
      <c r="D38" s="1122"/>
      <c r="E38" s="1122"/>
      <c r="F38" s="1122"/>
      <c r="G38" s="1122"/>
      <c r="H38" s="1123"/>
      <c r="I38" s="1124">
        <v>47</v>
      </c>
      <c r="J38" s="1125"/>
      <c r="K38" s="1126"/>
      <c r="L38" s="1124">
        <v>675</v>
      </c>
      <c r="M38" s="1125"/>
      <c r="N38" s="1125"/>
      <c r="O38" s="1125"/>
      <c r="P38" s="1126"/>
      <c r="Q38" s="1124">
        <v>33750</v>
      </c>
      <c r="R38" s="1125"/>
      <c r="S38" s="1125"/>
      <c r="T38" s="1125"/>
      <c r="U38" s="1125"/>
      <c r="V38" s="1126"/>
      <c r="W38" s="1129"/>
      <c r="X38" s="1084" t="s">
        <v>674</v>
      </c>
      <c r="Y38" s="1122"/>
      <c r="Z38" s="1122"/>
      <c r="AA38" s="1122"/>
      <c r="AB38" s="1122"/>
      <c r="AC38" s="1123"/>
      <c r="AD38" s="1115"/>
      <c r="AE38" s="1117"/>
      <c r="AF38" s="1115"/>
      <c r="AG38" s="1116"/>
      <c r="AH38" s="1116"/>
      <c r="AI38" s="1117"/>
      <c r="AJ38" s="1115"/>
      <c r="AK38" s="1117"/>
      <c r="AL38" s="1115"/>
      <c r="AM38" s="1116"/>
      <c r="AN38" s="1116"/>
      <c r="AO38" s="1117"/>
      <c r="AP38" s="1115"/>
      <c r="AQ38" s="1117"/>
      <c r="AR38" s="1115"/>
      <c r="AS38" s="1116"/>
      <c r="AT38" s="1116"/>
      <c r="AU38" s="1117"/>
      <c r="AV38" s="1115"/>
      <c r="AW38" s="1117"/>
      <c r="AX38" s="1115"/>
      <c r="AY38" s="1116"/>
      <c r="AZ38" s="1116"/>
      <c r="BA38" s="1117"/>
      <c r="BB38" s="1115" t="s">
        <v>467</v>
      </c>
      <c r="BC38" s="1117"/>
      <c r="BD38" s="1115" t="s">
        <v>467</v>
      </c>
      <c r="BE38" s="1116"/>
      <c r="BF38" s="1116"/>
      <c r="BG38" s="1120"/>
    </row>
    <row r="39" spans="1:59" ht="15.9" customHeight="1">
      <c r="A39" s="1121" t="s">
        <v>675</v>
      </c>
      <c r="B39" s="1122"/>
      <c r="C39" s="1122"/>
      <c r="D39" s="1122"/>
      <c r="E39" s="1122"/>
      <c r="F39" s="1122"/>
      <c r="G39" s="1122"/>
      <c r="H39" s="1123"/>
      <c r="I39" s="1124">
        <v>1</v>
      </c>
      <c r="J39" s="1125"/>
      <c r="K39" s="1126"/>
      <c r="L39" s="1124">
        <v>4</v>
      </c>
      <c r="M39" s="1125"/>
      <c r="N39" s="1125"/>
      <c r="O39" s="1125"/>
      <c r="P39" s="1126"/>
      <c r="Q39" s="1124">
        <v>200</v>
      </c>
      <c r="R39" s="1125"/>
      <c r="S39" s="1125"/>
      <c r="T39" s="1125"/>
      <c r="U39" s="1125"/>
      <c r="V39" s="1126"/>
      <c r="W39" s="1129"/>
      <c r="X39" s="1084" t="s">
        <v>676</v>
      </c>
      <c r="Y39" s="1122"/>
      <c r="Z39" s="1122"/>
      <c r="AA39" s="1122"/>
      <c r="AB39" s="1122"/>
      <c r="AC39" s="1123"/>
      <c r="AD39" s="1115">
        <v>84</v>
      </c>
      <c r="AE39" s="1117"/>
      <c r="AF39" s="1115">
        <v>156176</v>
      </c>
      <c r="AG39" s="1116"/>
      <c r="AH39" s="1116"/>
      <c r="AI39" s="1117"/>
      <c r="AJ39" s="1115">
        <v>21</v>
      </c>
      <c r="AK39" s="1117"/>
      <c r="AL39" s="1115">
        <v>59340</v>
      </c>
      <c r="AM39" s="1116"/>
      <c r="AN39" s="1116"/>
      <c r="AO39" s="1117"/>
      <c r="AP39" s="1115">
        <v>18</v>
      </c>
      <c r="AQ39" s="1117"/>
      <c r="AR39" s="1115">
        <v>51897</v>
      </c>
      <c r="AS39" s="1116"/>
      <c r="AT39" s="1116"/>
      <c r="AU39" s="1117"/>
      <c r="AV39" s="1115"/>
      <c r="AW39" s="1117"/>
      <c r="AX39" s="1115"/>
      <c r="AY39" s="1116"/>
      <c r="AZ39" s="1116"/>
      <c r="BA39" s="1117"/>
      <c r="BB39" s="1115">
        <f>AD39+AJ39-AP39-AV39</f>
        <v>87</v>
      </c>
      <c r="BC39" s="1117"/>
      <c r="BD39" s="1115">
        <f>AF39+AL39-AR39-AX39</f>
        <v>163619</v>
      </c>
      <c r="BE39" s="1116"/>
      <c r="BF39" s="1116"/>
      <c r="BG39" s="1120"/>
    </row>
    <row r="40" spans="1:59" ht="15.9" customHeight="1">
      <c r="A40" s="1121" t="s">
        <v>677</v>
      </c>
      <c r="B40" s="1122"/>
      <c r="C40" s="1122"/>
      <c r="D40" s="1122"/>
      <c r="E40" s="1122"/>
      <c r="F40" s="1122"/>
      <c r="G40" s="1122"/>
      <c r="H40" s="1123"/>
      <c r="I40" s="1124">
        <v>4</v>
      </c>
      <c r="J40" s="1125"/>
      <c r="K40" s="1126"/>
      <c r="L40" s="1124">
        <v>183</v>
      </c>
      <c r="M40" s="1125"/>
      <c r="N40" s="1125"/>
      <c r="O40" s="1125"/>
      <c r="P40" s="1126"/>
      <c r="Q40" s="1124">
        <v>9150</v>
      </c>
      <c r="R40" s="1125"/>
      <c r="S40" s="1125"/>
      <c r="T40" s="1125"/>
      <c r="U40" s="1125"/>
      <c r="V40" s="1126"/>
      <c r="W40" s="1130"/>
      <c r="X40" s="1131" t="s">
        <v>1786</v>
      </c>
      <c r="Y40" s="1122"/>
      <c r="Z40" s="1122"/>
      <c r="AA40" s="1122"/>
      <c r="AB40" s="1122"/>
      <c r="AC40" s="1123"/>
      <c r="AD40" s="1115">
        <f>SUM(AD36:AE39)</f>
        <v>84</v>
      </c>
      <c r="AE40" s="1117"/>
      <c r="AF40" s="1115">
        <f>SUM(AF36:AI39)</f>
        <v>156176</v>
      </c>
      <c r="AG40" s="1116"/>
      <c r="AH40" s="1116"/>
      <c r="AI40" s="1117"/>
      <c r="AJ40" s="1115">
        <f>SUM(AJ36:AK39)</f>
        <v>21</v>
      </c>
      <c r="AK40" s="1117"/>
      <c r="AL40" s="1115">
        <f>SUM(AL36:AO39)</f>
        <v>59340</v>
      </c>
      <c r="AM40" s="1116"/>
      <c r="AN40" s="1116"/>
      <c r="AO40" s="1117"/>
      <c r="AP40" s="1115">
        <f>SUM(AP36:AQ39)</f>
        <v>18</v>
      </c>
      <c r="AQ40" s="1117"/>
      <c r="AR40" s="1115">
        <f>SUM(AR36:AU39)</f>
        <v>51897</v>
      </c>
      <c r="AS40" s="1116"/>
      <c r="AT40" s="1116"/>
      <c r="AU40" s="1117"/>
      <c r="AV40" s="1115" t="s">
        <v>467</v>
      </c>
      <c r="AW40" s="1117"/>
      <c r="AX40" s="1115" t="s">
        <v>467</v>
      </c>
      <c r="AY40" s="1116"/>
      <c r="AZ40" s="1116"/>
      <c r="BA40" s="1117"/>
      <c r="BB40" s="1115">
        <f>SUM(BB36:BC39)</f>
        <v>87</v>
      </c>
      <c r="BC40" s="1117"/>
      <c r="BD40" s="1115">
        <f>SUM(BD36:BG39)</f>
        <v>163619</v>
      </c>
      <c r="BE40" s="1116"/>
      <c r="BF40" s="1116"/>
      <c r="BG40" s="1120"/>
    </row>
    <row r="41" spans="1:59" ht="15.9" customHeight="1">
      <c r="A41" s="1106" t="s">
        <v>123</v>
      </c>
      <c r="B41" s="1107"/>
      <c r="C41" s="1107"/>
      <c r="D41" s="1107"/>
      <c r="E41" s="1107"/>
      <c r="F41" s="1107"/>
      <c r="G41" s="1107"/>
      <c r="H41" s="991"/>
      <c r="I41" s="1108">
        <f>SUM(I34:K40)</f>
        <v>79</v>
      </c>
      <c r="J41" s="1109"/>
      <c r="K41" s="1110"/>
      <c r="L41" s="1108">
        <f>SUM(L34:P40)</f>
        <v>13410</v>
      </c>
      <c r="M41" s="1109"/>
      <c r="N41" s="1109"/>
      <c r="O41" s="1109"/>
      <c r="P41" s="1110"/>
      <c r="Q41" s="1108">
        <f>SUM(Q34:U40)</f>
        <v>670500</v>
      </c>
      <c r="R41" s="1109"/>
      <c r="S41" s="1109"/>
      <c r="T41" s="1109"/>
      <c r="U41" s="1109"/>
      <c r="V41" s="1110"/>
      <c r="W41" s="1111" t="s">
        <v>123</v>
      </c>
      <c r="X41" s="1107"/>
      <c r="Y41" s="1107"/>
      <c r="Z41" s="1107"/>
      <c r="AA41" s="1107"/>
      <c r="AB41" s="1107"/>
      <c r="AC41" s="991"/>
      <c r="AD41" s="1112">
        <f>SUM(AD35,AD40)</f>
        <v>114</v>
      </c>
      <c r="AE41" s="1113"/>
      <c r="AF41" s="1112">
        <f>SUM(AF35,AF40)</f>
        <v>374707</v>
      </c>
      <c r="AG41" s="1114"/>
      <c r="AH41" s="1114"/>
      <c r="AI41" s="1113"/>
      <c r="AJ41" s="1112">
        <f>SUM(AJ35,AJ40)</f>
        <v>24</v>
      </c>
      <c r="AK41" s="1113"/>
      <c r="AL41" s="1112">
        <f>SUM(AL35,AL40)</f>
        <v>74090</v>
      </c>
      <c r="AM41" s="1114"/>
      <c r="AN41" s="1114"/>
      <c r="AO41" s="1113"/>
      <c r="AP41" s="1112">
        <f>SUM(AP35,AP40)</f>
        <v>22</v>
      </c>
      <c r="AQ41" s="1113"/>
      <c r="AR41" s="1112">
        <f>SUM(AR35,AR40)</f>
        <v>107759</v>
      </c>
      <c r="AS41" s="1114"/>
      <c r="AT41" s="1114"/>
      <c r="AU41" s="1113"/>
      <c r="AV41" s="1112" t="s">
        <v>467</v>
      </c>
      <c r="AW41" s="1113"/>
      <c r="AX41" s="1112" t="s">
        <v>467</v>
      </c>
      <c r="AY41" s="1114"/>
      <c r="AZ41" s="1114"/>
      <c r="BA41" s="1113"/>
      <c r="BB41" s="1112">
        <f>SUM(BB35,BB40)</f>
        <v>116</v>
      </c>
      <c r="BC41" s="1113"/>
      <c r="BD41" s="1112">
        <f>SUM(BD35,BD40)</f>
        <v>341038</v>
      </c>
      <c r="BE41" s="1114"/>
      <c r="BF41" s="1114"/>
      <c r="BG41" s="1119"/>
    </row>
    <row r="42" spans="1:59" ht="16.55" customHeight="1">
      <c r="AY42" s="1118" t="s">
        <v>1796</v>
      </c>
      <c r="AZ42" s="1118"/>
      <c r="BA42" s="1118"/>
      <c r="BB42" s="1118"/>
      <c r="BC42" s="1118"/>
      <c r="BD42" s="1118"/>
      <c r="BE42" s="1118"/>
      <c r="BF42" s="1118"/>
      <c r="BG42" s="1118"/>
    </row>
  </sheetData>
  <sheetProtection selectLockedCells="1" selectUnlockedCells="1"/>
  <mergeCells count="375">
    <mergeCell ref="BB2:BG3"/>
    <mergeCell ref="A3:I3"/>
    <mergeCell ref="J3:Y3"/>
    <mergeCell ref="AJ3:AL3"/>
    <mergeCell ref="AM3:AO3"/>
    <mergeCell ref="AP3:AR3"/>
    <mergeCell ref="AS3:AU3"/>
    <mergeCell ref="AV3:AX3"/>
    <mergeCell ref="AY3:BA3"/>
    <mergeCell ref="A1:R1"/>
    <mergeCell ref="A2:I2"/>
    <mergeCell ref="J2:Y2"/>
    <mergeCell ref="Z2:AI3"/>
    <mergeCell ref="AJ2:AR2"/>
    <mergeCell ref="AS2:BA2"/>
    <mergeCell ref="AS4:AU5"/>
    <mergeCell ref="AV4:AX5"/>
    <mergeCell ref="AY4:BA5"/>
    <mergeCell ref="BB4:BG5"/>
    <mergeCell ref="A5:I5"/>
    <mergeCell ref="J5:Y5"/>
    <mergeCell ref="A4:I4"/>
    <mergeCell ref="J4:Y4"/>
    <mergeCell ref="Z4:AI5"/>
    <mergeCell ref="AJ4:AL5"/>
    <mergeCell ref="AM4:AO5"/>
    <mergeCell ref="AP4:AR5"/>
    <mergeCell ref="AS6:AU6"/>
    <mergeCell ref="AV6:AX6"/>
    <mergeCell ref="AY6:BA6"/>
    <mergeCell ref="BB6:BG6"/>
    <mergeCell ref="A7:AC7"/>
    <mergeCell ref="E8:J8"/>
    <mergeCell ref="L8:AB8"/>
    <mergeCell ref="A6:I6"/>
    <mergeCell ref="J6:Y6"/>
    <mergeCell ref="Z6:AI6"/>
    <mergeCell ref="AJ6:AL6"/>
    <mergeCell ref="AM6:AO6"/>
    <mergeCell ref="AP6:AR6"/>
    <mergeCell ref="AJ13:AO13"/>
    <mergeCell ref="AP13:AU13"/>
    <mergeCell ref="BB14:BC14"/>
    <mergeCell ref="BD14:BG14"/>
    <mergeCell ref="E9:J9"/>
    <mergeCell ref="L9:V9"/>
    <mergeCell ref="E10:J10"/>
    <mergeCell ref="L10:V10"/>
    <mergeCell ref="A11:F11"/>
    <mergeCell ref="O15:R15"/>
    <mergeCell ref="T15:X15"/>
    <mergeCell ref="Y15:AC15"/>
    <mergeCell ref="AD15:AE15"/>
    <mergeCell ref="AF15:AI15"/>
    <mergeCell ref="AJ15:AK15"/>
    <mergeCell ref="A12:I14"/>
    <mergeCell ref="J12:AC12"/>
    <mergeCell ref="AD12:BG12"/>
    <mergeCell ref="J13:N14"/>
    <mergeCell ref="O13:S14"/>
    <mergeCell ref="T13:X14"/>
    <mergeCell ref="Y13:AC14"/>
    <mergeCell ref="AV13:BA13"/>
    <mergeCell ref="BB13:BG13"/>
    <mergeCell ref="AD14:AE14"/>
    <mergeCell ref="AF14:AI14"/>
    <mergeCell ref="AJ14:AK14"/>
    <mergeCell ref="AL14:AO14"/>
    <mergeCell ref="AP14:AQ14"/>
    <mergeCell ref="AR14:AU14"/>
    <mergeCell ref="AV14:AW14"/>
    <mergeCell ref="AX14:BA14"/>
    <mergeCell ref="AD13:AI13"/>
    <mergeCell ref="AP16:AQ16"/>
    <mergeCell ref="AR16:AU16"/>
    <mergeCell ref="AV16:AW16"/>
    <mergeCell ref="AX16:BA16"/>
    <mergeCell ref="BB16:BC16"/>
    <mergeCell ref="BD16:BG16"/>
    <mergeCell ref="BD15:BG15"/>
    <mergeCell ref="A16:I16"/>
    <mergeCell ref="J16:M16"/>
    <mergeCell ref="O16:R16"/>
    <mergeCell ref="T16:X16"/>
    <mergeCell ref="Y16:AC16"/>
    <mergeCell ref="AD16:AE16"/>
    <mergeCell ref="AF16:AI16"/>
    <mergeCell ref="AJ16:AK16"/>
    <mergeCell ref="AL16:AO16"/>
    <mergeCell ref="AL15:AO15"/>
    <mergeCell ref="AP15:AQ15"/>
    <mergeCell ref="AR15:AU15"/>
    <mergeCell ref="AV15:AW15"/>
    <mergeCell ref="AX15:BA15"/>
    <mergeCell ref="BB15:BC15"/>
    <mergeCell ref="A15:I15"/>
    <mergeCell ref="J15:M15"/>
    <mergeCell ref="AX17:BA17"/>
    <mergeCell ref="BB17:BC17"/>
    <mergeCell ref="BD17:BG17"/>
    <mergeCell ref="A18:I18"/>
    <mergeCell ref="J18:M18"/>
    <mergeCell ref="O18:R18"/>
    <mergeCell ref="T18:X18"/>
    <mergeCell ref="Y18:AC18"/>
    <mergeCell ref="AD18:AE18"/>
    <mergeCell ref="AF18:AI18"/>
    <mergeCell ref="AF17:AI17"/>
    <mergeCell ref="AJ17:AK17"/>
    <mergeCell ref="AL17:AO17"/>
    <mergeCell ref="AP17:AQ17"/>
    <mergeCell ref="AR17:AU17"/>
    <mergeCell ref="AV17:AW17"/>
    <mergeCell ref="A17:I17"/>
    <mergeCell ref="J17:M17"/>
    <mergeCell ref="O17:R17"/>
    <mergeCell ref="T17:X17"/>
    <mergeCell ref="Y17:AC17"/>
    <mergeCell ref="AD17:AE17"/>
    <mergeCell ref="BB18:BC18"/>
    <mergeCell ref="BD18:BG18"/>
    <mergeCell ref="O19:R19"/>
    <mergeCell ref="T19:X19"/>
    <mergeCell ref="Y19:AC19"/>
    <mergeCell ref="AD19:AE19"/>
    <mergeCell ref="AF19:AI19"/>
    <mergeCell ref="AJ18:AK18"/>
    <mergeCell ref="D21:I21"/>
    <mergeCell ref="J21:M21"/>
    <mergeCell ref="O21:R21"/>
    <mergeCell ref="T21:X21"/>
    <mergeCell ref="Y21:AC21"/>
    <mergeCell ref="AD21:AE21"/>
    <mergeCell ref="AF21:AI21"/>
    <mergeCell ref="AJ21:AK21"/>
    <mergeCell ref="AL18:AO18"/>
    <mergeCell ref="AP18:AQ18"/>
    <mergeCell ref="AR18:AU18"/>
    <mergeCell ref="AV18:AW18"/>
    <mergeCell ref="AX18:BA18"/>
    <mergeCell ref="BB19:BC19"/>
    <mergeCell ref="BD19:BG19"/>
    <mergeCell ref="D20:I20"/>
    <mergeCell ref="J20:M20"/>
    <mergeCell ref="O20:R20"/>
    <mergeCell ref="T20:X20"/>
    <mergeCell ref="Y20:AC20"/>
    <mergeCell ref="AD20:AE20"/>
    <mergeCell ref="AF20:AI20"/>
    <mergeCell ref="AJ20:AK20"/>
    <mergeCell ref="AJ19:AK19"/>
    <mergeCell ref="AL19:AO19"/>
    <mergeCell ref="AP19:AQ19"/>
    <mergeCell ref="AR19:AU19"/>
    <mergeCell ref="AV19:AW19"/>
    <mergeCell ref="AX19:BA19"/>
    <mergeCell ref="BD20:BG20"/>
    <mergeCell ref="D19:I19"/>
    <mergeCell ref="J19:M19"/>
    <mergeCell ref="AL20:AO20"/>
    <mergeCell ref="AP20:AQ20"/>
    <mergeCell ref="AR20:AU20"/>
    <mergeCell ref="AV20:AW20"/>
    <mergeCell ref="AX20:BA20"/>
    <mergeCell ref="BB20:BC20"/>
    <mergeCell ref="AD22:AE22"/>
    <mergeCell ref="BB23:BC23"/>
    <mergeCell ref="AF22:AI22"/>
    <mergeCell ref="AJ22:AK22"/>
    <mergeCell ref="A22:I22"/>
    <mergeCell ref="J22:M22"/>
    <mergeCell ref="O22:R22"/>
    <mergeCell ref="T22:X22"/>
    <mergeCell ref="Y22:AC22"/>
    <mergeCell ref="BD23:BG23"/>
    <mergeCell ref="AP21:AQ21"/>
    <mergeCell ref="AR21:AU21"/>
    <mergeCell ref="AV21:AW21"/>
    <mergeCell ref="AX21:BA21"/>
    <mergeCell ref="BB21:BC21"/>
    <mergeCell ref="BD21:BG21"/>
    <mergeCell ref="AJ23:AK23"/>
    <mergeCell ref="AX22:BA22"/>
    <mergeCell ref="BB22:BC22"/>
    <mergeCell ref="BD22:BG22"/>
    <mergeCell ref="AL22:AO22"/>
    <mergeCell ref="AP22:AQ22"/>
    <mergeCell ref="AR22:AU22"/>
    <mergeCell ref="AV22:AW22"/>
    <mergeCell ref="AL23:AO23"/>
    <mergeCell ref="AP23:AQ23"/>
    <mergeCell ref="AL21:AO21"/>
    <mergeCell ref="A19:C21"/>
    <mergeCell ref="AP24:AQ24"/>
    <mergeCell ref="AR24:AU24"/>
    <mergeCell ref="AV24:AW24"/>
    <mergeCell ref="AX24:BA24"/>
    <mergeCell ref="BB24:BC24"/>
    <mergeCell ref="A24:I24"/>
    <mergeCell ref="J24:M24"/>
    <mergeCell ref="A23:I23"/>
    <mergeCell ref="J23:M23"/>
    <mergeCell ref="O23:R23"/>
    <mergeCell ref="T23:X23"/>
    <mergeCell ref="Y23:AC23"/>
    <mergeCell ref="AD23:AE23"/>
    <mergeCell ref="AF23:AI23"/>
    <mergeCell ref="AF24:AI24"/>
    <mergeCell ref="AJ24:AK24"/>
    <mergeCell ref="AR23:AU23"/>
    <mergeCell ref="AV23:AW23"/>
    <mergeCell ref="AX23:BA23"/>
    <mergeCell ref="O25:R25"/>
    <mergeCell ref="T25:X25"/>
    <mergeCell ref="Y25:AC25"/>
    <mergeCell ref="AD25:AE25"/>
    <mergeCell ref="AF25:AI25"/>
    <mergeCell ref="AJ25:AK25"/>
    <mergeCell ref="AL25:AO25"/>
    <mergeCell ref="AL24:AO24"/>
    <mergeCell ref="O24:R24"/>
    <mergeCell ref="T24:X24"/>
    <mergeCell ref="Y24:AC24"/>
    <mergeCell ref="AD24:AE24"/>
    <mergeCell ref="AP25:AQ25"/>
    <mergeCell ref="AR25:AU25"/>
    <mergeCell ref="AV25:AW25"/>
    <mergeCell ref="AX25:BA25"/>
    <mergeCell ref="BB25:BC25"/>
    <mergeCell ref="BD25:BG25"/>
    <mergeCell ref="BD24:BG24"/>
    <mergeCell ref="A25:I25"/>
    <mergeCell ref="AJ33:AO33"/>
    <mergeCell ref="AP33:AU33"/>
    <mergeCell ref="AV33:BA33"/>
    <mergeCell ref="BB33:BG33"/>
    <mergeCell ref="E30:J30"/>
    <mergeCell ref="L30:V30"/>
    <mergeCell ref="A31:F31"/>
    <mergeCell ref="A32:V32"/>
    <mergeCell ref="W32:BG32"/>
    <mergeCell ref="AY26:BG26"/>
    <mergeCell ref="A27:Q27"/>
    <mergeCell ref="E28:J28"/>
    <mergeCell ref="L28:S28"/>
    <mergeCell ref="E29:J29"/>
    <mergeCell ref="L29:V29"/>
    <mergeCell ref="J25:M25"/>
    <mergeCell ref="I34:K34"/>
    <mergeCell ref="L34:P34"/>
    <mergeCell ref="Q34:V34"/>
    <mergeCell ref="AD34:AE34"/>
    <mergeCell ref="AF34:AI34"/>
    <mergeCell ref="A33:H33"/>
    <mergeCell ref="I33:K33"/>
    <mergeCell ref="L33:P33"/>
    <mergeCell ref="Q33:V33"/>
    <mergeCell ref="W33:AC34"/>
    <mergeCell ref="AD33:AI33"/>
    <mergeCell ref="BB34:BC34"/>
    <mergeCell ref="BD34:BG34"/>
    <mergeCell ref="AL34:AO34"/>
    <mergeCell ref="AP34:AQ34"/>
    <mergeCell ref="AR34:AU34"/>
    <mergeCell ref="AV34:AW34"/>
    <mergeCell ref="AX34:BA34"/>
    <mergeCell ref="A35:H35"/>
    <mergeCell ref="I35:K35"/>
    <mergeCell ref="L35:P35"/>
    <mergeCell ref="Q35:V35"/>
    <mergeCell ref="W35:AC35"/>
    <mergeCell ref="AD35:AE35"/>
    <mergeCell ref="AF35:AI35"/>
    <mergeCell ref="AJ35:AK35"/>
    <mergeCell ref="AJ34:AK34"/>
    <mergeCell ref="BD35:BG35"/>
    <mergeCell ref="AL35:AO35"/>
    <mergeCell ref="AP35:AQ35"/>
    <mergeCell ref="AR35:AU35"/>
    <mergeCell ref="AV35:AW35"/>
    <mergeCell ref="AX35:BA35"/>
    <mergeCell ref="BB35:BC35"/>
    <mergeCell ref="A34:H34"/>
    <mergeCell ref="L36:P36"/>
    <mergeCell ref="Q36:V36"/>
    <mergeCell ref="W36:W40"/>
    <mergeCell ref="X36:AC36"/>
    <mergeCell ref="AD36:AE36"/>
    <mergeCell ref="AF36:AI36"/>
    <mergeCell ref="AJ36:AK36"/>
    <mergeCell ref="A40:H40"/>
    <mergeCell ref="I40:K40"/>
    <mergeCell ref="L40:P40"/>
    <mergeCell ref="Q40:V40"/>
    <mergeCell ref="X40:AC40"/>
    <mergeCell ref="AD40:AE40"/>
    <mergeCell ref="AF40:AI40"/>
    <mergeCell ref="AJ40:AK40"/>
    <mergeCell ref="AJ39:AK39"/>
    <mergeCell ref="AP37:AQ37"/>
    <mergeCell ref="AR37:AU37"/>
    <mergeCell ref="AV37:AW37"/>
    <mergeCell ref="AX37:BA37"/>
    <mergeCell ref="BB37:BC37"/>
    <mergeCell ref="BD37:BG37"/>
    <mergeCell ref="BD36:BG36"/>
    <mergeCell ref="A37:H37"/>
    <mergeCell ref="I37:K37"/>
    <mergeCell ref="L37:P37"/>
    <mergeCell ref="Q37:V37"/>
    <mergeCell ref="X37:AC37"/>
    <mergeCell ref="AD37:AE37"/>
    <mergeCell ref="AF37:AI37"/>
    <mergeCell ref="AJ37:AK37"/>
    <mergeCell ref="AL37:AO37"/>
    <mergeCell ref="AL36:AO36"/>
    <mergeCell ref="AP36:AQ36"/>
    <mergeCell ref="AR36:AU36"/>
    <mergeCell ref="AV36:AW36"/>
    <mergeCell ref="AX36:BA36"/>
    <mergeCell ref="BB36:BC36"/>
    <mergeCell ref="A36:H36"/>
    <mergeCell ref="I36:K36"/>
    <mergeCell ref="AX38:BA38"/>
    <mergeCell ref="BB38:BC38"/>
    <mergeCell ref="BD38:BG38"/>
    <mergeCell ref="A39:H39"/>
    <mergeCell ref="I39:K39"/>
    <mergeCell ref="L39:P39"/>
    <mergeCell ref="Q39:V39"/>
    <mergeCell ref="X39:AC39"/>
    <mergeCell ref="AD39:AE39"/>
    <mergeCell ref="AF39:AI39"/>
    <mergeCell ref="AF38:AI38"/>
    <mergeCell ref="AJ38:AK38"/>
    <mergeCell ref="AL38:AO38"/>
    <mergeCell ref="AP38:AQ38"/>
    <mergeCell ref="AR38:AU38"/>
    <mergeCell ref="AV38:AW38"/>
    <mergeCell ref="A38:H38"/>
    <mergeCell ref="I38:K38"/>
    <mergeCell ref="L38:P38"/>
    <mergeCell ref="Q38:V38"/>
    <mergeCell ref="X38:AC38"/>
    <mergeCell ref="AD38:AE38"/>
    <mergeCell ref="BB39:BC39"/>
    <mergeCell ref="BD39:BG39"/>
    <mergeCell ref="AL39:AO39"/>
    <mergeCell ref="AP39:AQ39"/>
    <mergeCell ref="AR39:AU39"/>
    <mergeCell ref="AV39:AW39"/>
    <mergeCell ref="AX39:BA39"/>
    <mergeCell ref="AY42:BG42"/>
    <mergeCell ref="AP41:AQ41"/>
    <mergeCell ref="AR41:AU41"/>
    <mergeCell ref="AV41:AW41"/>
    <mergeCell ref="AX41:BA41"/>
    <mergeCell ref="BB41:BC41"/>
    <mergeCell ref="BD41:BG41"/>
    <mergeCell ref="BD40:BG40"/>
    <mergeCell ref="AL40:AO40"/>
    <mergeCell ref="AP40:AQ40"/>
    <mergeCell ref="AR40:AU40"/>
    <mergeCell ref="AV40:AW40"/>
    <mergeCell ref="AX40:BA40"/>
    <mergeCell ref="BB40:BC40"/>
    <mergeCell ref="A41:H41"/>
    <mergeCell ref="I41:K41"/>
    <mergeCell ref="L41:P41"/>
    <mergeCell ref="Q41:V41"/>
    <mergeCell ref="W41:AC41"/>
    <mergeCell ref="AD41:AE41"/>
    <mergeCell ref="AF41:AI41"/>
    <mergeCell ref="AJ41:AK41"/>
    <mergeCell ref="AL41:AO41"/>
  </mergeCells>
  <phoneticPr fontId="4"/>
  <pageMargins left="0.78740157480314965" right="0.39370078740157483" top="0.39370078740157483" bottom="0.39370078740157483" header="0" footer="0"/>
  <pageSetup paperSize="9" scale="83" firstPageNumber="0" orientation="landscape" horizontalDpi="300" verticalDpi="300" r:id="rId1"/>
  <headerFooter scaleWithDoc="0" alignWithMargins="0">
    <oddFooter>&amp;C&amp;"ＭＳ 明朝,標準"－３２－</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35">
    <pageSetUpPr fitToPage="1"/>
  </sheetPr>
  <dimension ref="A1:BM42"/>
  <sheetViews>
    <sheetView view="pageLayout" zoomScaleNormal="100" workbookViewId="0">
      <selection activeCell="B19" sqref="B19:C19"/>
    </sheetView>
  </sheetViews>
  <sheetFormatPr defaultColWidth="9" defaultRowHeight="14.4"/>
  <cols>
    <col min="1" max="24" width="2.6640625" style="224" customWidth="1"/>
    <col min="25" max="25" width="2.44140625" style="224" customWidth="1"/>
    <col min="26" max="26" width="1.44140625" style="224" customWidth="1"/>
    <col min="27" max="29" width="3.21875" style="224" customWidth="1"/>
    <col min="30" max="30" width="3.109375" style="224" customWidth="1"/>
    <col min="31" max="31" width="1.44140625" style="224" customWidth="1"/>
    <col min="32" max="32" width="3.44140625" style="224" customWidth="1"/>
    <col min="33" max="33" width="1.33203125" style="224" customWidth="1"/>
    <col min="34" max="34" width="2.6640625" style="224" customWidth="1"/>
    <col min="35" max="35" width="2.44140625" style="224" customWidth="1"/>
    <col min="36" max="37" width="2.6640625" style="224" customWidth="1"/>
    <col min="38" max="38" width="1.77734375" style="224" customWidth="1"/>
    <col min="39" max="39" width="2.6640625" style="224" customWidth="1"/>
    <col min="40" max="40" width="1.88671875" style="224" customWidth="1"/>
    <col min="41" max="41" width="2.88671875" style="225" customWidth="1"/>
    <col min="42" max="42" width="2.44140625" style="224" customWidth="1"/>
    <col min="43" max="52" width="2.6640625" style="224" customWidth="1"/>
    <col min="53" max="53" width="3.109375" style="224" customWidth="1"/>
    <col min="54" max="54" width="2.6640625" style="224" customWidth="1"/>
    <col min="55" max="55" width="2.88671875" style="224" customWidth="1"/>
    <col min="56" max="127" width="2.6640625" style="224" customWidth="1"/>
    <col min="128" max="246" width="9" style="224"/>
    <col min="247" max="290" width="2.6640625" style="224" customWidth="1"/>
    <col min="291" max="291" width="1.88671875" style="224" customWidth="1"/>
    <col min="292" max="292" width="2.88671875" style="224" customWidth="1"/>
    <col min="293" max="304" width="2.6640625" style="224" customWidth="1"/>
    <col min="305" max="305" width="3.109375" style="224" customWidth="1"/>
    <col min="306" max="307" width="2.6640625" style="224" customWidth="1"/>
    <col min="308" max="308" width="2.88671875" style="224" customWidth="1"/>
    <col min="309" max="315" width="2.6640625" style="224" customWidth="1"/>
    <col min="316" max="316" width="3.77734375" style="224" customWidth="1"/>
    <col min="317" max="383" width="2.6640625" style="224" customWidth="1"/>
    <col min="384" max="502" width="9" style="224"/>
    <col min="503" max="546" width="2.6640625" style="224" customWidth="1"/>
    <col min="547" max="547" width="1.88671875" style="224" customWidth="1"/>
    <col min="548" max="548" width="2.88671875" style="224" customWidth="1"/>
    <col min="549" max="560" width="2.6640625" style="224" customWidth="1"/>
    <col min="561" max="561" width="3.109375" style="224" customWidth="1"/>
    <col min="562" max="563" width="2.6640625" style="224" customWidth="1"/>
    <col min="564" max="564" width="2.88671875" style="224" customWidth="1"/>
    <col min="565" max="571" width="2.6640625" style="224" customWidth="1"/>
    <col min="572" max="572" width="3.77734375" style="224" customWidth="1"/>
    <col min="573" max="639" width="2.6640625" style="224" customWidth="1"/>
    <col min="640" max="758" width="9" style="224"/>
    <col min="759" max="802" width="2.6640625" style="224" customWidth="1"/>
    <col min="803" max="803" width="1.88671875" style="224" customWidth="1"/>
    <col min="804" max="804" width="2.88671875" style="224" customWidth="1"/>
    <col min="805" max="816" width="2.6640625" style="224" customWidth="1"/>
    <col min="817" max="817" width="3.109375" style="224" customWidth="1"/>
    <col min="818" max="819" width="2.6640625" style="224" customWidth="1"/>
    <col min="820" max="820" width="2.88671875" style="224" customWidth="1"/>
    <col min="821" max="827" width="2.6640625" style="224" customWidth="1"/>
    <col min="828" max="828" width="3.77734375" style="224" customWidth="1"/>
    <col min="829" max="895" width="2.6640625" style="224" customWidth="1"/>
    <col min="896" max="1014" width="9" style="224"/>
    <col min="1015" max="1058" width="2.6640625" style="224" customWidth="1"/>
    <col min="1059" max="1059" width="1.88671875" style="224" customWidth="1"/>
    <col min="1060" max="1060" width="2.88671875" style="224" customWidth="1"/>
    <col min="1061" max="1072" width="2.6640625" style="224" customWidth="1"/>
    <col min="1073" max="1073" width="3.109375" style="224" customWidth="1"/>
    <col min="1074" max="1075" width="2.6640625" style="224" customWidth="1"/>
    <col min="1076" max="1076" width="2.88671875" style="224" customWidth="1"/>
    <col min="1077" max="1083" width="2.6640625" style="224" customWidth="1"/>
    <col min="1084" max="1084" width="3.77734375" style="224" customWidth="1"/>
    <col min="1085" max="1151" width="2.6640625" style="224" customWidth="1"/>
    <col min="1152" max="1270" width="9" style="224"/>
    <col min="1271" max="1314" width="2.6640625" style="224" customWidth="1"/>
    <col min="1315" max="1315" width="1.88671875" style="224" customWidth="1"/>
    <col min="1316" max="1316" width="2.88671875" style="224" customWidth="1"/>
    <col min="1317" max="1328" width="2.6640625" style="224" customWidth="1"/>
    <col min="1329" max="1329" width="3.109375" style="224" customWidth="1"/>
    <col min="1330" max="1331" width="2.6640625" style="224" customWidth="1"/>
    <col min="1332" max="1332" width="2.88671875" style="224" customWidth="1"/>
    <col min="1333" max="1339" width="2.6640625" style="224" customWidth="1"/>
    <col min="1340" max="1340" width="3.77734375" style="224" customWidth="1"/>
    <col min="1341" max="1407" width="2.6640625" style="224" customWidth="1"/>
    <col min="1408" max="1526" width="9" style="224"/>
    <col min="1527" max="1570" width="2.6640625" style="224" customWidth="1"/>
    <col min="1571" max="1571" width="1.88671875" style="224" customWidth="1"/>
    <col min="1572" max="1572" width="2.88671875" style="224" customWidth="1"/>
    <col min="1573" max="1584" width="2.6640625" style="224" customWidth="1"/>
    <col min="1585" max="1585" width="3.109375" style="224" customWidth="1"/>
    <col min="1586" max="1587" width="2.6640625" style="224" customWidth="1"/>
    <col min="1588" max="1588" width="2.88671875" style="224" customWidth="1"/>
    <col min="1589" max="1595" width="2.6640625" style="224" customWidth="1"/>
    <col min="1596" max="1596" width="3.77734375" style="224" customWidth="1"/>
    <col min="1597" max="1663" width="2.6640625" style="224" customWidth="1"/>
    <col min="1664" max="1782" width="9" style="224"/>
    <col min="1783" max="1826" width="2.6640625" style="224" customWidth="1"/>
    <col min="1827" max="1827" width="1.88671875" style="224" customWidth="1"/>
    <col min="1828" max="1828" width="2.88671875" style="224" customWidth="1"/>
    <col min="1829" max="1840" width="2.6640625" style="224" customWidth="1"/>
    <col min="1841" max="1841" width="3.109375" style="224" customWidth="1"/>
    <col min="1842" max="1843" width="2.6640625" style="224" customWidth="1"/>
    <col min="1844" max="1844" width="2.88671875" style="224" customWidth="1"/>
    <col min="1845" max="1851" width="2.6640625" style="224" customWidth="1"/>
    <col min="1852" max="1852" width="3.77734375" style="224" customWidth="1"/>
    <col min="1853" max="1919" width="2.6640625" style="224" customWidth="1"/>
    <col min="1920" max="2038" width="9" style="224"/>
    <col min="2039" max="2082" width="2.6640625" style="224" customWidth="1"/>
    <col min="2083" max="2083" width="1.88671875" style="224" customWidth="1"/>
    <col min="2084" max="2084" width="2.88671875" style="224" customWidth="1"/>
    <col min="2085" max="2096" width="2.6640625" style="224" customWidth="1"/>
    <col min="2097" max="2097" width="3.109375" style="224" customWidth="1"/>
    <col min="2098" max="2099" width="2.6640625" style="224" customWidth="1"/>
    <col min="2100" max="2100" width="2.88671875" style="224" customWidth="1"/>
    <col min="2101" max="2107" width="2.6640625" style="224" customWidth="1"/>
    <col min="2108" max="2108" width="3.77734375" style="224" customWidth="1"/>
    <col min="2109" max="2175" width="2.6640625" style="224" customWidth="1"/>
    <col min="2176" max="2294" width="9" style="224"/>
    <col min="2295" max="2338" width="2.6640625" style="224" customWidth="1"/>
    <col min="2339" max="2339" width="1.88671875" style="224" customWidth="1"/>
    <col min="2340" max="2340" width="2.88671875" style="224" customWidth="1"/>
    <col min="2341" max="2352" width="2.6640625" style="224" customWidth="1"/>
    <col min="2353" max="2353" width="3.109375" style="224" customWidth="1"/>
    <col min="2354" max="2355" width="2.6640625" style="224" customWidth="1"/>
    <col min="2356" max="2356" width="2.88671875" style="224" customWidth="1"/>
    <col min="2357" max="2363" width="2.6640625" style="224" customWidth="1"/>
    <col min="2364" max="2364" width="3.77734375" style="224" customWidth="1"/>
    <col min="2365" max="2431" width="2.6640625" style="224" customWidth="1"/>
    <col min="2432" max="2550" width="9" style="224"/>
    <col min="2551" max="2594" width="2.6640625" style="224" customWidth="1"/>
    <col min="2595" max="2595" width="1.88671875" style="224" customWidth="1"/>
    <col min="2596" max="2596" width="2.88671875" style="224" customWidth="1"/>
    <col min="2597" max="2608" width="2.6640625" style="224" customWidth="1"/>
    <col min="2609" max="2609" width="3.109375" style="224" customWidth="1"/>
    <col min="2610" max="2611" width="2.6640625" style="224" customWidth="1"/>
    <col min="2612" max="2612" width="2.88671875" style="224" customWidth="1"/>
    <col min="2613" max="2619" width="2.6640625" style="224" customWidth="1"/>
    <col min="2620" max="2620" width="3.77734375" style="224" customWidth="1"/>
    <col min="2621" max="2687" width="2.6640625" style="224" customWidth="1"/>
    <col min="2688" max="2806" width="9" style="224"/>
    <col min="2807" max="2850" width="2.6640625" style="224" customWidth="1"/>
    <col min="2851" max="2851" width="1.88671875" style="224" customWidth="1"/>
    <col min="2852" max="2852" width="2.88671875" style="224" customWidth="1"/>
    <col min="2853" max="2864" width="2.6640625" style="224" customWidth="1"/>
    <col min="2865" max="2865" width="3.109375" style="224" customWidth="1"/>
    <col min="2866" max="2867" width="2.6640625" style="224" customWidth="1"/>
    <col min="2868" max="2868" width="2.88671875" style="224" customWidth="1"/>
    <col min="2869" max="2875" width="2.6640625" style="224" customWidth="1"/>
    <col min="2876" max="2876" width="3.77734375" style="224" customWidth="1"/>
    <col min="2877" max="2943" width="2.6640625" style="224" customWidth="1"/>
    <col min="2944" max="3062" width="9" style="224"/>
    <col min="3063" max="3106" width="2.6640625" style="224" customWidth="1"/>
    <col min="3107" max="3107" width="1.88671875" style="224" customWidth="1"/>
    <col min="3108" max="3108" width="2.88671875" style="224" customWidth="1"/>
    <col min="3109" max="3120" width="2.6640625" style="224" customWidth="1"/>
    <col min="3121" max="3121" width="3.109375" style="224" customWidth="1"/>
    <col min="3122" max="3123" width="2.6640625" style="224" customWidth="1"/>
    <col min="3124" max="3124" width="2.88671875" style="224" customWidth="1"/>
    <col min="3125" max="3131" width="2.6640625" style="224" customWidth="1"/>
    <col min="3132" max="3132" width="3.77734375" style="224" customWidth="1"/>
    <col min="3133" max="3199" width="2.6640625" style="224" customWidth="1"/>
    <col min="3200" max="3318" width="9" style="224"/>
    <col min="3319" max="3362" width="2.6640625" style="224" customWidth="1"/>
    <col min="3363" max="3363" width="1.88671875" style="224" customWidth="1"/>
    <col min="3364" max="3364" width="2.88671875" style="224" customWidth="1"/>
    <col min="3365" max="3376" width="2.6640625" style="224" customWidth="1"/>
    <col min="3377" max="3377" width="3.109375" style="224" customWidth="1"/>
    <col min="3378" max="3379" width="2.6640625" style="224" customWidth="1"/>
    <col min="3380" max="3380" width="2.88671875" style="224" customWidth="1"/>
    <col min="3381" max="3387" width="2.6640625" style="224" customWidth="1"/>
    <col min="3388" max="3388" width="3.77734375" style="224" customWidth="1"/>
    <col min="3389" max="3455" width="2.6640625" style="224" customWidth="1"/>
    <col min="3456" max="3574" width="9" style="224"/>
    <col min="3575" max="3618" width="2.6640625" style="224" customWidth="1"/>
    <col min="3619" max="3619" width="1.88671875" style="224" customWidth="1"/>
    <col min="3620" max="3620" width="2.88671875" style="224" customWidth="1"/>
    <col min="3621" max="3632" width="2.6640625" style="224" customWidth="1"/>
    <col min="3633" max="3633" width="3.109375" style="224" customWidth="1"/>
    <col min="3634" max="3635" width="2.6640625" style="224" customWidth="1"/>
    <col min="3636" max="3636" width="2.88671875" style="224" customWidth="1"/>
    <col min="3637" max="3643" width="2.6640625" style="224" customWidth="1"/>
    <col min="3644" max="3644" width="3.77734375" style="224" customWidth="1"/>
    <col min="3645" max="3711" width="2.6640625" style="224" customWidth="1"/>
    <col min="3712" max="3830" width="9" style="224"/>
    <col min="3831" max="3874" width="2.6640625" style="224" customWidth="1"/>
    <col min="3875" max="3875" width="1.88671875" style="224" customWidth="1"/>
    <col min="3876" max="3876" width="2.88671875" style="224" customWidth="1"/>
    <col min="3877" max="3888" width="2.6640625" style="224" customWidth="1"/>
    <col min="3889" max="3889" width="3.109375" style="224" customWidth="1"/>
    <col min="3890" max="3891" width="2.6640625" style="224" customWidth="1"/>
    <col min="3892" max="3892" width="2.88671875" style="224" customWidth="1"/>
    <col min="3893" max="3899" width="2.6640625" style="224" customWidth="1"/>
    <col min="3900" max="3900" width="3.77734375" style="224" customWidth="1"/>
    <col min="3901" max="3967" width="2.6640625" style="224" customWidth="1"/>
    <col min="3968" max="4086" width="9" style="224"/>
    <col min="4087" max="4130" width="2.6640625" style="224" customWidth="1"/>
    <col min="4131" max="4131" width="1.88671875" style="224" customWidth="1"/>
    <col min="4132" max="4132" width="2.88671875" style="224" customWidth="1"/>
    <col min="4133" max="4144" width="2.6640625" style="224" customWidth="1"/>
    <col min="4145" max="4145" width="3.109375" style="224" customWidth="1"/>
    <col min="4146" max="4147" width="2.6640625" style="224" customWidth="1"/>
    <col min="4148" max="4148" width="2.88671875" style="224" customWidth="1"/>
    <col min="4149" max="4155" width="2.6640625" style="224" customWidth="1"/>
    <col min="4156" max="4156" width="3.77734375" style="224" customWidth="1"/>
    <col min="4157" max="4223" width="2.6640625" style="224" customWidth="1"/>
    <col min="4224" max="4342" width="9" style="224"/>
    <col min="4343" max="4386" width="2.6640625" style="224" customWidth="1"/>
    <col min="4387" max="4387" width="1.88671875" style="224" customWidth="1"/>
    <col min="4388" max="4388" width="2.88671875" style="224" customWidth="1"/>
    <col min="4389" max="4400" width="2.6640625" style="224" customWidth="1"/>
    <col min="4401" max="4401" width="3.109375" style="224" customWidth="1"/>
    <col min="4402" max="4403" width="2.6640625" style="224" customWidth="1"/>
    <col min="4404" max="4404" width="2.88671875" style="224" customWidth="1"/>
    <col min="4405" max="4411" width="2.6640625" style="224" customWidth="1"/>
    <col min="4412" max="4412" width="3.77734375" style="224" customWidth="1"/>
    <col min="4413" max="4479" width="2.6640625" style="224" customWidth="1"/>
    <col min="4480" max="4598" width="9" style="224"/>
    <col min="4599" max="4642" width="2.6640625" style="224" customWidth="1"/>
    <col min="4643" max="4643" width="1.88671875" style="224" customWidth="1"/>
    <col min="4644" max="4644" width="2.88671875" style="224" customWidth="1"/>
    <col min="4645" max="4656" width="2.6640625" style="224" customWidth="1"/>
    <col min="4657" max="4657" width="3.109375" style="224" customWidth="1"/>
    <col min="4658" max="4659" width="2.6640625" style="224" customWidth="1"/>
    <col min="4660" max="4660" width="2.88671875" style="224" customWidth="1"/>
    <col min="4661" max="4667" width="2.6640625" style="224" customWidth="1"/>
    <col min="4668" max="4668" width="3.77734375" style="224" customWidth="1"/>
    <col min="4669" max="4735" width="2.6640625" style="224" customWidth="1"/>
    <col min="4736" max="4854" width="9" style="224"/>
    <col min="4855" max="4898" width="2.6640625" style="224" customWidth="1"/>
    <col min="4899" max="4899" width="1.88671875" style="224" customWidth="1"/>
    <col min="4900" max="4900" width="2.88671875" style="224" customWidth="1"/>
    <col min="4901" max="4912" width="2.6640625" style="224" customWidth="1"/>
    <col min="4913" max="4913" width="3.109375" style="224" customWidth="1"/>
    <col min="4914" max="4915" width="2.6640625" style="224" customWidth="1"/>
    <col min="4916" max="4916" width="2.88671875" style="224" customWidth="1"/>
    <col min="4917" max="4923" width="2.6640625" style="224" customWidth="1"/>
    <col min="4924" max="4924" width="3.77734375" style="224" customWidth="1"/>
    <col min="4925" max="4991" width="2.6640625" style="224" customWidth="1"/>
    <col min="4992" max="5110" width="9" style="224"/>
    <col min="5111" max="5154" width="2.6640625" style="224" customWidth="1"/>
    <col min="5155" max="5155" width="1.88671875" style="224" customWidth="1"/>
    <col min="5156" max="5156" width="2.88671875" style="224" customWidth="1"/>
    <col min="5157" max="5168" width="2.6640625" style="224" customWidth="1"/>
    <col min="5169" max="5169" width="3.109375" style="224" customWidth="1"/>
    <col min="5170" max="5171" width="2.6640625" style="224" customWidth="1"/>
    <col min="5172" max="5172" width="2.88671875" style="224" customWidth="1"/>
    <col min="5173" max="5179" width="2.6640625" style="224" customWidth="1"/>
    <col min="5180" max="5180" width="3.77734375" style="224" customWidth="1"/>
    <col min="5181" max="5247" width="2.6640625" style="224" customWidth="1"/>
    <col min="5248" max="5366" width="9" style="224"/>
    <col min="5367" max="5410" width="2.6640625" style="224" customWidth="1"/>
    <col min="5411" max="5411" width="1.88671875" style="224" customWidth="1"/>
    <col min="5412" max="5412" width="2.88671875" style="224" customWidth="1"/>
    <col min="5413" max="5424" width="2.6640625" style="224" customWidth="1"/>
    <col min="5425" max="5425" width="3.109375" style="224" customWidth="1"/>
    <col min="5426" max="5427" width="2.6640625" style="224" customWidth="1"/>
    <col min="5428" max="5428" width="2.88671875" style="224" customWidth="1"/>
    <col min="5429" max="5435" width="2.6640625" style="224" customWidth="1"/>
    <col min="5436" max="5436" width="3.77734375" style="224" customWidth="1"/>
    <col min="5437" max="5503" width="2.6640625" style="224" customWidth="1"/>
    <col min="5504" max="5622" width="9" style="224"/>
    <col min="5623" max="5666" width="2.6640625" style="224" customWidth="1"/>
    <col min="5667" max="5667" width="1.88671875" style="224" customWidth="1"/>
    <col min="5668" max="5668" width="2.88671875" style="224" customWidth="1"/>
    <col min="5669" max="5680" width="2.6640625" style="224" customWidth="1"/>
    <col min="5681" max="5681" width="3.109375" style="224" customWidth="1"/>
    <col min="5682" max="5683" width="2.6640625" style="224" customWidth="1"/>
    <col min="5684" max="5684" width="2.88671875" style="224" customWidth="1"/>
    <col min="5685" max="5691" width="2.6640625" style="224" customWidth="1"/>
    <col min="5692" max="5692" width="3.77734375" style="224" customWidth="1"/>
    <col min="5693" max="5759" width="2.6640625" style="224" customWidth="1"/>
    <col min="5760" max="5878" width="9" style="224"/>
    <col min="5879" max="5922" width="2.6640625" style="224" customWidth="1"/>
    <col min="5923" max="5923" width="1.88671875" style="224" customWidth="1"/>
    <col min="5924" max="5924" width="2.88671875" style="224" customWidth="1"/>
    <col min="5925" max="5936" width="2.6640625" style="224" customWidth="1"/>
    <col min="5937" max="5937" width="3.109375" style="224" customWidth="1"/>
    <col min="5938" max="5939" width="2.6640625" style="224" customWidth="1"/>
    <col min="5940" max="5940" width="2.88671875" style="224" customWidth="1"/>
    <col min="5941" max="5947" width="2.6640625" style="224" customWidth="1"/>
    <col min="5948" max="5948" width="3.77734375" style="224" customWidth="1"/>
    <col min="5949" max="6015" width="2.6640625" style="224" customWidth="1"/>
    <col min="6016" max="6134" width="9" style="224"/>
    <col min="6135" max="6178" width="2.6640625" style="224" customWidth="1"/>
    <col min="6179" max="6179" width="1.88671875" style="224" customWidth="1"/>
    <col min="6180" max="6180" width="2.88671875" style="224" customWidth="1"/>
    <col min="6181" max="6192" width="2.6640625" style="224" customWidth="1"/>
    <col min="6193" max="6193" width="3.109375" style="224" customWidth="1"/>
    <col min="6194" max="6195" width="2.6640625" style="224" customWidth="1"/>
    <col min="6196" max="6196" width="2.88671875" style="224" customWidth="1"/>
    <col min="6197" max="6203" width="2.6640625" style="224" customWidth="1"/>
    <col min="6204" max="6204" width="3.77734375" style="224" customWidth="1"/>
    <col min="6205" max="6271" width="2.6640625" style="224" customWidth="1"/>
    <col min="6272" max="6390" width="9" style="224"/>
    <col min="6391" max="6434" width="2.6640625" style="224" customWidth="1"/>
    <col min="6435" max="6435" width="1.88671875" style="224" customWidth="1"/>
    <col min="6436" max="6436" width="2.88671875" style="224" customWidth="1"/>
    <col min="6437" max="6448" width="2.6640625" style="224" customWidth="1"/>
    <col min="6449" max="6449" width="3.109375" style="224" customWidth="1"/>
    <col min="6450" max="6451" width="2.6640625" style="224" customWidth="1"/>
    <col min="6452" max="6452" width="2.88671875" style="224" customWidth="1"/>
    <col min="6453" max="6459" width="2.6640625" style="224" customWidth="1"/>
    <col min="6460" max="6460" width="3.77734375" style="224" customWidth="1"/>
    <col min="6461" max="6527" width="2.6640625" style="224" customWidth="1"/>
    <col min="6528" max="6646" width="9" style="224"/>
    <col min="6647" max="6690" width="2.6640625" style="224" customWidth="1"/>
    <col min="6691" max="6691" width="1.88671875" style="224" customWidth="1"/>
    <col min="6692" max="6692" width="2.88671875" style="224" customWidth="1"/>
    <col min="6693" max="6704" width="2.6640625" style="224" customWidth="1"/>
    <col min="6705" max="6705" width="3.109375" style="224" customWidth="1"/>
    <col min="6706" max="6707" width="2.6640625" style="224" customWidth="1"/>
    <col min="6708" max="6708" width="2.88671875" style="224" customWidth="1"/>
    <col min="6709" max="6715" width="2.6640625" style="224" customWidth="1"/>
    <col min="6716" max="6716" width="3.77734375" style="224" customWidth="1"/>
    <col min="6717" max="6783" width="2.6640625" style="224" customWidth="1"/>
    <col min="6784" max="6902" width="9" style="224"/>
    <col min="6903" max="6946" width="2.6640625" style="224" customWidth="1"/>
    <col min="6947" max="6947" width="1.88671875" style="224" customWidth="1"/>
    <col min="6948" max="6948" width="2.88671875" style="224" customWidth="1"/>
    <col min="6949" max="6960" width="2.6640625" style="224" customWidth="1"/>
    <col min="6961" max="6961" width="3.109375" style="224" customWidth="1"/>
    <col min="6962" max="6963" width="2.6640625" style="224" customWidth="1"/>
    <col min="6964" max="6964" width="2.88671875" style="224" customWidth="1"/>
    <col min="6965" max="6971" width="2.6640625" style="224" customWidth="1"/>
    <col min="6972" max="6972" width="3.77734375" style="224" customWidth="1"/>
    <col min="6973" max="7039" width="2.6640625" style="224" customWidth="1"/>
    <col min="7040" max="7158" width="9" style="224"/>
    <col min="7159" max="7202" width="2.6640625" style="224" customWidth="1"/>
    <col min="7203" max="7203" width="1.88671875" style="224" customWidth="1"/>
    <col min="7204" max="7204" width="2.88671875" style="224" customWidth="1"/>
    <col min="7205" max="7216" width="2.6640625" style="224" customWidth="1"/>
    <col min="7217" max="7217" width="3.109375" style="224" customWidth="1"/>
    <col min="7218" max="7219" width="2.6640625" style="224" customWidth="1"/>
    <col min="7220" max="7220" width="2.88671875" style="224" customWidth="1"/>
    <col min="7221" max="7227" width="2.6640625" style="224" customWidth="1"/>
    <col min="7228" max="7228" width="3.77734375" style="224" customWidth="1"/>
    <col min="7229" max="7295" width="2.6640625" style="224" customWidth="1"/>
    <col min="7296" max="7414" width="9" style="224"/>
    <col min="7415" max="7458" width="2.6640625" style="224" customWidth="1"/>
    <col min="7459" max="7459" width="1.88671875" style="224" customWidth="1"/>
    <col min="7460" max="7460" width="2.88671875" style="224" customWidth="1"/>
    <col min="7461" max="7472" width="2.6640625" style="224" customWidth="1"/>
    <col min="7473" max="7473" width="3.109375" style="224" customWidth="1"/>
    <col min="7474" max="7475" width="2.6640625" style="224" customWidth="1"/>
    <col min="7476" max="7476" width="2.88671875" style="224" customWidth="1"/>
    <col min="7477" max="7483" width="2.6640625" style="224" customWidth="1"/>
    <col min="7484" max="7484" width="3.77734375" style="224" customWidth="1"/>
    <col min="7485" max="7551" width="2.6640625" style="224" customWidth="1"/>
    <col min="7552" max="7670" width="9" style="224"/>
    <col min="7671" max="7714" width="2.6640625" style="224" customWidth="1"/>
    <col min="7715" max="7715" width="1.88671875" style="224" customWidth="1"/>
    <col min="7716" max="7716" width="2.88671875" style="224" customWidth="1"/>
    <col min="7717" max="7728" width="2.6640625" style="224" customWidth="1"/>
    <col min="7729" max="7729" width="3.109375" style="224" customWidth="1"/>
    <col min="7730" max="7731" width="2.6640625" style="224" customWidth="1"/>
    <col min="7732" max="7732" width="2.88671875" style="224" customWidth="1"/>
    <col min="7733" max="7739" width="2.6640625" style="224" customWidth="1"/>
    <col min="7740" max="7740" width="3.77734375" style="224" customWidth="1"/>
    <col min="7741" max="7807" width="2.6640625" style="224" customWidth="1"/>
    <col min="7808" max="7926" width="9" style="224"/>
    <col min="7927" max="7970" width="2.6640625" style="224" customWidth="1"/>
    <col min="7971" max="7971" width="1.88671875" style="224" customWidth="1"/>
    <col min="7972" max="7972" width="2.88671875" style="224" customWidth="1"/>
    <col min="7973" max="7984" width="2.6640625" style="224" customWidth="1"/>
    <col min="7985" max="7985" width="3.109375" style="224" customWidth="1"/>
    <col min="7986" max="7987" width="2.6640625" style="224" customWidth="1"/>
    <col min="7988" max="7988" width="2.88671875" style="224" customWidth="1"/>
    <col min="7989" max="7995" width="2.6640625" style="224" customWidth="1"/>
    <col min="7996" max="7996" width="3.77734375" style="224" customWidth="1"/>
    <col min="7997" max="8063" width="2.6640625" style="224" customWidth="1"/>
    <col min="8064" max="8182" width="9" style="224"/>
    <col min="8183" max="8226" width="2.6640625" style="224" customWidth="1"/>
    <col min="8227" max="8227" width="1.88671875" style="224" customWidth="1"/>
    <col min="8228" max="8228" width="2.88671875" style="224" customWidth="1"/>
    <col min="8229" max="8240" width="2.6640625" style="224" customWidth="1"/>
    <col min="8241" max="8241" width="3.109375" style="224" customWidth="1"/>
    <col min="8242" max="8243" width="2.6640625" style="224" customWidth="1"/>
    <col min="8244" max="8244" width="2.88671875" style="224" customWidth="1"/>
    <col min="8245" max="8251" width="2.6640625" style="224" customWidth="1"/>
    <col min="8252" max="8252" width="3.77734375" style="224" customWidth="1"/>
    <col min="8253" max="8319" width="2.6640625" style="224" customWidth="1"/>
    <col min="8320" max="8438" width="9" style="224"/>
    <col min="8439" max="8482" width="2.6640625" style="224" customWidth="1"/>
    <col min="8483" max="8483" width="1.88671875" style="224" customWidth="1"/>
    <col min="8484" max="8484" width="2.88671875" style="224" customWidth="1"/>
    <col min="8485" max="8496" width="2.6640625" style="224" customWidth="1"/>
    <col min="8497" max="8497" width="3.109375" style="224" customWidth="1"/>
    <col min="8498" max="8499" width="2.6640625" style="224" customWidth="1"/>
    <col min="8500" max="8500" width="2.88671875" style="224" customWidth="1"/>
    <col min="8501" max="8507" width="2.6640625" style="224" customWidth="1"/>
    <col min="8508" max="8508" width="3.77734375" style="224" customWidth="1"/>
    <col min="8509" max="8575" width="2.6640625" style="224" customWidth="1"/>
    <col min="8576" max="8694" width="9" style="224"/>
    <col min="8695" max="8738" width="2.6640625" style="224" customWidth="1"/>
    <col min="8739" max="8739" width="1.88671875" style="224" customWidth="1"/>
    <col min="8740" max="8740" width="2.88671875" style="224" customWidth="1"/>
    <col min="8741" max="8752" width="2.6640625" style="224" customWidth="1"/>
    <col min="8753" max="8753" width="3.109375" style="224" customWidth="1"/>
    <col min="8754" max="8755" width="2.6640625" style="224" customWidth="1"/>
    <col min="8756" max="8756" width="2.88671875" style="224" customWidth="1"/>
    <col min="8757" max="8763" width="2.6640625" style="224" customWidth="1"/>
    <col min="8764" max="8764" width="3.77734375" style="224" customWidth="1"/>
    <col min="8765" max="8831" width="2.6640625" style="224" customWidth="1"/>
    <col min="8832" max="8950" width="9" style="224"/>
    <col min="8951" max="8994" width="2.6640625" style="224" customWidth="1"/>
    <col min="8995" max="8995" width="1.88671875" style="224" customWidth="1"/>
    <col min="8996" max="8996" width="2.88671875" style="224" customWidth="1"/>
    <col min="8997" max="9008" width="2.6640625" style="224" customWidth="1"/>
    <col min="9009" max="9009" width="3.109375" style="224" customWidth="1"/>
    <col min="9010" max="9011" width="2.6640625" style="224" customWidth="1"/>
    <col min="9012" max="9012" width="2.88671875" style="224" customWidth="1"/>
    <col min="9013" max="9019" width="2.6640625" style="224" customWidth="1"/>
    <col min="9020" max="9020" width="3.77734375" style="224" customWidth="1"/>
    <col min="9021" max="9087" width="2.6640625" style="224" customWidth="1"/>
    <col min="9088" max="9206" width="9" style="224"/>
    <col min="9207" max="9250" width="2.6640625" style="224" customWidth="1"/>
    <col min="9251" max="9251" width="1.88671875" style="224" customWidth="1"/>
    <col min="9252" max="9252" width="2.88671875" style="224" customWidth="1"/>
    <col min="9253" max="9264" width="2.6640625" style="224" customWidth="1"/>
    <col min="9265" max="9265" width="3.109375" style="224" customWidth="1"/>
    <col min="9266" max="9267" width="2.6640625" style="224" customWidth="1"/>
    <col min="9268" max="9268" width="2.88671875" style="224" customWidth="1"/>
    <col min="9269" max="9275" width="2.6640625" style="224" customWidth="1"/>
    <col min="9276" max="9276" width="3.77734375" style="224" customWidth="1"/>
    <col min="9277" max="9343" width="2.6640625" style="224" customWidth="1"/>
    <col min="9344" max="9462" width="9" style="224"/>
    <col min="9463" max="9506" width="2.6640625" style="224" customWidth="1"/>
    <col min="9507" max="9507" width="1.88671875" style="224" customWidth="1"/>
    <col min="9508" max="9508" width="2.88671875" style="224" customWidth="1"/>
    <col min="9509" max="9520" width="2.6640625" style="224" customWidth="1"/>
    <col min="9521" max="9521" width="3.109375" style="224" customWidth="1"/>
    <col min="9522" max="9523" width="2.6640625" style="224" customWidth="1"/>
    <col min="9524" max="9524" width="2.88671875" style="224" customWidth="1"/>
    <col min="9525" max="9531" width="2.6640625" style="224" customWidth="1"/>
    <col min="9532" max="9532" width="3.77734375" style="224" customWidth="1"/>
    <col min="9533" max="9599" width="2.6640625" style="224" customWidth="1"/>
    <col min="9600" max="9718" width="9" style="224"/>
    <col min="9719" max="9762" width="2.6640625" style="224" customWidth="1"/>
    <col min="9763" max="9763" width="1.88671875" style="224" customWidth="1"/>
    <col min="9764" max="9764" width="2.88671875" style="224" customWidth="1"/>
    <col min="9765" max="9776" width="2.6640625" style="224" customWidth="1"/>
    <col min="9777" max="9777" width="3.109375" style="224" customWidth="1"/>
    <col min="9778" max="9779" width="2.6640625" style="224" customWidth="1"/>
    <col min="9780" max="9780" width="2.88671875" style="224" customWidth="1"/>
    <col min="9781" max="9787" width="2.6640625" style="224" customWidth="1"/>
    <col min="9788" max="9788" width="3.77734375" style="224" customWidth="1"/>
    <col min="9789" max="9855" width="2.6640625" style="224" customWidth="1"/>
    <col min="9856" max="9974" width="9" style="224"/>
    <col min="9975" max="10018" width="2.6640625" style="224" customWidth="1"/>
    <col min="10019" max="10019" width="1.88671875" style="224" customWidth="1"/>
    <col min="10020" max="10020" width="2.88671875" style="224" customWidth="1"/>
    <col min="10021" max="10032" width="2.6640625" style="224" customWidth="1"/>
    <col min="10033" max="10033" width="3.109375" style="224" customWidth="1"/>
    <col min="10034" max="10035" width="2.6640625" style="224" customWidth="1"/>
    <col min="10036" max="10036" width="2.88671875" style="224" customWidth="1"/>
    <col min="10037" max="10043" width="2.6640625" style="224" customWidth="1"/>
    <col min="10044" max="10044" width="3.77734375" style="224" customWidth="1"/>
    <col min="10045" max="10111" width="2.6640625" style="224" customWidth="1"/>
    <col min="10112" max="10230" width="9" style="224"/>
    <col min="10231" max="10274" width="2.6640625" style="224" customWidth="1"/>
    <col min="10275" max="10275" width="1.88671875" style="224" customWidth="1"/>
    <col min="10276" max="10276" width="2.88671875" style="224" customWidth="1"/>
    <col min="10277" max="10288" width="2.6640625" style="224" customWidth="1"/>
    <col min="10289" max="10289" width="3.109375" style="224" customWidth="1"/>
    <col min="10290" max="10291" width="2.6640625" style="224" customWidth="1"/>
    <col min="10292" max="10292" width="2.88671875" style="224" customWidth="1"/>
    <col min="10293" max="10299" width="2.6640625" style="224" customWidth="1"/>
    <col min="10300" max="10300" width="3.77734375" style="224" customWidth="1"/>
    <col min="10301" max="10367" width="2.6640625" style="224" customWidth="1"/>
    <col min="10368" max="10486" width="9" style="224"/>
    <col min="10487" max="10530" width="2.6640625" style="224" customWidth="1"/>
    <col min="10531" max="10531" width="1.88671875" style="224" customWidth="1"/>
    <col min="10532" max="10532" width="2.88671875" style="224" customWidth="1"/>
    <col min="10533" max="10544" width="2.6640625" style="224" customWidth="1"/>
    <col min="10545" max="10545" width="3.109375" style="224" customWidth="1"/>
    <col min="10546" max="10547" width="2.6640625" style="224" customWidth="1"/>
    <col min="10548" max="10548" width="2.88671875" style="224" customWidth="1"/>
    <col min="10549" max="10555" width="2.6640625" style="224" customWidth="1"/>
    <col min="10556" max="10556" width="3.77734375" style="224" customWidth="1"/>
    <col min="10557" max="10623" width="2.6640625" style="224" customWidth="1"/>
    <col min="10624" max="10742" width="9" style="224"/>
    <col min="10743" max="10786" width="2.6640625" style="224" customWidth="1"/>
    <col min="10787" max="10787" width="1.88671875" style="224" customWidth="1"/>
    <col min="10788" max="10788" width="2.88671875" style="224" customWidth="1"/>
    <col min="10789" max="10800" width="2.6640625" style="224" customWidth="1"/>
    <col min="10801" max="10801" width="3.109375" style="224" customWidth="1"/>
    <col min="10802" max="10803" width="2.6640625" style="224" customWidth="1"/>
    <col min="10804" max="10804" width="2.88671875" style="224" customWidth="1"/>
    <col min="10805" max="10811" width="2.6640625" style="224" customWidth="1"/>
    <col min="10812" max="10812" width="3.77734375" style="224" customWidth="1"/>
    <col min="10813" max="10879" width="2.6640625" style="224" customWidth="1"/>
    <col min="10880" max="10998" width="9" style="224"/>
    <col min="10999" max="11042" width="2.6640625" style="224" customWidth="1"/>
    <col min="11043" max="11043" width="1.88671875" style="224" customWidth="1"/>
    <col min="11044" max="11044" width="2.88671875" style="224" customWidth="1"/>
    <col min="11045" max="11056" width="2.6640625" style="224" customWidth="1"/>
    <col min="11057" max="11057" width="3.109375" style="224" customWidth="1"/>
    <col min="11058" max="11059" width="2.6640625" style="224" customWidth="1"/>
    <col min="11060" max="11060" width="2.88671875" style="224" customWidth="1"/>
    <col min="11061" max="11067" width="2.6640625" style="224" customWidth="1"/>
    <col min="11068" max="11068" width="3.77734375" style="224" customWidth="1"/>
    <col min="11069" max="11135" width="2.6640625" style="224" customWidth="1"/>
    <col min="11136" max="11254" width="9" style="224"/>
    <col min="11255" max="11298" width="2.6640625" style="224" customWidth="1"/>
    <col min="11299" max="11299" width="1.88671875" style="224" customWidth="1"/>
    <col min="11300" max="11300" width="2.88671875" style="224" customWidth="1"/>
    <col min="11301" max="11312" width="2.6640625" style="224" customWidth="1"/>
    <col min="11313" max="11313" width="3.109375" style="224" customWidth="1"/>
    <col min="11314" max="11315" width="2.6640625" style="224" customWidth="1"/>
    <col min="11316" max="11316" width="2.88671875" style="224" customWidth="1"/>
    <col min="11317" max="11323" width="2.6640625" style="224" customWidth="1"/>
    <col min="11324" max="11324" width="3.77734375" style="224" customWidth="1"/>
    <col min="11325" max="11391" width="2.6640625" style="224" customWidth="1"/>
    <col min="11392" max="11510" width="9" style="224"/>
    <col min="11511" max="11554" width="2.6640625" style="224" customWidth="1"/>
    <col min="11555" max="11555" width="1.88671875" style="224" customWidth="1"/>
    <col min="11556" max="11556" width="2.88671875" style="224" customWidth="1"/>
    <col min="11557" max="11568" width="2.6640625" style="224" customWidth="1"/>
    <col min="11569" max="11569" width="3.109375" style="224" customWidth="1"/>
    <col min="11570" max="11571" width="2.6640625" style="224" customWidth="1"/>
    <col min="11572" max="11572" width="2.88671875" style="224" customWidth="1"/>
    <col min="11573" max="11579" width="2.6640625" style="224" customWidth="1"/>
    <col min="11580" max="11580" width="3.77734375" style="224" customWidth="1"/>
    <col min="11581" max="11647" width="2.6640625" style="224" customWidth="1"/>
    <col min="11648" max="11766" width="9" style="224"/>
    <col min="11767" max="11810" width="2.6640625" style="224" customWidth="1"/>
    <col min="11811" max="11811" width="1.88671875" style="224" customWidth="1"/>
    <col min="11812" max="11812" width="2.88671875" style="224" customWidth="1"/>
    <col min="11813" max="11824" width="2.6640625" style="224" customWidth="1"/>
    <col min="11825" max="11825" width="3.109375" style="224" customWidth="1"/>
    <col min="11826" max="11827" width="2.6640625" style="224" customWidth="1"/>
    <col min="11828" max="11828" width="2.88671875" style="224" customWidth="1"/>
    <col min="11829" max="11835" width="2.6640625" style="224" customWidth="1"/>
    <col min="11836" max="11836" width="3.77734375" style="224" customWidth="1"/>
    <col min="11837" max="11903" width="2.6640625" style="224" customWidth="1"/>
    <col min="11904" max="12022" width="9" style="224"/>
    <col min="12023" max="12066" width="2.6640625" style="224" customWidth="1"/>
    <col min="12067" max="12067" width="1.88671875" style="224" customWidth="1"/>
    <col min="12068" max="12068" width="2.88671875" style="224" customWidth="1"/>
    <col min="12069" max="12080" width="2.6640625" style="224" customWidth="1"/>
    <col min="12081" max="12081" width="3.109375" style="224" customWidth="1"/>
    <col min="12082" max="12083" width="2.6640625" style="224" customWidth="1"/>
    <col min="12084" max="12084" width="2.88671875" style="224" customWidth="1"/>
    <col min="12085" max="12091" width="2.6640625" style="224" customWidth="1"/>
    <col min="12092" max="12092" width="3.77734375" style="224" customWidth="1"/>
    <col min="12093" max="12159" width="2.6640625" style="224" customWidth="1"/>
    <col min="12160" max="12278" width="9" style="224"/>
    <col min="12279" max="12322" width="2.6640625" style="224" customWidth="1"/>
    <col min="12323" max="12323" width="1.88671875" style="224" customWidth="1"/>
    <col min="12324" max="12324" width="2.88671875" style="224" customWidth="1"/>
    <col min="12325" max="12336" width="2.6640625" style="224" customWidth="1"/>
    <col min="12337" max="12337" width="3.109375" style="224" customWidth="1"/>
    <col min="12338" max="12339" width="2.6640625" style="224" customWidth="1"/>
    <col min="12340" max="12340" width="2.88671875" style="224" customWidth="1"/>
    <col min="12341" max="12347" width="2.6640625" style="224" customWidth="1"/>
    <col min="12348" max="12348" width="3.77734375" style="224" customWidth="1"/>
    <col min="12349" max="12415" width="2.6640625" style="224" customWidth="1"/>
    <col min="12416" max="12534" width="9" style="224"/>
    <col min="12535" max="12578" width="2.6640625" style="224" customWidth="1"/>
    <col min="12579" max="12579" width="1.88671875" style="224" customWidth="1"/>
    <col min="12580" max="12580" width="2.88671875" style="224" customWidth="1"/>
    <col min="12581" max="12592" width="2.6640625" style="224" customWidth="1"/>
    <col min="12593" max="12593" width="3.109375" style="224" customWidth="1"/>
    <col min="12594" max="12595" width="2.6640625" style="224" customWidth="1"/>
    <col min="12596" max="12596" width="2.88671875" style="224" customWidth="1"/>
    <col min="12597" max="12603" width="2.6640625" style="224" customWidth="1"/>
    <col min="12604" max="12604" width="3.77734375" style="224" customWidth="1"/>
    <col min="12605" max="12671" width="2.6640625" style="224" customWidth="1"/>
    <col min="12672" max="12790" width="9" style="224"/>
    <col min="12791" max="12834" width="2.6640625" style="224" customWidth="1"/>
    <col min="12835" max="12835" width="1.88671875" style="224" customWidth="1"/>
    <col min="12836" max="12836" width="2.88671875" style="224" customWidth="1"/>
    <col min="12837" max="12848" width="2.6640625" style="224" customWidth="1"/>
    <col min="12849" max="12849" width="3.109375" style="224" customWidth="1"/>
    <col min="12850" max="12851" width="2.6640625" style="224" customWidth="1"/>
    <col min="12852" max="12852" width="2.88671875" style="224" customWidth="1"/>
    <col min="12853" max="12859" width="2.6640625" style="224" customWidth="1"/>
    <col min="12860" max="12860" width="3.77734375" style="224" customWidth="1"/>
    <col min="12861" max="12927" width="2.6640625" style="224" customWidth="1"/>
    <col min="12928" max="13046" width="9" style="224"/>
    <col min="13047" max="13090" width="2.6640625" style="224" customWidth="1"/>
    <col min="13091" max="13091" width="1.88671875" style="224" customWidth="1"/>
    <col min="13092" max="13092" width="2.88671875" style="224" customWidth="1"/>
    <col min="13093" max="13104" width="2.6640625" style="224" customWidth="1"/>
    <col min="13105" max="13105" width="3.109375" style="224" customWidth="1"/>
    <col min="13106" max="13107" width="2.6640625" style="224" customWidth="1"/>
    <col min="13108" max="13108" width="2.88671875" style="224" customWidth="1"/>
    <col min="13109" max="13115" width="2.6640625" style="224" customWidth="1"/>
    <col min="13116" max="13116" width="3.77734375" style="224" customWidth="1"/>
    <col min="13117" max="13183" width="2.6640625" style="224" customWidth="1"/>
    <col min="13184" max="13302" width="9" style="224"/>
    <col min="13303" max="13346" width="2.6640625" style="224" customWidth="1"/>
    <col min="13347" max="13347" width="1.88671875" style="224" customWidth="1"/>
    <col min="13348" max="13348" width="2.88671875" style="224" customWidth="1"/>
    <col min="13349" max="13360" width="2.6640625" style="224" customWidth="1"/>
    <col min="13361" max="13361" width="3.109375" style="224" customWidth="1"/>
    <col min="13362" max="13363" width="2.6640625" style="224" customWidth="1"/>
    <col min="13364" max="13364" width="2.88671875" style="224" customWidth="1"/>
    <col min="13365" max="13371" width="2.6640625" style="224" customWidth="1"/>
    <col min="13372" max="13372" width="3.77734375" style="224" customWidth="1"/>
    <col min="13373" max="13439" width="2.6640625" style="224" customWidth="1"/>
    <col min="13440" max="13558" width="9" style="224"/>
    <col min="13559" max="13602" width="2.6640625" style="224" customWidth="1"/>
    <col min="13603" max="13603" width="1.88671875" style="224" customWidth="1"/>
    <col min="13604" max="13604" width="2.88671875" style="224" customWidth="1"/>
    <col min="13605" max="13616" width="2.6640625" style="224" customWidth="1"/>
    <col min="13617" max="13617" width="3.109375" style="224" customWidth="1"/>
    <col min="13618" max="13619" width="2.6640625" style="224" customWidth="1"/>
    <col min="13620" max="13620" width="2.88671875" style="224" customWidth="1"/>
    <col min="13621" max="13627" width="2.6640625" style="224" customWidth="1"/>
    <col min="13628" max="13628" width="3.77734375" style="224" customWidth="1"/>
    <col min="13629" max="13695" width="2.6640625" style="224" customWidth="1"/>
    <col min="13696" max="13814" width="9" style="224"/>
    <col min="13815" max="13858" width="2.6640625" style="224" customWidth="1"/>
    <col min="13859" max="13859" width="1.88671875" style="224" customWidth="1"/>
    <col min="13860" max="13860" width="2.88671875" style="224" customWidth="1"/>
    <col min="13861" max="13872" width="2.6640625" style="224" customWidth="1"/>
    <col min="13873" max="13873" width="3.109375" style="224" customWidth="1"/>
    <col min="13874" max="13875" width="2.6640625" style="224" customWidth="1"/>
    <col min="13876" max="13876" width="2.88671875" style="224" customWidth="1"/>
    <col min="13877" max="13883" width="2.6640625" style="224" customWidth="1"/>
    <col min="13884" max="13884" width="3.77734375" style="224" customWidth="1"/>
    <col min="13885" max="13951" width="2.6640625" style="224" customWidth="1"/>
    <col min="13952" max="14070" width="9" style="224"/>
    <col min="14071" max="14114" width="2.6640625" style="224" customWidth="1"/>
    <col min="14115" max="14115" width="1.88671875" style="224" customWidth="1"/>
    <col min="14116" max="14116" width="2.88671875" style="224" customWidth="1"/>
    <col min="14117" max="14128" width="2.6640625" style="224" customWidth="1"/>
    <col min="14129" max="14129" width="3.109375" style="224" customWidth="1"/>
    <col min="14130" max="14131" width="2.6640625" style="224" customWidth="1"/>
    <col min="14132" max="14132" width="2.88671875" style="224" customWidth="1"/>
    <col min="14133" max="14139" width="2.6640625" style="224" customWidth="1"/>
    <col min="14140" max="14140" width="3.77734375" style="224" customWidth="1"/>
    <col min="14141" max="14207" width="2.6640625" style="224" customWidth="1"/>
    <col min="14208" max="14326" width="9" style="224"/>
    <col min="14327" max="14370" width="2.6640625" style="224" customWidth="1"/>
    <col min="14371" max="14371" width="1.88671875" style="224" customWidth="1"/>
    <col min="14372" max="14372" width="2.88671875" style="224" customWidth="1"/>
    <col min="14373" max="14384" width="2.6640625" style="224" customWidth="1"/>
    <col min="14385" max="14385" width="3.109375" style="224" customWidth="1"/>
    <col min="14386" max="14387" width="2.6640625" style="224" customWidth="1"/>
    <col min="14388" max="14388" width="2.88671875" style="224" customWidth="1"/>
    <col min="14389" max="14395" width="2.6640625" style="224" customWidth="1"/>
    <col min="14396" max="14396" width="3.77734375" style="224" customWidth="1"/>
    <col min="14397" max="14463" width="2.6640625" style="224" customWidth="1"/>
    <col min="14464" max="14582" width="9" style="224"/>
    <col min="14583" max="14626" width="2.6640625" style="224" customWidth="1"/>
    <col min="14627" max="14627" width="1.88671875" style="224" customWidth="1"/>
    <col min="14628" max="14628" width="2.88671875" style="224" customWidth="1"/>
    <col min="14629" max="14640" width="2.6640625" style="224" customWidth="1"/>
    <col min="14641" max="14641" width="3.109375" style="224" customWidth="1"/>
    <col min="14642" max="14643" width="2.6640625" style="224" customWidth="1"/>
    <col min="14644" max="14644" width="2.88671875" style="224" customWidth="1"/>
    <col min="14645" max="14651" width="2.6640625" style="224" customWidth="1"/>
    <col min="14652" max="14652" width="3.77734375" style="224" customWidth="1"/>
    <col min="14653" max="14719" width="2.6640625" style="224" customWidth="1"/>
    <col min="14720" max="14838" width="9" style="224"/>
    <col min="14839" max="14882" width="2.6640625" style="224" customWidth="1"/>
    <col min="14883" max="14883" width="1.88671875" style="224" customWidth="1"/>
    <col min="14884" max="14884" width="2.88671875" style="224" customWidth="1"/>
    <col min="14885" max="14896" width="2.6640625" style="224" customWidth="1"/>
    <col min="14897" max="14897" width="3.109375" style="224" customWidth="1"/>
    <col min="14898" max="14899" width="2.6640625" style="224" customWidth="1"/>
    <col min="14900" max="14900" width="2.88671875" style="224" customWidth="1"/>
    <col min="14901" max="14907" width="2.6640625" style="224" customWidth="1"/>
    <col min="14908" max="14908" width="3.77734375" style="224" customWidth="1"/>
    <col min="14909" max="14975" width="2.6640625" style="224" customWidth="1"/>
    <col min="14976" max="15094" width="9" style="224"/>
    <col min="15095" max="15138" width="2.6640625" style="224" customWidth="1"/>
    <col min="15139" max="15139" width="1.88671875" style="224" customWidth="1"/>
    <col min="15140" max="15140" width="2.88671875" style="224" customWidth="1"/>
    <col min="15141" max="15152" width="2.6640625" style="224" customWidth="1"/>
    <col min="15153" max="15153" width="3.109375" style="224" customWidth="1"/>
    <col min="15154" max="15155" width="2.6640625" style="224" customWidth="1"/>
    <col min="15156" max="15156" width="2.88671875" style="224" customWidth="1"/>
    <col min="15157" max="15163" width="2.6640625" style="224" customWidth="1"/>
    <col min="15164" max="15164" width="3.77734375" style="224" customWidth="1"/>
    <col min="15165" max="15231" width="2.6640625" style="224" customWidth="1"/>
    <col min="15232" max="15350" width="9" style="224"/>
    <col min="15351" max="15394" width="2.6640625" style="224" customWidth="1"/>
    <col min="15395" max="15395" width="1.88671875" style="224" customWidth="1"/>
    <col min="15396" max="15396" width="2.88671875" style="224" customWidth="1"/>
    <col min="15397" max="15408" width="2.6640625" style="224" customWidth="1"/>
    <col min="15409" max="15409" width="3.109375" style="224" customWidth="1"/>
    <col min="15410" max="15411" width="2.6640625" style="224" customWidth="1"/>
    <col min="15412" max="15412" width="2.88671875" style="224" customWidth="1"/>
    <col min="15413" max="15419" width="2.6640625" style="224" customWidth="1"/>
    <col min="15420" max="15420" width="3.77734375" style="224" customWidth="1"/>
    <col min="15421" max="15487" width="2.6640625" style="224" customWidth="1"/>
    <col min="15488" max="15606" width="9" style="224"/>
    <col min="15607" max="15650" width="2.6640625" style="224" customWidth="1"/>
    <col min="15651" max="15651" width="1.88671875" style="224" customWidth="1"/>
    <col min="15652" max="15652" width="2.88671875" style="224" customWidth="1"/>
    <col min="15653" max="15664" width="2.6640625" style="224" customWidth="1"/>
    <col min="15665" max="15665" width="3.109375" style="224" customWidth="1"/>
    <col min="15666" max="15667" width="2.6640625" style="224" customWidth="1"/>
    <col min="15668" max="15668" width="2.88671875" style="224" customWidth="1"/>
    <col min="15669" max="15675" width="2.6640625" style="224" customWidth="1"/>
    <col min="15676" max="15676" width="3.77734375" style="224" customWidth="1"/>
    <col min="15677" max="15743" width="2.6640625" style="224" customWidth="1"/>
    <col min="15744" max="15862" width="9" style="224"/>
    <col min="15863" max="15906" width="2.6640625" style="224" customWidth="1"/>
    <col min="15907" max="15907" width="1.88671875" style="224" customWidth="1"/>
    <col min="15908" max="15908" width="2.88671875" style="224" customWidth="1"/>
    <col min="15909" max="15920" width="2.6640625" style="224" customWidth="1"/>
    <col min="15921" max="15921" width="3.109375" style="224" customWidth="1"/>
    <col min="15922" max="15923" width="2.6640625" style="224" customWidth="1"/>
    <col min="15924" max="15924" width="2.88671875" style="224" customWidth="1"/>
    <col min="15925" max="15931" width="2.6640625" style="224" customWidth="1"/>
    <col min="15932" max="15932" width="3.77734375" style="224" customWidth="1"/>
    <col min="15933" max="15999" width="2.6640625" style="224" customWidth="1"/>
    <col min="16000" max="16118" width="9" style="224"/>
    <col min="16119" max="16162" width="2.6640625" style="224" customWidth="1"/>
    <col min="16163" max="16163" width="1.88671875" style="224" customWidth="1"/>
    <col min="16164" max="16164" width="2.88671875" style="224" customWidth="1"/>
    <col min="16165" max="16176" width="2.6640625" style="224" customWidth="1"/>
    <col min="16177" max="16177" width="3.109375" style="224" customWidth="1"/>
    <col min="16178" max="16179" width="2.6640625" style="224" customWidth="1"/>
    <col min="16180" max="16180" width="2.88671875" style="224" customWidth="1"/>
    <col min="16181" max="16187" width="2.6640625" style="224" customWidth="1"/>
    <col min="16188" max="16188" width="3.77734375" style="224" customWidth="1"/>
    <col min="16189" max="16255" width="2.6640625" style="224" customWidth="1"/>
    <col min="16256" max="16384" width="9" style="224"/>
  </cols>
  <sheetData>
    <row r="1" spans="1:62" s="256" customFormat="1" ht="20.95" customHeight="1">
      <c r="A1" s="1003" t="s">
        <v>1799</v>
      </c>
      <c r="B1" s="1003"/>
      <c r="C1" s="1003"/>
      <c r="D1" s="1003"/>
      <c r="E1" s="1003"/>
      <c r="F1" s="1003"/>
      <c r="G1" s="1003"/>
      <c r="H1" s="1003"/>
      <c r="I1" s="1003"/>
      <c r="J1" s="1003"/>
      <c r="K1" s="1003"/>
      <c r="L1" s="1003"/>
      <c r="M1" s="1003"/>
      <c r="N1" s="1003"/>
      <c r="O1" s="1003"/>
      <c r="P1" s="1003"/>
      <c r="Q1" s="1003"/>
      <c r="R1" s="1003"/>
      <c r="S1" s="1003"/>
      <c r="T1" s="1003"/>
      <c r="U1" s="1003"/>
      <c r="V1" s="1003"/>
      <c r="W1" s="1003"/>
      <c r="X1" s="1003"/>
      <c r="Y1" s="1003"/>
      <c r="Z1" s="1003"/>
      <c r="AA1" s="1003"/>
      <c r="AB1" s="1003"/>
      <c r="AC1" s="1003"/>
      <c r="AD1" s="1003"/>
      <c r="AE1" s="1003"/>
      <c r="AN1" s="257"/>
    </row>
    <row r="2" spans="1:62" ht="15.9" customHeight="1">
      <c r="D2" s="253" t="s">
        <v>467</v>
      </c>
      <c r="E2" s="225"/>
      <c r="F2" s="253" t="s">
        <v>1840</v>
      </c>
      <c r="G2" s="225"/>
      <c r="H2" s="225"/>
      <c r="I2" s="225"/>
      <c r="J2" s="225"/>
      <c r="N2" s="224" t="s">
        <v>1800</v>
      </c>
      <c r="AN2" s="225"/>
      <c r="AO2" s="224"/>
    </row>
    <row r="3" spans="1:62" ht="15.9" customHeight="1">
      <c r="D3" s="253" t="s">
        <v>467</v>
      </c>
      <c r="F3" s="253" t="s">
        <v>629</v>
      </c>
      <c r="H3" s="225"/>
      <c r="I3" s="225"/>
      <c r="J3" s="225"/>
      <c r="N3" s="224" t="s">
        <v>975</v>
      </c>
      <c r="AM3" s="225"/>
      <c r="AO3" s="224"/>
    </row>
    <row r="4" spans="1:62" ht="15.9" customHeight="1">
      <c r="D4" s="253" t="s">
        <v>467</v>
      </c>
      <c r="F4" s="253" t="s">
        <v>703</v>
      </c>
      <c r="H4" s="225"/>
      <c r="I4" s="225"/>
      <c r="J4" s="225"/>
      <c r="N4" s="224" t="s">
        <v>1416</v>
      </c>
      <c r="AM4" s="225"/>
      <c r="AO4" s="224"/>
    </row>
    <row r="5" spans="1:62" ht="19.5" customHeight="1">
      <c r="D5" s="1204" t="s">
        <v>702</v>
      </c>
      <c r="E5" s="1204"/>
      <c r="F5" s="1204"/>
      <c r="G5" s="1204"/>
      <c r="AO5" s="224"/>
      <c r="AQ5" s="225"/>
      <c r="BG5" s="225" t="s">
        <v>1797</v>
      </c>
    </row>
    <row r="6" spans="1:62" ht="17.7" customHeight="1">
      <c r="A6" s="1008" t="s">
        <v>701</v>
      </c>
      <c r="B6" s="1009"/>
      <c r="C6" s="1009"/>
      <c r="D6" s="1009"/>
      <c r="E6" s="1009"/>
      <c r="F6" s="1009"/>
      <c r="G6" s="1009"/>
      <c r="H6" s="1009"/>
      <c r="I6" s="1009"/>
      <c r="J6" s="1009"/>
      <c r="K6" s="1009"/>
      <c r="L6" s="1009"/>
      <c r="M6" s="1009"/>
      <c r="N6" s="1010"/>
      <c r="O6" s="1144" t="s">
        <v>700</v>
      </c>
      <c r="P6" s="1142"/>
      <c r="Q6" s="1142"/>
      <c r="R6" s="1142"/>
      <c r="S6" s="1142"/>
      <c r="T6" s="1142"/>
      <c r="U6" s="1142"/>
      <c r="V6" s="1142"/>
      <c r="W6" s="1142"/>
      <c r="X6" s="1142"/>
      <c r="Y6" s="1142"/>
      <c r="Z6" s="1142"/>
      <c r="AA6" s="1142"/>
      <c r="AB6" s="1142"/>
      <c r="AC6" s="1143"/>
      <c r="AD6" s="1144" t="s">
        <v>1112</v>
      </c>
      <c r="AE6" s="1142"/>
      <c r="AF6" s="1142"/>
      <c r="AG6" s="1142"/>
      <c r="AH6" s="1142"/>
      <c r="AI6" s="1142"/>
      <c r="AJ6" s="1142"/>
      <c r="AK6" s="1142"/>
      <c r="AL6" s="1145"/>
      <c r="AM6" s="7"/>
      <c r="AN6" s="1259" t="s">
        <v>1113</v>
      </c>
      <c r="AO6" s="1251"/>
      <c r="AP6" s="1251"/>
      <c r="AQ6" s="1251"/>
      <c r="AR6" s="1251"/>
      <c r="AS6" s="1251"/>
      <c r="AT6" s="1251"/>
      <c r="AU6" s="1251"/>
      <c r="AV6" s="1251"/>
      <c r="AW6" s="1251"/>
      <c r="AX6" s="1250" t="s">
        <v>699</v>
      </c>
      <c r="AY6" s="1251"/>
      <c r="AZ6" s="1251"/>
      <c r="BA6" s="1251"/>
      <c r="BB6" s="1251"/>
      <c r="BC6" s="1251"/>
      <c r="BD6" s="1251"/>
      <c r="BE6" s="1251"/>
      <c r="BF6" s="1251"/>
      <c r="BG6" s="1252"/>
      <c r="BH6" s="7"/>
      <c r="BI6" s="7"/>
      <c r="BJ6" s="7"/>
    </row>
    <row r="7" spans="1:62" ht="17.7" customHeight="1">
      <c r="A7" s="1011"/>
      <c r="B7" s="1137"/>
      <c r="C7" s="1137"/>
      <c r="D7" s="1137"/>
      <c r="E7" s="1137"/>
      <c r="F7" s="1137"/>
      <c r="G7" s="1137"/>
      <c r="H7" s="1137"/>
      <c r="I7" s="1137"/>
      <c r="J7" s="1137"/>
      <c r="K7" s="1137"/>
      <c r="L7" s="1012"/>
      <c r="M7" s="1012"/>
      <c r="N7" s="1138"/>
      <c r="O7" s="986" t="s">
        <v>698</v>
      </c>
      <c r="P7" s="986"/>
      <c r="Q7" s="986"/>
      <c r="R7" s="986"/>
      <c r="S7" s="986"/>
      <c r="T7" s="986" t="s">
        <v>697</v>
      </c>
      <c r="U7" s="986"/>
      <c r="V7" s="986"/>
      <c r="W7" s="986"/>
      <c r="X7" s="986"/>
      <c r="Y7" s="1084" t="s">
        <v>696</v>
      </c>
      <c r="Z7" s="1122"/>
      <c r="AA7" s="1122"/>
      <c r="AB7" s="1122"/>
      <c r="AC7" s="1123"/>
      <c r="AD7" s="986" t="s">
        <v>695</v>
      </c>
      <c r="AE7" s="986"/>
      <c r="AF7" s="986"/>
      <c r="AG7" s="986"/>
      <c r="AH7" s="988" t="s">
        <v>694</v>
      </c>
      <c r="AI7" s="988"/>
      <c r="AJ7" s="988"/>
      <c r="AK7" s="988"/>
      <c r="AL7" s="988"/>
      <c r="AM7" s="7"/>
      <c r="AN7" s="1207" t="s">
        <v>668</v>
      </c>
      <c r="AO7" s="1122"/>
      <c r="AP7" s="1122"/>
      <c r="AQ7" s="1123"/>
      <c r="AR7" s="1084" t="s">
        <v>693</v>
      </c>
      <c r="AS7" s="1122"/>
      <c r="AT7" s="1122"/>
      <c r="AU7" s="1122"/>
      <c r="AV7" s="1122"/>
      <c r="AW7" s="1123"/>
      <c r="AX7" s="986" t="s">
        <v>668</v>
      </c>
      <c r="AY7" s="986"/>
      <c r="AZ7" s="986"/>
      <c r="BA7" s="986"/>
      <c r="BB7" s="988" t="s">
        <v>692</v>
      </c>
      <c r="BC7" s="988"/>
      <c r="BD7" s="988"/>
      <c r="BE7" s="988"/>
      <c r="BF7" s="988"/>
      <c r="BG7" s="1208"/>
      <c r="BH7" s="7"/>
      <c r="BI7" s="7"/>
    </row>
    <row r="8" spans="1:62" ht="17.7" customHeight="1">
      <c r="A8" s="1206" t="s">
        <v>691</v>
      </c>
      <c r="B8" s="1206"/>
      <c r="C8" s="497"/>
      <c r="D8" s="1205" t="s">
        <v>690</v>
      </c>
      <c r="E8" s="1205"/>
      <c r="F8" s="1205"/>
      <c r="G8" s="1205"/>
      <c r="H8" s="1205"/>
      <c r="I8" s="1205"/>
      <c r="J8" s="1205"/>
      <c r="K8" s="1205"/>
      <c r="L8" s="1205"/>
      <c r="M8" s="1205"/>
      <c r="N8" s="237"/>
      <c r="O8" s="1194">
        <v>3</v>
      </c>
      <c r="P8" s="1194"/>
      <c r="Q8" s="1194"/>
      <c r="R8" s="1194"/>
      <c r="S8" s="1194"/>
      <c r="T8" s="1195">
        <v>317220</v>
      </c>
      <c r="U8" s="1195"/>
      <c r="V8" s="1195"/>
      <c r="W8" s="1195"/>
      <c r="X8" s="1195"/>
      <c r="Y8" s="1115">
        <v>222054</v>
      </c>
      <c r="Z8" s="1116"/>
      <c r="AA8" s="1116"/>
      <c r="AB8" s="1116"/>
      <c r="AC8" s="1117"/>
      <c r="AD8" s="1195">
        <v>0</v>
      </c>
      <c r="AE8" s="1195"/>
      <c r="AF8" s="1195"/>
      <c r="AG8" s="1195"/>
      <c r="AH8" s="1196">
        <v>0</v>
      </c>
      <c r="AI8" s="1196"/>
      <c r="AJ8" s="1196"/>
      <c r="AK8" s="1196"/>
      <c r="AL8" s="1196"/>
      <c r="AM8" s="7"/>
      <c r="AN8" s="1201">
        <v>3</v>
      </c>
      <c r="AO8" s="1202"/>
      <c r="AP8" s="1202"/>
      <c r="AQ8" s="1203"/>
      <c r="AR8" s="1260">
        <v>6980</v>
      </c>
      <c r="AS8" s="1202"/>
      <c r="AT8" s="1202"/>
      <c r="AU8" s="1202"/>
      <c r="AV8" s="1202"/>
      <c r="AW8" s="1203"/>
      <c r="AX8" s="1193">
        <v>0</v>
      </c>
      <c r="AY8" s="1193"/>
      <c r="AZ8" s="1193"/>
      <c r="BA8" s="1193"/>
      <c r="BB8" s="1199">
        <v>0</v>
      </c>
      <c r="BC8" s="1199"/>
      <c r="BD8" s="1199"/>
      <c r="BE8" s="1199"/>
      <c r="BF8" s="1199"/>
      <c r="BG8" s="1200"/>
      <c r="BH8" s="7"/>
      <c r="BI8" s="7"/>
    </row>
    <row r="9" spans="1:62" ht="17.7" customHeight="1">
      <c r="A9" s="1206"/>
      <c r="B9" s="1206"/>
      <c r="C9" s="497"/>
      <c r="D9" s="1205" t="s">
        <v>689</v>
      </c>
      <c r="E9" s="1205"/>
      <c r="F9" s="1205"/>
      <c r="G9" s="1205"/>
      <c r="H9" s="1205"/>
      <c r="I9" s="1205"/>
      <c r="J9" s="1205"/>
      <c r="K9" s="1205"/>
      <c r="L9" s="1205"/>
      <c r="M9" s="1205"/>
      <c r="N9" s="237"/>
      <c r="O9" s="1194">
        <v>2</v>
      </c>
      <c r="P9" s="1194"/>
      <c r="Q9" s="1194"/>
      <c r="R9" s="1194"/>
      <c r="S9" s="1194"/>
      <c r="T9" s="1195">
        <v>103416</v>
      </c>
      <c r="U9" s="1195"/>
      <c r="V9" s="1195"/>
      <c r="W9" s="1195"/>
      <c r="X9" s="1195"/>
      <c r="Y9" s="1115">
        <v>97506</v>
      </c>
      <c r="Z9" s="1116"/>
      <c r="AA9" s="1116"/>
      <c r="AB9" s="1116"/>
      <c r="AC9" s="1117"/>
      <c r="AD9" s="1195">
        <v>0</v>
      </c>
      <c r="AE9" s="1195"/>
      <c r="AF9" s="1195"/>
      <c r="AG9" s="1195"/>
      <c r="AH9" s="1196">
        <v>0</v>
      </c>
      <c r="AI9" s="1196"/>
      <c r="AJ9" s="1196"/>
      <c r="AK9" s="1196"/>
      <c r="AL9" s="1196"/>
      <c r="AM9" s="7"/>
      <c r="AN9" s="1201">
        <v>1</v>
      </c>
      <c r="AO9" s="1202"/>
      <c r="AP9" s="1202"/>
      <c r="AQ9" s="1203"/>
      <c r="AR9" s="1260">
        <v>1300</v>
      </c>
      <c r="AS9" s="1202"/>
      <c r="AT9" s="1202"/>
      <c r="AU9" s="1202"/>
      <c r="AV9" s="1202"/>
      <c r="AW9" s="1203"/>
      <c r="AX9" s="1193">
        <v>0</v>
      </c>
      <c r="AY9" s="1193"/>
      <c r="AZ9" s="1193"/>
      <c r="BA9" s="1193"/>
      <c r="BB9" s="1199">
        <v>0</v>
      </c>
      <c r="BC9" s="1199"/>
      <c r="BD9" s="1199"/>
      <c r="BE9" s="1199"/>
      <c r="BF9" s="1199"/>
      <c r="BG9" s="1200"/>
      <c r="BH9" s="7"/>
      <c r="BI9" s="7"/>
    </row>
    <row r="10" spans="1:62" ht="17.7" customHeight="1">
      <c r="A10" s="1206"/>
      <c r="B10" s="1206"/>
      <c r="C10" s="497"/>
      <c r="D10" s="1205" t="s">
        <v>688</v>
      </c>
      <c r="E10" s="1205"/>
      <c r="F10" s="1205"/>
      <c r="G10" s="1205"/>
      <c r="H10" s="1205"/>
      <c r="I10" s="1205"/>
      <c r="J10" s="1205"/>
      <c r="K10" s="1205"/>
      <c r="L10" s="1205"/>
      <c r="M10" s="1205"/>
      <c r="N10" s="237"/>
      <c r="O10" s="1194">
        <v>1</v>
      </c>
      <c r="P10" s="1194"/>
      <c r="Q10" s="1194"/>
      <c r="R10" s="1194"/>
      <c r="S10" s="1194"/>
      <c r="T10" s="1195">
        <v>55892</v>
      </c>
      <c r="U10" s="1195"/>
      <c r="V10" s="1195"/>
      <c r="W10" s="1195"/>
      <c r="X10" s="1195"/>
      <c r="Y10" s="1115">
        <v>16768</v>
      </c>
      <c r="Z10" s="1116"/>
      <c r="AA10" s="1116"/>
      <c r="AB10" s="1116"/>
      <c r="AC10" s="1117"/>
      <c r="AD10" s="1195">
        <v>0</v>
      </c>
      <c r="AE10" s="1195"/>
      <c r="AF10" s="1195"/>
      <c r="AG10" s="1195"/>
      <c r="AH10" s="1196">
        <v>0</v>
      </c>
      <c r="AI10" s="1196"/>
      <c r="AJ10" s="1196"/>
      <c r="AK10" s="1196"/>
      <c r="AL10" s="1196"/>
      <c r="AM10" s="7"/>
      <c r="AN10" s="1201">
        <v>1</v>
      </c>
      <c r="AO10" s="1202"/>
      <c r="AP10" s="1202"/>
      <c r="AQ10" s="1203"/>
      <c r="AR10" s="1260">
        <v>1740</v>
      </c>
      <c r="AS10" s="1202"/>
      <c r="AT10" s="1202"/>
      <c r="AU10" s="1202"/>
      <c r="AV10" s="1202"/>
      <c r="AW10" s="1203"/>
      <c r="AX10" s="1193">
        <v>0</v>
      </c>
      <c r="AY10" s="1193"/>
      <c r="AZ10" s="1193"/>
      <c r="BA10" s="1193"/>
      <c r="BB10" s="1199">
        <v>0</v>
      </c>
      <c r="BC10" s="1199"/>
      <c r="BD10" s="1199"/>
      <c r="BE10" s="1199"/>
      <c r="BF10" s="1199"/>
      <c r="BG10" s="1200"/>
      <c r="BH10" s="7"/>
      <c r="BI10" s="7"/>
    </row>
    <row r="11" spans="1:62" ht="17.7" customHeight="1">
      <c r="A11" s="1206"/>
      <c r="B11" s="1206"/>
      <c r="C11" s="497"/>
      <c r="D11" s="1205" t="s">
        <v>687</v>
      </c>
      <c r="E11" s="1205"/>
      <c r="F11" s="1205"/>
      <c r="G11" s="1205"/>
      <c r="H11" s="1205"/>
      <c r="I11" s="1205"/>
      <c r="J11" s="1205"/>
      <c r="K11" s="1205"/>
      <c r="L11" s="1205"/>
      <c r="M11" s="1205"/>
      <c r="N11" s="237"/>
      <c r="O11" s="1194">
        <v>41</v>
      </c>
      <c r="P11" s="1194"/>
      <c r="Q11" s="1194"/>
      <c r="R11" s="1194"/>
      <c r="S11" s="1194"/>
      <c r="T11" s="1195">
        <v>1027294</v>
      </c>
      <c r="U11" s="1195"/>
      <c r="V11" s="1195"/>
      <c r="W11" s="1195"/>
      <c r="X11" s="1195"/>
      <c r="Y11" s="1115">
        <v>891019</v>
      </c>
      <c r="Z11" s="1116"/>
      <c r="AA11" s="1116"/>
      <c r="AB11" s="1116"/>
      <c r="AC11" s="1117"/>
      <c r="AD11" s="1195">
        <v>13</v>
      </c>
      <c r="AE11" s="1195"/>
      <c r="AF11" s="1195"/>
      <c r="AG11" s="1195"/>
      <c r="AH11" s="1196">
        <v>16142</v>
      </c>
      <c r="AI11" s="1196"/>
      <c r="AJ11" s="1196"/>
      <c r="AK11" s="1196"/>
      <c r="AL11" s="1196"/>
      <c r="AM11" s="7"/>
      <c r="AN11" s="1201">
        <v>37</v>
      </c>
      <c r="AO11" s="1202"/>
      <c r="AP11" s="1202"/>
      <c r="AQ11" s="1203"/>
      <c r="AR11" s="1260">
        <v>12650</v>
      </c>
      <c r="AS11" s="1202"/>
      <c r="AT11" s="1202"/>
      <c r="AU11" s="1202"/>
      <c r="AV11" s="1202"/>
      <c r="AW11" s="1203"/>
      <c r="AX11" s="1193">
        <v>2</v>
      </c>
      <c r="AY11" s="1193"/>
      <c r="AZ11" s="1193"/>
      <c r="BA11" s="1193"/>
      <c r="BB11" s="1199">
        <v>2100</v>
      </c>
      <c r="BC11" s="1199"/>
      <c r="BD11" s="1199"/>
      <c r="BE11" s="1199"/>
      <c r="BF11" s="1199"/>
      <c r="BG11" s="1200"/>
      <c r="BH11" s="7"/>
      <c r="BI11" s="7"/>
    </row>
    <row r="12" spans="1:62" ht="17.7" customHeight="1">
      <c r="A12" s="1206"/>
      <c r="B12" s="1206"/>
      <c r="C12" s="497"/>
      <c r="D12" s="1205" t="s">
        <v>686</v>
      </c>
      <c r="E12" s="1205"/>
      <c r="F12" s="1205"/>
      <c r="G12" s="1205"/>
      <c r="H12" s="1205"/>
      <c r="I12" s="1205"/>
      <c r="J12" s="1205"/>
      <c r="K12" s="1205"/>
      <c r="L12" s="1205"/>
      <c r="M12" s="1205"/>
      <c r="N12" s="237"/>
      <c r="O12" s="1194">
        <v>7</v>
      </c>
      <c r="P12" s="1194"/>
      <c r="Q12" s="1194"/>
      <c r="R12" s="1194"/>
      <c r="S12" s="1194"/>
      <c r="T12" s="1195">
        <v>205468</v>
      </c>
      <c r="U12" s="1195"/>
      <c r="V12" s="1195"/>
      <c r="W12" s="1195"/>
      <c r="X12" s="1195"/>
      <c r="Y12" s="1115">
        <v>174010</v>
      </c>
      <c r="Z12" s="1116"/>
      <c r="AA12" s="1116"/>
      <c r="AB12" s="1116"/>
      <c r="AC12" s="1117"/>
      <c r="AD12" s="1195">
        <v>1</v>
      </c>
      <c r="AE12" s="1195"/>
      <c r="AF12" s="1195"/>
      <c r="AG12" s="1195"/>
      <c r="AH12" s="1196">
        <v>3865</v>
      </c>
      <c r="AI12" s="1196"/>
      <c r="AJ12" s="1196"/>
      <c r="AK12" s="1196"/>
      <c r="AL12" s="1196"/>
      <c r="AM12" s="7"/>
      <c r="AN12" s="1201">
        <v>7</v>
      </c>
      <c r="AO12" s="1202"/>
      <c r="AP12" s="1202"/>
      <c r="AQ12" s="1203"/>
      <c r="AR12" s="1260">
        <v>8520</v>
      </c>
      <c r="AS12" s="1202"/>
      <c r="AT12" s="1202"/>
      <c r="AU12" s="1202"/>
      <c r="AV12" s="1202"/>
      <c r="AW12" s="1203"/>
      <c r="AX12" s="1193">
        <v>1</v>
      </c>
      <c r="AY12" s="1193"/>
      <c r="AZ12" s="1193"/>
      <c r="BA12" s="1193"/>
      <c r="BB12" s="1199">
        <v>480</v>
      </c>
      <c r="BC12" s="1199"/>
      <c r="BD12" s="1199"/>
      <c r="BE12" s="1199"/>
      <c r="BF12" s="1199"/>
      <c r="BG12" s="1200"/>
      <c r="BH12" s="7"/>
      <c r="BI12" s="7"/>
    </row>
    <row r="13" spans="1:62" ht="17.7" customHeight="1">
      <c r="A13" s="1206"/>
      <c r="B13" s="1206"/>
      <c r="C13" s="497"/>
      <c r="D13" s="1205" t="s">
        <v>685</v>
      </c>
      <c r="E13" s="1205"/>
      <c r="F13" s="1205"/>
      <c r="G13" s="1205"/>
      <c r="H13" s="1205"/>
      <c r="I13" s="1205"/>
      <c r="J13" s="1205"/>
      <c r="K13" s="1205"/>
      <c r="L13" s="1205"/>
      <c r="M13" s="1205"/>
      <c r="N13" s="237"/>
      <c r="O13" s="1194">
        <v>116</v>
      </c>
      <c r="P13" s="1194"/>
      <c r="Q13" s="1194"/>
      <c r="R13" s="1194"/>
      <c r="S13" s="1194"/>
      <c r="T13" s="1195">
        <v>358893</v>
      </c>
      <c r="U13" s="1195"/>
      <c r="V13" s="1195"/>
      <c r="W13" s="1195"/>
      <c r="X13" s="1195"/>
      <c r="Y13" s="1115">
        <v>315888</v>
      </c>
      <c r="Z13" s="1116"/>
      <c r="AA13" s="1116"/>
      <c r="AB13" s="1116"/>
      <c r="AC13" s="1117"/>
      <c r="AD13" s="1195">
        <v>72</v>
      </c>
      <c r="AE13" s="1195"/>
      <c r="AF13" s="1195"/>
      <c r="AG13" s="1195"/>
      <c r="AH13" s="1196">
        <v>26796</v>
      </c>
      <c r="AI13" s="1196"/>
      <c r="AJ13" s="1196"/>
      <c r="AK13" s="1196"/>
      <c r="AL13" s="1196"/>
      <c r="AM13" s="7"/>
      <c r="AN13" s="1201">
        <v>83</v>
      </c>
      <c r="AO13" s="1202"/>
      <c r="AP13" s="1202"/>
      <c r="AQ13" s="1203"/>
      <c r="AR13" s="1260">
        <v>5620</v>
      </c>
      <c r="AS13" s="1202"/>
      <c r="AT13" s="1202"/>
      <c r="AU13" s="1202"/>
      <c r="AV13" s="1202"/>
      <c r="AW13" s="1203"/>
      <c r="AX13" s="1193">
        <v>0</v>
      </c>
      <c r="AY13" s="1193"/>
      <c r="AZ13" s="1193"/>
      <c r="BA13" s="1193"/>
      <c r="BB13" s="1199">
        <v>0</v>
      </c>
      <c r="BC13" s="1199"/>
      <c r="BD13" s="1199"/>
      <c r="BE13" s="1199"/>
      <c r="BF13" s="1199"/>
      <c r="BG13" s="1200"/>
      <c r="BH13" s="7"/>
      <c r="BI13" s="7"/>
    </row>
    <row r="14" spans="1:62" ht="17.7" customHeight="1">
      <c r="A14" s="1206"/>
      <c r="B14" s="1206"/>
      <c r="D14" s="1205" t="s">
        <v>1801</v>
      </c>
      <c r="E14" s="1205"/>
      <c r="F14" s="1205"/>
      <c r="G14" s="1205"/>
      <c r="H14" s="1205"/>
      <c r="I14" s="1205"/>
      <c r="J14" s="1205"/>
      <c r="K14" s="1205"/>
      <c r="L14" s="1205"/>
      <c r="M14" s="1205"/>
      <c r="N14" s="498"/>
      <c r="O14" s="1194">
        <v>16</v>
      </c>
      <c r="P14" s="1194"/>
      <c r="Q14" s="1194"/>
      <c r="R14" s="1194"/>
      <c r="S14" s="1194"/>
      <c r="T14" s="1195">
        <v>146734</v>
      </c>
      <c r="U14" s="1195"/>
      <c r="V14" s="1195"/>
      <c r="W14" s="1195"/>
      <c r="X14" s="1195"/>
      <c r="Y14" s="1115">
        <v>139296</v>
      </c>
      <c r="Z14" s="1116"/>
      <c r="AA14" s="1116"/>
      <c r="AB14" s="1116"/>
      <c r="AC14" s="1117"/>
      <c r="AD14" s="1195">
        <v>12</v>
      </c>
      <c r="AE14" s="1195"/>
      <c r="AF14" s="1195"/>
      <c r="AG14" s="1195"/>
      <c r="AH14" s="1196">
        <v>16457</v>
      </c>
      <c r="AI14" s="1196"/>
      <c r="AJ14" s="1196"/>
      <c r="AK14" s="1196"/>
      <c r="AL14" s="1196"/>
      <c r="AM14" s="7"/>
      <c r="AN14" s="1201">
        <v>16</v>
      </c>
      <c r="AO14" s="1202"/>
      <c r="AP14" s="1202"/>
      <c r="AQ14" s="1203"/>
      <c r="AR14" s="1260">
        <v>3090</v>
      </c>
      <c r="AS14" s="1202"/>
      <c r="AT14" s="1202"/>
      <c r="AU14" s="1202"/>
      <c r="AV14" s="1202"/>
      <c r="AW14" s="1203"/>
      <c r="AX14" s="1193">
        <v>0</v>
      </c>
      <c r="AY14" s="1193"/>
      <c r="AZ14" s="1193"/>
      <c r="BA14" s="1193"/>
      <c r="BB14" s="1199">
        <v>0</v>
      </c>
      <c r="BC14" s="1199"/>
      <c r="BD14" s="1199"/>
      <c r="BE14" s="1199"/>
      <c r="BF14" s="1199"/>
      <c r="BG14" s="1200"/>
      <c r="BH14" s="7"/>
      <c r="BI14" s="7"/>
    </row>
    <row r="15" spans="1:62" ht="17.7" customHeight="1">
      <c r="A15" s="494"/>
      <c r="B15" s="1205" t="s">
        <v>985</v>
      </c>
      <c r="C15" s="1205"/>
      <c r="D15" s="1205"/>
      <c r="E15" s="1205"/>
      <c r="F15" s="1205"/>
      <c r="G15" s="1205"/>
      <c r="H15" s="1205"/>
      <c r="I15" s="1205"/>
      <c r="J15" s="1205"/>
      <c r="K15" s="1205"/>
      <c r="L15" s="1205"/>
      <c r="M15" s="1205"/>
      <c r="N15" s="237"/>
      <c r="O15" s="1198">
        <v>-9</v>
      </c>
      <c r="P15" s="1198"/>
      <c r="Q15" s="1198"/>
      <c r="R15" s="1198"/>
      <c r="S15" s="1198"/>
      <c r="T15" s="1195">
        <v>0</v>
      </c>
      <c r="U15" s="1195"/>
      <c r="V15" s="1195"/>
      <c r="W15" s="1195"/>
      <c r="X15" s="1195"/>
      <c r="Y15" s="1115">
        <v>0</v>
      </c>
      <c r="Z15" s="1116"/>
      <c r="AA15" s="1116"/>
      <c r="AB15" s="1116"/>
      <c r="AC15" s="1117"/>
      <c r="AD15" s="1195">
        <v>0</v>
      </c>
      <c r="AE15" s="1195"/>
      <c r="AF15" s="1195"/>
      <c r="AG15" s="1195"/>
      <c r="AH15" s="1196">
        <v>0</v>
      </c>
      <c r="AI15" s="1196"/>
      <c r="AJ15" s="1196"/>
      <c r="AK15" s="1196"/>
      <c r="AL15" s="1196"/>
      <c r="AM15" s="7"/>
      <c r="AN15" s="1201" t="s">
        <v>1110</v>
      </c>
      <c r="AO15" s="1202"/>
      <c r="AP15" s="1202"/>
      <c r="AQ15" s="1203"/>
      <c r="AR15" s="1260" t="s">
        <v>1110</v>
      </c>
      <c r="AS15" s="1202"/>
      <c r="AT15" s="1202"/>
      <c r="AU15" s="1202"/>
      <c r="AV15" s="1202"/>
      <c r="AW15" s="1203"/>
      <c r="AX15" s="1193" t="s">
        <v>1110</v>
      </c>
      <c r="AY15" s="1193"/>
      <c r="AZ15" s="1193"/>
      <c r="BA15" s="1193"/>
      <c r="BB15" s="1199" t="s">
        <v>1110</v>
      </c>
      <c r="BC15" s="1199"/>
      <c r="BD15" s="1199"/>
      <c r="BE15" s="1199"/>
      <c r="BF15" s="1199"/>
      <c r="BG15" s="1200"/>
      <c r="BH15" s="7"/>
      <c r="BI15" s="7"/>
    </row>
    <row r="16" spans="1:62" ht="17.7" customHeight="1">
      <c r="A16" s="494"/>
      <c r="B16" s="1205" t="s">
        <v>1802</v>
      </c>
      <c r="C16" s="1205" t="s">
        <v>684</v>
      </c>
      <c r="D16" s="1205"/>
      <c r="E16" s="1205"/>
      <c r="F16" s="1205"/>
      <c r="G16" s="1205"/>
      <c r="H16" s="1205"/>
      <c r="I16" s="1205"/>
      <c r="J16" s="1205"/>
      <c r="K16" s="1205"/>
      <c r="L16" s="1205"/>
      <c r="M16" s="1205"/>
      <c r="N16" s="237"/>
      <c r="O16" s="1194">
        <v>3</v>
      </c>
      <c r="P16" s="1194"/>
      <c r="Q16" s="1194"/>
      <c r="R16" s="1194"/>
      <c r="S16" s="1194"/>
      <c r="T16" s="1195">
        <v>19653</v>
      </c>
      <c r="U16" s="1195"/>
      <c r="V16" s="1195"/>
      <c r="W16" s="1195"/>
      <c r="X16" s="1195"/>
      <c r="Y16" s="1115">
        <v>14533</v>
      </c>
      <c r="Z16" s="1116"/>
      <c r="AA16" s="1116"/>
      <c r="AB16" s="1116"/>
      <c r="AC16" s="1117"/>
      <c r="AD16" s="1195">
        <v>1</v>
      </c>
      <c r="AE16" s="1195"/>
      <c r="AF16" s="1195"/>
      <c r="AG16" s="1195"/>
      <c r="AH16" s="1196">
        <v>4515</v>
      </c>
      <c r="AI16" s="1196"/>
      <c r="AJ16" s="1196"/>
      <c r="AK16" s="1196"/>
      <c r="AL16" s="1196"/>
      <c r="AM16" s="7"/>
      <c r="AN16" s="1201" t="s">
        <v>1110</v>
      </c>
      <c r="AO16" s="1202"/>
      <c r="AP16" s="1202"/>
      <c r="AQ16" s="1203"/>
      <c r="AR16" s="1260" t="s">
        <v>1110</v>
      </c>
      <c r="AS16" s="1202"/>
      <c r="AT16" s="1202"/>
      <c r="AU16" s="1202"/>
      <c r="AV16" s="1202"/>
      <c r="AW16" s="1203"/>
      <c r="AX16" s="1193" t="s">
        <v>1110</v>
      </c>
      <c r="AY16" s="1193"/>
      <c r="AZ16" s="1193"/>
      <c r="BA16" s="1193"/>
      <c r="BB16" s="1199" t="s">
        <v>1110</v>
      </c>
      <c r="BC16" s="1199"/>
      <c r="BD16" s="1199"/>
      <c r="BE16" s="1199"/>
      <c r="BF16" s="1199"/>
      <c r="BG16" s="1200"/>
      <c r="BH16" s="7"/>
      <c r="BI16" s="7"/>
    </row>
    <row r="17" spans="1:65" ht="17.7" customHeight="1">
      <c r="A17" s="495"/>
      <c r="B17" s="1296" t="s">
        <v>1803</v>
      </c>
      <c r="C17" s="1296" t="s">
        <v>683</v>
      </c>
      <c r="D17" s="1296"/>
      <c r="E17" s="1296"/>
      <c r="F17" s="1296"/>
      <c r="G17" s="1296"/>
      <c r="H17" s="1296"/>
      <c r="I17" s="1296"/>
      <c r="J17" s="1296"/>
      <c r="K17" s="1296"/>
      <c r="L17" s="1296"/>
      <c r="M17" s="1296"/>
      <c r="N17" s="496"/>
      <c r="O17" s="1187">
        <v>102</v>
      </c>
      <c r="P17" s="1187"/>
      <c r="Q17" s="1187"/>
      <c r="R17" s="1187"/>
      <c r="S17" s="1187"/>
      <c r="T17" s="1188">
        <v>168956</v>
      </c>
      <c r="U17" s="1188"/>
      <c r="V17" s="1188"/>
      <c r="W17" s="1188"/>
      <c r="X17" s="1188"/>
      <c r="Y17" s="1190">
        <v>168956</v>
      </c>
      <c r="Z17" s="1191"/>
      <c r="AA17" s="1191"/>
      <c r="AB17" s="1191"/>
      <c r="AC17" s="1192"/>
      <c r="AD17" s="1188">
        <v>6</v>
      </c>
      <c r="AE17" s="1188"/>
      <c r="AF17" s="1188"/>
      <c r="AG17" s="1188"/>
      <c r="AH17" s="1189">
        <v>8485</v>
      </c>
      <c r="AI17" s="1189"/>
      <c r="AJ17" s="1189"/>
      <c r="AK17" s="1189"/>
      <c r="AL17" s="1189"/>
      <c r="AM17" s="7"/>
      <c r="AN17" s="1253" t="s">
        <v>1110</v>
      </c>
      <c r="AO17" s="1254"/>
      <c r="AP17" s="1254"/>
      <c r="AQ17" s="1255"/>
      <c r="AR17" s="1261" t="s">
        <v>1110</v>
      </c>
      <c r="AS17" s="1254"/>
      <c r="AT17" s="1254"/>
      <c r="AU17" s="1254"/>
      <c r="AV17" s="1254"/>
      <c r="AW17" s="1255"/>
      <c r="AX17" s="1197" t="s">
        <v>1110</v>
      </c>
      <c r="AY17" s="1197"/>
      <c r="AZ17" s="1197"/>
      <c r="BA17" s="1197"/>
      <c r="BB17" s="1271" t="s">
        <v>1110</v>
      </c>
      <c r="BC17" s="1271"/>
      <c r="BD17" s="1271"/>
      <c r="BE17" s="1271"/>
      <c r="BF17" s="1271"/>
      <c r="BG17" s="1272"/>
      <c r="BH17" s="7"/>
      <c r="BI17" s="7"/>
    </row>
    <row r="18" spans="1:65" ht="17.7" customHeight="1">
      <c r="A18" s="1091" t="s">
        <v>123</v>
      </c>
      <c r="B18" s="1204"/>
      <c r="C18" s="1204"/>
      <c r="D18" s="1204"/>
      <c r="E18" s="1204"/>
      <c r="F18" s="1204"/>
      <c r="G18" s="1204"/>
      <c r="H18" s="1204"/>
      <c r="I18" s="1204"/>
      <c r="J18" s="1204"/>
      <c r="K18" s="1204"/>
      <c r="L18" s="1204"/>
      <c r="M18" s="1204"/>
      <c r="N18" s="1242"/>
      <c r="O18" s="1243">
        <f>SUM(O8:S14)+SUM(O16:S17)</f>
        <v>291</v>
      </c>
      <c r="P18" s="1243"/>
      <c r="Q18" s="1243"/>
      <c r="R18" s="1243"/>
      <c r="S18" s="1243"/>
      <c r="T18" s="1244">
        <f>SUM(T8:X17)</f>
        <v>2403526</v>
      </c>
      <c r="U18" s="1244"/>
      <c r="V18" s="1244"/>
      <c r="W18" s="1244"/>
      <c r="X18" s="1244"/>
      <c r="Y18" s="1263">
        <f>SUM(Y8:AC17)</f>
        <v>2040030</v>
      </c>
      <c r="Z18" s="1264"/>
      <c r="AA18" s="1264"/>
      <c r="AB18" s="1264"/>
      <c r="AC18" s="1265"/>
      <c r="AD18" s="1244">
        <f>SUM(AD8:AG17)</f>
        <v>105</v>
      </c>
      <c r="AE18" s="1244"/>
      <c r="AF18" s="1244"/>
      <c r="AG18" s="1244"/>
      <c r="AH18" s="1245">
        <f>SUM(AH8:AL17)</f>
        <v>76260</v>
      </c>
      <c r="AI18" s="1245"/>
      <c r="AJ18" s="1245"/>
      <c r="AK18" s="1245"/>
      <c r="AL18" s="1245"/>
      <c r="AM18" s="7"/>
      <c r="AN18" s="1256">
        <f>SUM(AN8:AQ17)</f>
        <v>148</v>
      </c>
      <c r="AO18" s="1257"/>
      <c r="AP18" s="1257"/>
      <c r="AQ18" s="1258"/>
      <c r="AR18" s="1262">
        <f>SUM(AR8:AW17)</f>
        <v>39900</v>
      </c>
      <c r="AS18" s="1257"/>
      <c r="AT18" s="1257"/>
      <c r="AU18" s="1257"/>
      <c r="AV18" s="1257"/>
      <c r="AW18" s="1258"/>
      <c r="AX18" s="1246">
        <f>SUM(AX8:BA17)</f>
        <v>3</v>
      </c>
      <c r="AY18" s="1246"/>
      <c r="AZ18" s="1246"/>
      <c r="BA18" s="1246"/>
      <c r="BB18" s="1227">
        <f>SUM(BB8:BG17)</f>
        <v>2580</v>
      </c>
      <c r="BC18" s="1227"/>
      <c r="BD18" s="1227"/>
      <c r="BE18" s="1227"/>
      <c r="BF18" s="1227"/>
      <c r="BG18" s="1228"/>
      <c r="BH18" s="7"/>
      <c r="BI18" s="7"/>
    </row>
    <row r="19" spans="1:65" ht="17.7" customHeight="1">
      <c r="A19" s="224" t="s">
        <v>986</v>
      </c>
      <c r="AK19" s="7"/>
      <c r="AL19" s="7"/>
      <c r="AM19" s="7"/>
      <c r="AN19" s="7"/>
      <c r="AO19" s="139"/>
      <c r="AP19" s="7"/>
      <c r="AQ19" s="7"/>
      <c r="AR19" s="7"/>
      <c r="AS19" s="7"/>
      <c r="AT19" s="7"/>
      <c r="AU19" s="7"/>
      <c r="AV19" s="7"/>
      <c r="AW19" s="7"/>
      <c r="AX19" s="7"/>
      <c r="AY19" s="7"/>
      <c r="AZ19" s="7"/>
      <c r="BA19" s="7"/>
      <c r="BB19" s="7"/>
      <c r="BC19" s="7"/>
      <c r="BD19" s="7"/>
      <c r="BE19" s="7"/>
      <c r="BF19" s="7"/>
      <c r="BG19" s="7"/>
      <c r="BH19" s="7"/>
      <c r="BI19" s="7"/>
      <c r="BJ19" s="7"/>
      <c r="BK19" s="7"/>
    </row>
    <row r="20" spans="1:65" ht="17.7" customHeight="1">
      <c r="AK20" s="7"/>
      <c r="AL20" s="7"/>
      <c r="AM20" s="7"/>
      <c r="AN20" s="7"/>
      <c r="AO20" s="139"/>
      <c r="AP20" s="7"/>
      <c r="AQ20" s="7"/>
      <c r="AR20" s="7"/>
      <c r="AS20" s="7"/>
      <c r="AT20" s="7"/>
      <c r="AU20" s="7"/>
      <c r="AV20" s="7"/>
      <c r="AW20" s="7"/>
      <c r="AX20" s="7"/>
      <c r="AY20" s="7"/>
      <c r="AZ20" s="7"/>
      <c r="BA20" s="7"/>
      <c r="BB20" s="7"/>
      <c r="BC20" s="7"/>
      <c r="BD20" s="7"/>
      <c r="BE20" s="7"/>
      <c r="BF20" s="7"/>
      <c r="BG20" s="7"/>
      <c r="BH20" s="7"/>
      <c r="BI20" s="7"/>
      <c r="BJ20" s="7"/>
      <c r="BK20" s="7"/>
    </row>
    <row r="21" spans="1:65" s="256" customFormat="1" ht="17.7" customHeight="1">
      <c r="A21" s="1229" t="s">
        <v>682</v>
      </c>
      <c r="B21" s="1229"/>
      <c r="C21" s="1229"/>
      <c r="D21" s="1229"/>
      <c r="E21" s="1229"/>
      <c r="F21" s="1229"/>
      <c r="G21" s="1229"/>
      <c r="H21" s="1229"/>
      <c r="I21" s="1229"/>
      <c r="J21" s="1229"/>
      <c r="K21" s="1229"/>
      <c r="L21" s="1229"/>
      <c r="M21" s="1229"/>
      <c r="N21" s="1229"/>
      <c r="O21" s="1229"/>
      <c r="P21" s="1229"/>
      <c r="Q21" s="1229"/>
      <c r="R21" s="1229"/>
      <c r="BG21" s="257" t="s">
        <v>1798</v>
      </c>
    </row>
    <row r="22" spans="1:65" ht="17.7" customHeight="1">
      <c r="A22" s="1230" t="s">
        <v>681</v>
      </c>
      <c r="B22" s="1231"/>
      <c r="C22" s="1231"/>
      <c r="D22" s="1231"/>
      <c r="E22" s="1231"/>
      <c r="F22" s="1231"/>
      <c r="G22" s="1231"/>
      <c r="H22" s="1231"/>
      <c r="I22" s="1231"/>
      <c r="J22" s="1231"/>
      <c r="K22" s="1231"/>
      <c r="L22" s="1231"/>
      <c r="M22" s="1231"/>
      <c r="N22" s="1231"/>
      <c r="O22" s="1232"/>
      <c r="P22" s="1233" t="s">
        <v>629</v>
      </c>
      <c r="Q22" s="1233"/>
      <c r="R22" s="1233"/>
      <c r="S22" s="1233"/>
      <c r="T22" s="1233"/>
      <c r="U22" s="1233"/>
      <c r="V22" s="1233"/>
      <c r="W22" s="1233"/>
      <c r="X22" s="1233"/>
      <c r="Y22" s="1233"/>
      <c r="Z22" s="1247" t="s">
        <v>1804</v>
      </c>
      <c r="AA22" s="1248"/>
      <c r="AB22" s="1248"/>
      <c r="AC22" s="1248"/>
      <c r="AD22" s="1248"/>
      <c r="AE22" s="1249"/>
      <c r="AF22" s="1234" t="s">
        <v>1805</v>
      </c>
      <c r="AG22" s="1234"/>
      <c r="AH22" s="1234"/>
      <c r="AI22" s="1234"/>
      <c r="AJ22" s="1234"/>
      <c r="AK22" s="1234"/>
      <c r="AL22" s="1235" t="s">
        <v>1806</v>
      </c>
      <c r="AM22" s="1235"/>
      <c r="AN22" s="1235"/>
      <c r="AO22" s="1235"/>
      <c r="AP22" s="1236"/>
      <c r="AQ22" s="1267" t="s">
        <v>680</v>
      </c>
      <c r="AR22" s="1248"/>
      <c r="AS22" s="1248"/>
      <c r="AT22" s="1248"/>
      <c r="AU22" s="1248"/>
      <c r="AV22" s="1248"/>
      <c r="AW22" s="1248"/>
      <c r="AX22" s="1248"/>
      <c r="AY22" s="1248"/>
      <c r="AZ22" s="1248"/>
      <c r="BA22" s="1248"/>
      <c r="BB22" s="1248"/>
      <c r="BC22" s="1248"/>
      <c r="BD22" s="1248"/>
      <c r="BE22" s="1248"/>
      <c r="BF22" s="1248"/>
      <c r="BG22" s="1268"/>
      <c r="BH22" s="7"/>
      <c r="BI22" s="7"/>
      <c r="BJ22" s="7"/>
      <c r="BK22" s="7"/>
      <c r="BL22" s="7"/>
      <c r="BM22" s="7"/>
    </row>
    <row r="23" spans="1:65" ht="17.7" customHeight="1">
      <c r="A23" s="1238" t="s">
        <v>1807</v>
      </c>
      <c r="B23" s="1239"/>
      <c r="C23" s="1239"/>
      <c r="D23" s="1239"/>
      <c r="E23" s="1239"/>
      <c r="F23" s="1239"/>
      <c r="G23" s="1239"/>
      <c r="H23" s="1239"/>
      <c r="I23" s="1239"/>
      <c r="J23" s="1239"/>
      <c r="K23" s="1239"/>
      <c r="L23" s="1240"/>
      <c r="M23" s="1240"/>
      <c r="N23" s="1239"/>
      <c r="O23" s="1241"/>
      <c r="P23" s="1186" t="s">
        <v>631</v>
      </c>
      <c r="Q23" s="1186"/>
      <c r="R23" s="1186"/>
      <c r="S23" s="1186"/>
      <c r="T23" s="1186"/>
      <c r="U23" s="1186"/>
      <c r="V23" s="1186"/>
      <c r="W23" s="1186"/>
      <c r="X23" s="1186"/>
      <c r="Y23" s="1186"/>
      <c r="Z23" s="1136"/>
      <c r="AA23" s="1137"/>
      <c r="AB23" s="1137"/>
      <c r="AC23" s="1137"/>
      <c r="AD23" s="1137"/>
      <c r="AE23" s="1138"/>
      <c r="AF23" s="986" t="s">
        <v>525</v>
      </c>
      <c r="AG23" s="986"/>
      <c r="AH23" s="986" t="s">
        <v>526</v>
      </c>
      <c r="AI23" s="986"/>
      <c r="AJ23" s="986" t="s">
        <v>527</v>
      </c>
      <c r="AK23" s="986"/>
      <c r="AL23" s="1022"/>
      <c r="AM23" s="1022"/>
      <c r="AN23" s="1022"/>
      <c r="AO23" s="1022"/>
      <c r="AP23" s="1237"/>
      <c r="AQ23" s="1269"/>
      <c r="AR23" s="1220"/>
      <c r="AS23" s="1220"/>
      <c r="AT23" s="1220"/>
      <c r="AU23" s="1220"/>
      <c r="AV23" s="1220"/>
      <c r="AW23" s="1220"/>
      <c r="AX23" s="1220"/>
      <c r="AY23" s="1220"/>
      <c r="AZ23" s="1220"/>
      <c r="BA23" s="1220"/>
      <c r="BB23" s="1220"/>
      <c r="BC23" s="1220"/>
      <c r="BD23" s="1220"/>
      <c r="BE23" s="1220"/>
      <c r="BF23" s="1220"/>
      <c r="BG23" s="1270"/>
      <c r="BH23" s="7"/>
      <c r="BI23" s="7"/>
      <c r="BJ23" s="7"/>
      <c r="BK23" s="7"/>
      <c r="BL23" s="7"/>
      <c r="BM23" s="7"/>
    </row>
    <row r="24" spans="1:65" ht="11.8" customHeight="1">
      <c r="A24" s="1209" t="s">
        <v>1808</v>
      </c>
      <c r="B24" s="1210"/>
      <c r="C24" s="1210"/>
      <c r="D24" s="1210"/>
      <c r="E24" s="1210"/>
      <c r="F24" s="1210"/>
      <c r="G24" s="1210"/>
      <c r="H24" s="1210"/>
      <c r="I24" s="1210"/>
      <c r="J24" s="1210"/>
      <c r="K24" s="1210"/>
      <c r="L24" s="1211"/>
      <c r="M24" s="1211"/>
      <c r="N24" s="1210"/>
      <c r="O24" s="1210"/>
      <c r="P24" s="1214" t="s">
        <v>679</v>
      </c>
      <c r="Q24" s="1214"/>
      <c r="R24" s="1214"/>
      <c r="S24" s="1214"/>
      <c r="T24" s="1214"/>
      <c r="U24" s="1214"/>
      <c r="V24" s="1214"/>
      <c r="W24" s="1214"/>
      <c r="X24" s="1214"/>
      <c r="Y24" s="1215"/>
      <c r="Z24" s="1133"/>
      <c r="AA24" s="1290" t="s">
        <v>1111</v>
      </c>
      <c r="AB24" s="1290"/>
      <c r="AC24" s="1290"/>
      <c r="AD24" s="1294">
        <v>17</v>
      </c>
      <c r="AE24" s="1134"/>
      <c r="AF24" s="1281">
        <v>9</v>
      </c>
      <c r="AG24" s="1281"/>
      <c r="AH24" s="1281">
        <v>3</v>
      </c>
      <c r="AI24" s="1281"/>
      <c r="AJ24" s="1281" t="s">
        <v>78</v>
      </c>
      <c r="AK24" s="1281"/>
      <c r="AL24" s="1133" t="s">
        <v>78</v>
      </c>
      <c r="AM24" s="1134"/>
      <c r="AN24" s="1134"/>
      <c r="AO24" s="1134"/>
      <c r="AP24" s="1135"/>
      <c r="AQ24" s="1288"/>
      <c r="AR24" s="1222" t="s">
        <v>1114</v>
      </c>
      <c r="AS24" s="1222" t="s">
        <v>1115</v>
      </c>
      <c r="AT24" s="1222"/>
      <c r="AU24" s="1222"/>
      <c r="AV24" s="1222"/>
      <c r="AW24" s="1222"/>
      <c r="AX24" s="1222"/>
      <c r="AY24" s="1222"/>
      <c r="AZ24" s="1222"/>
      <c r="BA24" s="1222"/>
      <c r="BB24" s="1222"/>
      <c r="BC24" s="1222"/>
      <c r="BD24" s="1222"/>
      <c r="BE24" s="1222"/>
      <c r="BF24" s="1222"/>
      <c r="BG24" s="1266"/>
      <c r="BH24" s="7"/>
      <c r="BI24" s="7"/>
      <c r="BJ24" s="7"/>
      <c r="BK24" s="7"/>
      <c r="BL24" s="7"/>
      <c r="BM24" s="7"/>
    </row>
    <row r="25" spans="1:65" ht="11.8" customHeight="1">
      <c r="A25" s="1212"/>
      <c r="B25" s="1213"/>
      <c r="C25" s="1213"/>
      <c r="D25" s="1213"/>
      <c r="E25" s="1213"/>
      <c r="F25" s="1213"/>
      <c r="G25" s="1213"/>
      <c r="H25" s="1213"/>
      <c r="I25" s="1213"/>
      <c r="J25" s="1213"/>
      <c r="K25" s="1213"/>
      <c r="L25" s="1213"/>
      <c r="M25" s="1213"/>
      <c r="N25" s="1213"/>
      <c r="O25" s="1213"/>
      <c r="P25" s="1216"/>
      <c r="Q25" s="1216"/>
      <c r="R25" s="1216"/>
      <c r="S25" s="1216"/>
      <c r="T25" s="1216"/>
      <c r="U25" s="1216"/>
      <c r="V25" s="1216"/>
      <c r="W25" s="1216"/>
      <c r="X25" s="1216"/>
      <c r="Y25" s="1217"/>
      <c r="Z25" s="1218"/>
      <c r="AA25" s="1291"/>
      <c r="AB25" s="1291"/>
      <c r="AC25" s="1291"/>
      <c r="AD25" s="1295"/>
      <c r="AE25" s="1165"/>
      <c r="AF25" s="1282"/>
      <c r="AG25" s="1282"/>
      <c r="AH25" s="1282"/>
      <c r="AI25" s="1282"/>
      <c r="AJ25" s="1282"/>
      <c r="AK25" s="1282"/>
      <c r="AL25" s="1218"/>
      <c r="AM25" s="1165"/>
      <c r="AN25" s="1165"/>
      <c r="AO25" s="1165"/>
      <c r="AP25" s="1166"/>
      <c r="AQ25" s="1288"/>
      <c r="AR25" s="1222"/>
      <c r="AS25" s="1222"/>
      <c r="AT25" s="1222"/>
      <c r="AU25" s="1222"/>
      <c r="AV25" s="1222"/>
      <c r="AW25" s="1222"/>
      <c r="AX25" s="1222"/>
      <c r="AY25" s="1222"/>
      <c r="AZ25" s="1222"/>
      <c r="BA25" s="1222"/>
      <c r="BB25" s="1222"/>
      <c r="BC25" s="1222"/>
      <c r="BD25" s="1222"/>
      <c r="BE25" s="1222"/>
      <c r="BF25" s="1222"/>
      <c r="BG25" s="1266"/>
      <c r="BH25" s="324"/>
      <c r="BI25" s="324"/>
      <c r="BJ25" s="7"/>
      <c r="BK25" s="7"/>
      <c r="BL25" s="7"/>
      <c r="BM25" s="7"/>
    </row>
    <row r="26" spans="1:65" ht="11.8" customHeight="1">
      <c r="A26" s="1212"/>
      <c r="B26" s="1213"/>
      <c r="C26" s="1213"/>
      <c r="D26" s="1213"/>
      <c r="E26" s="1213"/>
      <c r="F26" s="1213"/>
      <c r="G26" s="1213"/>
      <c r="H26" s="1213"/>
      <c r="I26" s="1213"/>
      <c r="J26" s="1213"/>
      <c r="K26" s="1213"/>
      <c r="L26" s="1213"/>
      <c r="M26" s="1213"/>
      <c r="N26" s="1213"/>
      <c r="O26" s="1213"/>
      <c r="P26" s="1216"/>
      <c r="Q26" s="1216"/>
      <c r="R26" s="1216"/>
      <c r="S26" s="1216"/>
      <c r="T26" s="1216"/>
      <c r="U26" s="1216"/>
      <c r="V26" s="1216"/>
      <c r="W26" s="1216"/>
      <c r="X26" s="1216"/>
      <c r="Y26" s="1217"/>
      <c r="Z26" s="1218"/>
      <c r="AA26" s="1291"/>
      <c r="AB26" s="1291"/>
      <c r="AC26" s="1291"/>
      <c r="AD26" s="1295"/>
      <c r="AE26" s="1165"/>
      <c r="AF26" s="1282"/>
      <c r="AG26" s="1282"/>
      <c r="AH26" s="1282"/>
      <c r="AI26" s="1282"/>
      <c r="AJ26" s="1282"/>
      <c r="AK26" s="1282"/>
      <c r="AL26" s="1218"/>
      <c r="AM26" s="1165"/>
      <c r="AN26" s="1165"/>
      <c r="AO26" s="1165"/>
      <c r="AP26" s="1166"/>
      <c r="AQ26" s="1288"/>
      <c r="AR26" s="1222" t="s">
        <v>1114</v>
      </c>
      <c r="AS26" s="1222" t="s">
        <v>1116</v>
      </c>
      <c r="AT26" s="1222"/>
      <c r="AU26" s="1222"/>
      <c r="AV26" s="1222"/>
      <c r="AW26" s="1222"/>
      <c r="AX26" s="1222"/>
      <c r="AY26" s="1222"/>
      <c r="AZ26" s="1222"/>
      <c r="BA26" s="1222"/>
      <c r="BB26" s="1222"/>
      <c r="BC26" s="1222"/>
      <c r="BD26" s="1222"/>
      <c r="BE26" s="1222"/>
      <c r="BF26" s="1222"/>
      <c r="BG26" s="1266"/>
      <c r="BH26" s="324"/>
      <c r="BI26" s="324"/>
      <c r="BJ26" s="7"/>
      <c r="BK26" s="7"/>
      <c r="BL26" s="7"/>
      <c r="BM26" s="7"/>
    </row>
    <row r="27" spans="1:65" ht="16.399999999999999" customHeight="1">
      <c r="A27" s="1212"/>
      <c r="B27" s="1213"/>
      <c r="C27" s="1213"/>
      <c r="D27" s="1213"/>
      <c r="E27" s="1213"/>
      <c r="F27" s="1213"/>
      <c r="G27" s="1213"/>
      <c r="H27" s="1213"/>
      <c r="I27" s="1213"/>
      <c r="J27" s="1213"/>
      <c r="K27" s="1213"/>
      <c r="L27" s="1213"/>
      <c r="M27" s="1213"/>
      <c r="N27" s="1213"/>
      <c r="O27" s="1213"/>
      <c r="P27" s="1216"/>
      <c r="Q27" s="1216"/>
      <c r="R27" s="1216"/>
      <c r="S27" s="1216"/>
      <c r="T27" s="1216"/>
      <c r="U27" s="1216"/>
      <c r="V27" s="1216"/>
      <c r="W27" s="1216"/>
      <c r="X27" s="1216"/>
      <c r="Y27" s="1217"/>
      <c r="Z27" s="1218"/>
      <c r="AA27" s="1292" t="s">
        <v>1117</v>
      </c>
      <c r="AB27" s="1292"/>
      <c r="AC27" s="1292"/>
      <c r="AD27" s="1284">
        <v>8</v>
      </c>
      <c r="AE27" s="1165"/>
      <c r="AF27" s="1282"/>
      <c r="AG27" s="1282"/>
      <c r="AH27" s="1282"/>
      <c r="AI27" s="1282"/>
      <c r="AJ27" s="1282"/>
      <c r="AK27" s="1282"/>
      <c r="AL27" s="1218"/>
      <c r="AM27" s="1165"/>
      <c r="AN27" s="1165"/>
      <c r="AO27" s="1165"/>
      <c r="AP27" s="1166"/>
      <c r="AQ27" s="1288"/>
      <c r="AR27" s="1222"/>
      <c r="AS27" s="1222"/>
      <c r="AT27" s="1222"/>
      <c r="AU27" s="1222"/>
      <c r="AV27" s="1222"/>
      <c r="AW27" s="1222"/>
      <c r="AX27" s="1222"/>
      <c r="AY27" s="1222"/>
      <c r="AZ27" s="1222"/>
      <c r="BA27" s="1222"/>
      <c r="BB27" s="1222"/>
      <c r="BC27" s="1222"/>
      <c r="BD27" s="1222"/>
      <c r="BE27" s="1222"/>
      <c r="BF27" s="1222"/>
      <c r="BG27" s="1266"/>
      <c r="BH27" s="324"/>
      <c r="BI27" s="324"/>
      <c r="BJ27" s="7"/>
      <c r="BK27" s="7"/>
      <c r="BL27" s="7"/>
      <c r="BM27" s="7"/>
    </row>
    <row r="28" spans="1:65" s="328" customFormat="1" ht="13.75" customHeight="1">
      <c r="A28" s="1212"/>
      <c r="B28" s="1213"/>
      <c r="C28" s="1213"/>
      <c r="D28" s="1213"/>
      <c r="E28" s="1213"/>
      <c r="F28" s="1213"/>
      <c r="G28" s="1213"/>
      <c r="H28" s="1213"/>
      <c r="I28" s="1213"/>
      <c r="J28" s="1213"/>
      <c r="K28" s="1213"/>
      <c r="L28" s="1213"/>
      <c r="M28" s="1213"/>
      <c r="N28" s="1213"/>
      <c r="O28" s="1213"/>
      <c r="P28" s="1216"/>
      <c r="Q28" s="1216"/>
      <c r="R28" s="1216"/>
      <c r="S28" s="1216"/>
      <c r="T28" s="1216"/>
      <c r="U28" s="1216"/>
      <c r="V28" s="1216"/>
      <c r="W28" s="1216"/>
      <c r="X28" s="1216"/>
      <c r="Y28" s="1217"/>
      <c r="Z28" s="1218"/>
      <c r="AA28" s="1292"/>
      <c r="AB28" s="1292"/>
      <c r="AC28" s="1292"/>
      <c r="AD28" s="1284"/>
      <c r="AE28" s="1165"/>
      <c r="AF28" s="1282"/>
      <c r="AG28" s="1282"/>
      <c r="AH28" s="1282"/>
      <c r="AI28" s="1282"/>
      <c r="AJ28" s="1282"/>
      <c r="AK28" s="1282"/>
      <c r="AL28" s="1218"/>
      <c r="AM28" s="1165"/>
      <c r="AN28" s="1165"/>
      <c r="AO28" s="1165"/>
      <c r="AP28" s="1166"/>
      <c r="AQ28" s="1288"/>
      <c r="AR28" s="1284" t="s">
        <v>1114</v>
      </c>
      <c r="AS28" s="1222" t="s">
        <v>1118</v>
      </c>
      <c r="AT28" s="1222"/>
      <c r="AU28" s="1222"/>
      <c r="AV28" s="1222"/>
      <c r="AW28" s="1222"/>
      <c r="AX28" s="1222"/>
      <c r="AY28" s="1222"/>
      <c r="AZ28" s="1222"/>
      <c r="BA28" s="1222"/>
      <c r="BB28" s="1222"/>
      <c r="BC28" s="1222"/>
      <c r="BD28" s="1222"/>
      <c r="BE28" s="1222"/>
      <c r="BF28" s="1222"/>
      <c r="BG28" s="1266"/>
      <c r="BH28" s="326"/>
      <c r="BI28" s="326"/>
      <c r="BJ28" s="327"/>
      <c r="BK28" s="327"/>
      <c r="BL28" s="327"/>
      <c r="BM28" s="327"/>
    </row>
    <row r="29" spans="1:65" s="328" customFormat="1" ht="7.2" customHeight="1">
      <c r="A29" s="1212"/>
      <c r="B29" s="1213"/>
      <c r="C29" s="1213"/>
      <c r="D29" s="1213"/>
      <c r="E29" s="1213"/>
      <c r="F29" s="1213"/>
      <c r="G29" s="1213"/>
      <c r="H29" s="1213"/>
      <c r="I29" s="1213"/>
      <c r="J29" s="1213"/>
      <c r="K29" s="1213"/>
      <c r="L29" s="1213"/>
      <c r="M29" s="1213"/>
      <c r="N29" s="1213"/>
      <c r="O29" s="1213"/>
      <c r="P29" s="1216"/>
      <c r="Q29" s="1216"/>
      <c r="R29" s="1216"/>
      <c r="S29" s="1216"/>
      <c r="T29" s="1216"/>
      <c r="U29" s="1216"/>
      <c r="V29" s="1216"/>
      <c r="W29" s="1216"/>
      <c r="X29" s="1216"/>
      <c r="Y29" s="1217"/>
      <c r="Z29" s="1219"/>
      <c r="AA29" s="1293"/>
      <c r="AB29" s="1293"/>
      <c r="AC29" s="1293"/>
      <c r="AD29" s="1285"/>
      <c r="AE29" s="1220"/>
      <c r="AF29" s="1283"/>
      <c r="AG29" s="1283"/>
      <c r="AH29" s="1283"/>
      <c r="AI29" s="1283"/>
      <c r="AJ29" s="1283"/>
      <c r="AK29" s="1283"/>
      <c r="AL29" s="1219"/>
      <c r="AM29" s="1220"/>
      <c r="AN29" s="1220"/>
      <c r="AO29" s="1220"/>
      <c r="AP29" s="1221"/>
      <c r="AQ29" s="1289"/>
      <c r="AR29" s="1285"/>
      <c r="AS29" s="1286"/>
      <c r="AT29" s="1286"/>
      <c r="AU29" s="1286"/>
      <c r="AV29" s="1286"/>
      <c r="AW29" s="1286"/>
      <c r="AX29" s="1286"/>
      <c r="AY29" s="1286"/>
      <c r="AZ29" s="1286"/>
      <c r="BA29" s="1286"/>
      <c r="BB29" s="1286"/>
      <c r="BC29" s="1286"/>
      <c r="BD29" s="1286"/>
      <c r="BE29" s="1286"/>
      <c r="BF29" s="1286"/>
      <c r="BG29" s="1287"/>
      <c r="BH29" s="327"/>
      <c r="BI29" s="327"/>
      <c r="BJ29" s="327"/>
      <c r="BK29" s="327"/>
      <c r="BL29" s="327"/>
      <c r="BM29" s="327"/>
    </row>
    <row r="30" spans="1:65" ht="13.75" customHeight="1">
      <c r="A30" s="1212" t="s">
        <v>1809</v>
      </c>
      <c r="B30" s="1213"/>
      <c r="C30" s="1213"/>
      <c r="D30" s="1213"/>
      <c r="E30" s="1213"/>
      <c r="F30" s="1213"/>
      <c r="G30" s="1213"/>
      <c r="H30" s="1213"/>
      <c r="I30" s="1213"/>
      <c r="J30" s="1213"/>
      <c r="K30" s="1213"/>
      <c r="L30" s="1213"/>
      <c r="M30" s="1213"/>
      <c r="N30" s="1213"/>
      <c r="O30" s="1213"/>
      <c r="P30" s="1213" t="s">
        <v>1401</v>
      </c>
      <c r="Q30" s="1213"/>
      <c r="R30" s="1213"/>
      <c r="S30" s="1213"/>
      <c r="T30" s="1213"/>
      <c r="U30" s="1213"/>
      <c r="V30" s="1213"/>
      <c r="W30" s="1213"/>
      <c r="X30" s="1213"/>
      <c r="Y30" s="1225"/>
      <c r="Z30" s="1278" t="s">
        <v>78</v>
      </c>
      <c r="AA30" s="1278"/>
      <c r="AB30" s="1278"/>
      <c r="AC30" s="1278"/>
      <c r="AD30" s="1278"/>
      <c r="AE30" s="1278"/>
      <c r="AF30" s="1278">
        <v>11</v>
      </c>
      <c r="AG30" s="1278"/>
      <c r="AH30" s="1278">
        <v>2</v>
      </c>
      <c r="AI30" s="1278"/>
      <c r="AJ30" s="1278">
        <v>11</v>
      </c>
      <c r="AK30" s="1278"/>
      <c r="AL30" s="1273" t="s">
        <v>987</v>
      </c>
      <c r="AM30" s="1273"/>
      <c r="AN30" s="1273"/>
      <c r="AO30" s="1273"/>
      <c r="AP30" s="1273"/>
      <c r="AQ30" s="1276"/>
      <c r="AR30" s="1222" t="s">
        <v>1114</v>
      </c>
      <c r="AS30" s="1222" t="s">
        <v>1207</v>
      </c>
      <c r="AT30" s="1222"/>
      <c r="AU30" s="1222"/>
      <c r="AV30" s="1222"/>
      <c r="AW30" s="1222"/>
      <c r="AX30" s="1222"/>
      <c r="AY30" s="1222"/>
      <c r="AZ30" s="1222"/>
      <c r="BA30" s="1222"/>
      <c r="BB30" s="1222"/>
      <c r="BC30" s="1222"/>
      <c r="BD30" s="1222"/>
      <c r="BE30" s="1222"/>
      <c r="BF30" s="1222"/>
      <c r="BG30" s="1266"/>
      <c r="BH30" s="324"/>
      <c r="BI30" s="324"/>
      <c r="BJ30" s="7"/>
      <c r="BK30" s="7"/>
      <c r="BL30" s="7"/>
      <c r="BM30" s="7"/>
    </row>
    <row r="31" spans="1:65" ht="13.75" customHeight="1">
      <c r="A31" s="1212"/>
      <c r="B31" s="1213"/>
      <c r="C31" s="1213"/>
      <c r="D31" s="1213"/>
      <c r="E31" s="1213"/>
      <c r="F31" s="1213"/>
      <c r="G31" s="1213"/>
      <c r="H31" s="1213"/>
      <c r="I31" s="1213"/>
      <c r="J31" s="1213"/>
      <c r="K31" s="1213"/>
      <c r="L31" s="1213"/>
      <c r="M31" s="1213"/>
      <c r="N31" s="1213"/>
      <c r="O31" s="1213"/>
      <c r="P31" s="1213"/>
      <c r="Q31" s="1213"/>
      <c r="R31" s="1213"/>
      <c r="S31" s="1213"/>
      <c r="T31" s="1213"/>
      <c r="U31" s="1213"/>
      <c r="V31" s="1213"/>
      <c r="W31" s="1213"/>
      <c r="X31" s="1213"/>
      <c r="Y31" s="1225"/>
      <c r="Z31" s="1279"/>
      <c r="AA31" s="1279"/>
      <c r="AB31" s="1279"/>
      <c r="AC31" s="1279"/>
      <c r="AD31" s="1279"/>
      <c r="AE31" s="1279"/>
      <c r="AF31" s="1279"/>
      <c r="AG31" s="1279"/>
      <c r="AH31" s="1279"/>
      <c r="AI31" s="1279"/>
      <c r="AJ31" s="1279"/>
      <c r="AK31" s="1279"/>
      <c r="AL31" s="1274"/>
      <c r="AM31" s="1274"/>
      <c r="AN31" s="1274"/>
      <c r="AO31" s="1274"/>
      <c r="AP31" s="1274"/>
      <c r="AQ31" s="1276"/>
      <c r="AR31" s="1222"/>
      <c r="AS31" s="1222"/>
      <c r="AT31" s="1222"/>
      <c r="AU31" s="1222"/>
      <c r="AV31" s="1222"/>
      <c r="AW31" s="1222"/>
      <c r="AX31" s="1222"/>
      <c r="AY31" s="1222"/>
      <c r="AZ31" s="1222"/>
      <c r="BA31" s="1222"/>
      <c r="BB31" s="1222"/>
      <c r="BC31" s="1222"/>
      <c r="BD31" s="1222"/>
      <c r="BE31" s="1222"/>
      <c r="BF31" s="1222"/>
      <c r="BG31" s="1266"/>
      <c r="BH31" s="324"/>
      <c r="BI31" s="324"/>
      <c r="BJ31" s="7"/>
      <c r="BK31" s="7"/>
      <c r="BL31" s="7"/>
      <c r="BM31" s="7"/>
    </row>
    <row r="32" spans="1:65" ht="13.75" customHeight="1">
      <c r="A32" s="1212"/>
      <c r="B32" s="1213"/>
      <c r="C32" s="1213"/>
      <c r="D32" s="1213"/>
      <c r="E32" s="1213"/>
      <c r="F32" s="1213"/>
      <c r="G32" s="1213"/>
      <c r="H32" s="1213"/>
      <c r="I32" s="1213"/>
      <c r="J32" s="1213"/>
      <c r="K32" s="1213"/>
      <c r="L32" s="1213"/>
      <c r="M32" s="1213"/>
      <c r="N32" s="1213"/>
      <c r="O32" s="1213"/>
      <c r="P32" s="1213"/>
      <c r="Q32" s="1213"/>
      <c r="R32" s="1213"/>
      <c r="S32" s="1213"/>
      <c r="T32" s="1213"/>
      <c r="U32" s="1213"/>
      <c r="V32" s="1213"/>
      <c r="W32" s="1213"/>
      <c r="X32" s="1213"/>
      <c r="Y32" s="1225"/>
      <c r="Z32" s="1279"/>
      <c r="AA32" s="1279"/>
      <c r="AB32" s="1279"/>
      <c r="AC32" s="1279"/>
      <c r="AD32" s="1279"/>
      <c r="AE32" s="1279"/>
      <c r="AF32" s="1279"/>
      <c r="AG32" s="1279"/>
      <c r="AH32" s="1279"/>
      <c r="AI32" s="1279"/>
      <c r="AJ32" s="1279"/>
      <c r="AK32" s="1279"/>
      <c r="AL32" s="1274"/>
      <c r="AM32" s="1274"/>
      <c r="AN32" s="1274"/>
      <c r="AO32" s="1274"/>
      <c r="AP32" s="1274"/>
      <c r="AQ32" s="1276"/>
      <c r="AR32" s="1222" t="s">
        <v>1114</v>
      </c>
      <c r="AS32" s="1222" t="s">
        <v>1208</v>
      </c>
      <c r="AT32" s="1222"/>
      <c r="AU32" s="1222"/>
      <c r="AV32" s="1222"/>
      <c r="AW32" s="1222"/>
      <c r="AX32" s="1222"/>
      <c r="AY32" s="1222"/>
      <c r="AZ32" s="1222"/>
      <c r="BA32" s="1222"/>
      <c r="BB32" s="1222"/>
      <c r="BC32" s="1222"/>
      <c r="BD32" s="1222"/>
      <c r="BE32" s="1222"/>
      <c r="BF32" s="1222"/>
      <c r="BG32" s="1266"/>
      <c r="BH32" s="324"/>
      <c r="BI32" s="324"/>
      <c r="BJ32" s="7"/>
      <c r="BK32" s="7"/>
      <c r="BL32" s="7"/>
      <c r="BM32" s="7"/>
    </row>
    <row r="33" spans="1:65" ht="13.75" customHeight="1">
      <c r="A33" s="1212"/>
      <c r="B33" s="1213"/>
      <c r="C33" s="1213"/>
      <c r="D33" s="1213"/>
      <c r="E33" s="1213"/>
      <c r="F33" s="1213"/>
      <c r="G33" s="1213"/>
      <c r="H33" s="1213"/>
      <c r="I33" s="1213"/>
      <c r="J33" s="1213"/>
      <c r="K33" s="1213"/>
      <c r="L33" s="1213"/>
      <c r="M33" s="1213"/>
      <c r="N33" s="1213"/>
      <c r="O33" s="1213"/>
      <c r="P33" s="1213"/>
      <c r="Q33" s="1213"/>
      <c r="R33" s="1213"/>
      <c r="S33" s="1213"/>
      <c r="T33" s="1213"/>
      <c r="U33" s="1213"/>
      <c r="V33" s="1213"/>
      <c r="W33" s="1213"/>
      <c r="X33" s="1213"/>
      <c r="Y33" s="1225"/>
      <c r="Z33" s="1279"/>
      <c r="AA33" s="1279"/>
      <c r="AB33" s="1279"/>
      <c r="AC33" s="1279"/>
      <c r="AD33" s="1279"/>
      <c r="AE33" s="1279"/>
      <c r="AF33" s="1279"/>
      <c r="AG33" s="1279"/>
      <c r="AH33" s="1279"/>
      <c r="AI33" s="1279"/>
      <c r="AJ33" s="1279"/>
      <c r="AK33" s="1279"/>
      <c r="AL33" s="1274"/>
      <c r="AM33" s="1274"/>
      <c r="AN33" s="1274"/>
      <c r="AO33" s="1274"/>
      <c r="AP33" s="1274"/>
      <c r="AQ33" s="1276"/>
      <c r="AR33" s="1222"/>
      <c r="AS33" s="1222"/>
      <c r="AT33" s="1222"/>
      <c r="AU33" s="1222"/>
      <c r="AV33" s="1222"/>
      <c r="AW33" s="1222"/>
      <c r="AX33" s="1222"/>
      <c r="AY33" s="1222"/>
      <c r="AZ33" s="1222"/>
      <c r="BA33" s="1222"/>
      <c r="BB33" s="1222"/>
      <c r="BC33" s="1222"/>
      <c r="BD33" s="1222"/>
      <c r="BE33" s="1222"/>
      <c r="BF33" s="1222"/>
      <c r="BG33" s="1266"/>
      <c r="BH33" s="324"/>
      <c r="BI33" s="324"/>
      <c r="BJ33" s="7"/>
      <c r="BK33" s="7"/>
      <c r="BL33" s="7"/>
      <c r="BM33" s="7"/>
    </row>
    <row r="34" spans="1:65" ht="13.75" customHeight="1">
      <c r="A34" s="1212"/>
      <c r="B34" s="1213"/>
      <c r="C34" s="1213"/>
      <c r="D34" s="1213"/>
      <c r="E34" s="1213"/>
      <c r="F34" s="1213"/>
      <c r="G34" s="1213"/>
      <c r="H34" s="1213"/>
      <c r="I34" s="1213"/>
      <c r="J34" s="1213"/>
      <c r="K34" s="1213"/>
      <c r="L34" s="1213"/>
      <c r="M34" s="1213"/>
      <c r="N34" s="1213"/>
      <c r="O34" s="1213"/>
      <c r="P34" s="1213"/>
      <c r="Q34" s="1213"/>
      <c r="R34" s="1213"/>
      <c r="S34" s="1213"/>
      <c r="T34" s="1213"/>
      <c r="U34" s="1213"/>
      <c r="V34" s="1213"/>
      <c r="W34" s="1213"/>
      <c r="X34" s="1213"/>
      <c r="Y34" s="1225"/>
      <c r="Z34" s="1279"/>
      <c r="AA34" s="1279"/>
      <c r="AB34" s="1279"/>
      <c r="AC34" s="1279"/>
      <c r="AD34" s="1279"/>
      <c r="AE34" s="1279"/>
      <c r="AF34" s="1279"/>
      <c r="AG34" s="1279"/>
      <c r="AH34" s="1279"/>
      <c r="AI34" s="1279"/>
      <c r="AJ34" s="1279"/>
      <c r="AK34" s="1279"/>
      <c r="AL34" s="1274"/>
      <c r="AM34" s="1274"/>
      <c r="AN34" s="1274"/>
      <c r="AO34" s="1274"/>
      <c r="AP34" s="1274"/>
      <c r="AQ34" s="1276"/>
      <c r="AR34" s="1222" t="s">
        <v>1114</v>
      </c>
      <c r="AS34" s="1222" t="s">
        <v>1417</v>
      </c>
      <c r="AT34" s="1222"/>
      <c r="AU34" s="1222"/>
      <c r="AV34" s="1222"/>
      <c r="AW34" s="1222"/>
      <c r="AX34" s="1222"/>
      <c r="AY34" s="1222"/>
      <c r="AZ34" s="1222"/>
      <c r="BA34" s="1222"/>
      <c r="BB34" s="1222"/>
      <c r="BC34" s="1222"/>
      <c r="BD34" s="1222"/>
      <c r="BE34" s="1222"/>
      <c r="BF34" s="1222"/>
      <c r="BG34" s="1266"/>
      <c r="BH34" s="324"/>
      <c r="BI34" s="324"/>
      <c r="BJ34" s="7"/>
      <c r="BK34" s="7"/>
      <c r="BL34" s="7"/>
      <c r="BM34" s="7"/>
    </row>
    <row r="35" spans="1:65" ht="13.75" customHeight="1">
      <c r="A35" s="1212"/>
      <c r="B35" s="1213"/>
      <c r="C35" s="1213"/>
      <c r="D35" s="1213"/>
      <c r="E35" s="1213"/>
      <c r="F35" s="1213"/>
      <c r="G35" s="1213"/>
      <c r="H35" s="1213"/>
      <c r="I35" s="1213"/>
      <c r="J35" s="1213"/>
      <c r="K35" s="1213"/>
      <c r="L35" s="1213"/>
      <c r="M35" s="1213"/>
      <c r="N35" s="1213"/>
      <c r="O35" s="1213"/>
      <c r="P35" s="1213"/>
      <c r="Q35" s="1213"/>
      <c r="R35" s="1213"/>
      <c r="S35" s="1213"/>
      <c r="T35" s="1213"/>
      <c r="U35" s="1213"/>
      <c r="V35" s="1213"/>
      <c r="W35" s="1213"/>
      <c r="X35" s="1213"/>
      <c r="Y35" s="1225"/>
      <c r="Z35" s="1279"/>
      <c r="AA35" s="1279"/>
      <c r="AB35" s="1279"/>
      <c r="AC35" s="1279"/>
      <c r="AD35" s="1279"/>
      <c r="AE35" s="1279"/>
      <c r="AF35" s="1279"/>
      <c r="AG35" s="1279"/>
      <c r="AH35" s="1279"/>
      <c r="AI35" s="1279"/>
      <c r="AJ35" s="1279"/>
      <c r="AK35" s="1279"/>
      <c r="AL35" s="1274"/>
      <c r="AM35" s="1274"/>
      <c r="AN35" s="1274"/>
      <c r="AO35" s="1274"/>
      <c r="AP35" s="1274"/>
      <c r="AQ35" s="1276"/>
      <c r="AR35" s="1222"/>
      <c r="AS35" s="1222"/>
      <c r="AT35" s="1222"/>
      <c r="AU35" s="1222"/>
      <c r="AV35" s="1222"/>
      <c r="AW35" s="1222"/>
      <c r="AX35" s="1222"/>
      <c r="AY35" s="1222"/>
      <c r="AZ35" s="1222"/>
      <c r="BA35" s="1222"/>
      <c r="BB35" s="1222"/>
      <c r="BC35" s="1222"/>
      <c r="BD35" s="1222"/>
      <c r="BE35" s="1222"/>
      <c r="BF35" s="1222"/>
      <c r="BG35" s="1266"/>
      <c r="BH35" s="324"/>
      <c r="BI35" s="324"/>
      <c r="BJ35" s="7"/>
      <c r="BK35" s="7"/>
      <c r="BL35" s="7"/>
      <c r="BM35" s="7"/>
    </row>
    <row r="36" spans="1:65" ht="20.3" customHeight="1">
      <c r="A36" s="1223"/>
      <c r="B36" s="1224"/>
      <c r="C36" s="1224"/>
      <c r="D36" s="1224"/>
      <c r="E36" s="1224"/>
      <c r="F36" s="1224"/>
      <c r="G36" s="1224"/>
      <c r="H36" s="1224"/>
      <c r="I36" s="1224"/>
      <c r="J36" s="1224"/>
      <c r="K36" s="1224"/>
      <c r="L36" s="1224"/>
      <c r="M36" s="1224"/>
      <c r="N36" s="1224"/>
      <c r="O36" s="1224"/>
      <c r="P36" s="1224"/>
      <c r="Q36" s="1224"/>
      <c r="R36" s="1224"/>
      <c r="S36" s="1224"/>
      <c r="T36" s="1224"/>
      <c r="U36" s="1224"/>
      <c r="V36" s="1224"/>
      <c r="W36" s="1224"/>
      <c r="X36" s="1224"/>
      <c r="Y36" s="1226"/>
      <c r="Z36" s="1280"/>
      <c r="AA36" s="1280"/>
      <c r="AB36" s="1280"/>
      <c r="AC36" s="1280"/>
      <c r="AD36" s="1280"/>
      <c r="AE36" s="1280"/>
      <c r="AF36" s="1280"/>
      <c r="AG36" s="1280"/>
      <c r="AH36" s="1280"/>
      <c r="AI36" s="1280"/>
      <c r="AJ36" s="1280"/>
      <c r="AK36" s="1280"/>
      <c r="AL36" s="1275"/>
      <c r="AM36" s="1275"/>
      <c r="AN36" s="1275"/>
      <c r="AO36" s="1275"/>
      <c r="AP36" s="1275"/>
      <c r="AQ36" s="1277"/>
      <c r="AR36" s="325" t="s">
        <v>1119</v>
      </c>
      <c r="AS36" s="616" t="s">
        <v>1120</v>
      </c>
      <c r="AT36" s="616"/>
      <c r="AU36" s="616"/>
      <c r="AV36" s="616"/>
      <c r="AW36" s="616"/>
      <c r="AX36" s="616"/>
      <c r="AY36" s="616"/>
      <c r="AZ36" s="616"/>
      <c r="BA36" s="616"/>
      <c r="BB36" s="616"/>
      <c r="BC36" s="616"/>
      <c r="BD36" s="616"/>
      <c r="BE36" s="616"/>
      <c r="BF36" s="616"/>
      <c r="BG36" s="613"/>
      <c r="BH36" s="7"/>
      <c r="BI36" s="7"/>
      <c r="BJ36" s="7"/>
      <c r="BK36" s="7"/>
    </row>
    <row r="37" spans="1:65" ht="24.05" customHeight="1">
      <c r="AK37" s="7"/>
      <c r="AL37" s="7"/>
      <c r="AM37" s="7"/>
      <c r="AN37" s="7"/>
      <c r="AO37" s="139"/>
      <c r="AP37" s="7"/>
      <c r="AQ37" s="7"/>
      <c r="AR37" s="7"/>
      <c r="AS37" s="7"/>
      <c r="AT37" s="7"/>
      <c r="AU37" s="7"/>
      <c r="AV37" s="7"/>
      <c r="AW37" s="7"/>
      <c r="AX37" s="7"/>
      <c r="AY37" s="7"/>
      <c r="AZ37" s="7"/>
      <c r="BA37" s="7"/>
      <c r="BB37" s="7"/>
      <c r="BC37" s="7"/>
      <c r="BD37" s="7"/>
      <c r="BE37" s="7"/>
      <c r="BF37" s="7"/>
      <c r="BG37" s="7"/>
      <c r="BH37" s="7"/>
      <c r="BI37" s="7"/>
      <c r="BJ37" s="7"/>
      <c r="BK37" s="7"/>
    </row>
    <row r="38" spans="1:65">
      <c r="AK38" s="7"/>
      <c r="AL38" s="7"/>
      <c r="AM38" s="7"/>
      <c r="AN38" s="7"/>
      <c r="AO38" s="139"/>
      <c r="AP38" s="7"/>
      <c r="AQ38" s="7"/>
      <c r="AR38" s="7"/>
      <c r="AS38" s="7"/>
      <c r="AT38" s="7"/>
      <c r="AU38" s="7"/>
      <c r="AV38" s="7"/>
      <c r="AW38" s="7"/>
      <c r="AX38" s="7"/>
      <c r="AY38" s="7"/>
      <c r="AZ38" s="7"/>
      <c r="BA38" s="7"/>
      <c r="BB38" s="7"/>
      <c r="BC38" s="7"/>
      <c r="BD38" s="7"/>
      <c r="BE38" s="7"/>
      <c r="BF38" s="7"/>
      <c r="BG38" s="7"/>
      <c r="BH38" s="7"/>
      <c r="BI38" s="7"/>
      <c r="BJ38" s="7"/>
      <c r="BK38" s="7"/>
    </row>
    <row r="39" spans="1:65">
      <c r="AK39" s="7"/>
      <c r="AL39" s="7"/>
      <c r="AM39" s="7"/>
      <c r="AN39" s="7"/>
      <c r="AO39" s="139"/>
      <c r="AP39" s="7"/>
      <c r="AQ39" s="7"/>
      <c r="AR39" s="7"/>
      <c r="AS39" s="7"/>
      <c r="AT39" s="7"/>
      <c r="AU39" s="7"/>
      <c r="AV39" s="7"/>
      <c r="AW39" s="7"/>
      <c r="AX39" s="7"/>
      <c r="AY39" s="7"/>
      <c r="AZ39" s="7"/>
      <c r="BA39" s="7"/>
      <c r="BB39" s="7"/>
      <c r="BC39" s="7"/>
      <c r="BD39" s="7"/>
      <c r="BE39" s="7"/>
      <c r="BF39" s="7"/>
      <c r="BG39" s="7"/>
      <c r="BH39" s="7"/>
      <c r="BI39" s="7"/>
      <c r="BJ39" s="7"/>
      <c r="BK39" s="7"/>
    </row>
    <row r="40" spans="1:65">
      <c r="AK40" s="7"/>
      <c r="AL40" s="7"/>
      <c r="AM40" s="7"/>
      <c r="AN40" s="7"/>
      <c r="AO40" s="139"/>
      <c r="AP40" s="7"/>
      <c r="AQ40" s="7"/>
      <c r="AR40" s="7"/>
      <c r="AS40" s="7"/>
      <c r="AT40" s="7"/>
      <c r="AU40" s="7"/>
      <c r="AV40" s="7"/>
      <c r="AW40" s="7"/>
      <c r="AX40" s="7"/>
      <c r="AY40" s="7"/>
      <c r="AZ40" s="7"/>
      <c r="BA40" s="7"/>
      <c r="BB40" s="7"/>
      <c r="BC40" s="7"/>
      <c r="BD40" s="7"/>
      <c r="BE40" s="7"/>
      <c r="BF40" s="7"/>
      <c r="BG40" s="7"/>
      <c r="BH40" s="7"/>
      <c r="BI40" s="7"/>
      <c r="BJ40" s="7"/>
      <c r="BK40" s="7"/>
    </row>
    <row r="41" spans="1:65">
      <c r="AK41" s="7"/>
      <c r="AL41" s="7"/>
      <c r="AM41" s="7"/>
      <c r="AN41" s="7"/>
      <c r="AO41" s="139"/>
      <c r="AP41" s="7"/>
      <c r="AQ41" s="7"/>
      <c r="AR41" s="7"/>
      <c r="AS41" s="7"/>
      <c r="AT41" s="7"/>
      <c r="AU41" s="7"/>
      <c r="AV41" s="7"/>
      <c r="AW41" s="7"/>
      <c r="AX41" s="7"/>
      <c r="AY41" s="7"/>
      <c r="AZ41" s="7"/>
      <c r="BA41" s="7"/>
      <c r="BB41" s="7"/>
      <c r="BC41" s="7"/>
      <c r="BD41" s="7"/>
      <c r="BE41" s="7"/>
      <c r="BF41" s="7"/>
      <c r="BG41" s="7"/>
      <c r="BH41" s="7"/>
      <c r="BI41" s="7"/>
      <c r="BJ41" s="7"/>
      <c r="BK41" s="7"/>
    </row>
    <row r="42" spans="1:65">
      <c r="AK42" s="7"/>
      <c r="AL42" s="7"/>
      <c r="AM42" s="7"/>
      <c r="AN42" s="7"/>
      <c r="AO42" s="139"/>
      <c r="AP42" s="7"/>
      <c r="AQ42" s="7"/>
      <c r="AR42" s="7"/>
      <c r="AS42" s="7"/>
      <c r="AT42" s="7"/>
      <c r="AU42" s="7"/>
      <c r="AV42" s="7"/>
      <c r="AW42" s="7"/>
      <c r="AX42" s="7"/>
      <c r="AY42" s="7"/>
      <c r="AZ42" s="7"/>
      <c r="BA42" s="7"/>
      <c r="BB42" s="7"/>
      <c r="BC42" s="7"/>
      <c r="BD42" s="7"/>
      <c r="BE42" s="7"/>
      <c r="BF42" s="7"/>
      <c r="BG42" s="7"/>
      <c r="BH42" s="7"/>
      <c r="BI42" s="7"/>
      <c r="BJ42" s="7"/>
      <c r="BK42" s="7"/>
    </row>
  </sheetData>
  <sheetProtection selectLockedCells="1" selectUnlockedCells="1"/>
  <mergeCells count="173">
    <mergeCell ref="B17:M17"/>
    <mergeCell ref="D9:M9"/>
    <mergeCell ref="D10:M10"/>
    <mergeCell ref="D11:M11"/>
    <mergeCell ref="D12:M12"/>
    <mergeCell ref="D13:M13"/>
    <mergeCell ref="D14:M14"/>
    <mergeCell ref="B15:M15"/>
    <mergeCell ref="B16:M16"/>
    <mergeCell ref="BB15:BG15"/>
    <mergeCell ref="Y12:AC12"/>
    <mergeCell ref="Y13:AC13"/>
    <mergeCell ref="AH11:AL11"/>
    <mergeCell ref="AS36:BG36"/>
    <mergeCell ref="AF24:AG29"/>
    <mergeCell ref="AH24:AI29"/>
    <mergeCell ref="AJ24:AK29"/>
    <mergeCell ref="Z24:Z29"/>
    <mergeCell ref="AE24:AE29"/>
    <mergeCell ref="AR28:AR29"/>
    <mergeCell ref="AS28:BG29"/>
    <mergeCell ref="AQ24:AQ29"/>
    <mergeCell ref="AA24:AC26"/>
    <mergeCell ref="AA27:AC29"/>
    <mergeCell ref="AD27:AD29"/>
    <mergeCell ref="AD24:AD26"/>
    <mergeCell ref="AR26:AR27"/>
    <mergeCell ref="AS26:BG27"/>
    <mergeCell ref="AR32:AR33"/>
    <mergeCell ref="AR34:AR35"/>
    <mergeCell ref="Z30:AE36"/>
    <mergeCell ref="AF30:AG36"/>
    <mergeCell ref="AH30:AI36"/>
    <mergeCell ref="Y18:AC18"/>
    <mergeCell ref="AS30:BG31"/>
    <mergeCell ref="AS32:BG33"/>
    <mergeCell ref="AS34:BG35"/>
    <mergeCell ref="AQ22:BG23"/>
    <mergeCell ref="BB16:BG16"/>
    <mergeCell ref="BB17:BG17"/>
    <mergeCell ref="AR24:AR25"/>
    <mergeCell ref="AS24:BG25"/>
    <mergeCell ref="AL30:AP36"/>
    <mergeCell ref="AQ30:AQ36"/>
    <mergeCell ref="AJ30:AK36"/>
    <mergeCell ref="AX6:BG6"/>
    <mergeCell ref="AN12:AQ12"/>
    <mergeCell ref="AN13:AQ13"/>
    <mergeCell ref="AN14:AQ14"/>
    <mergeCell ref="AN15:AQ15"/>
    <mergeCell ref="AN16:AQ16"/>
    <mergeCell ref="AN17:AQ17"/>
    <mergeCell ref="AN18:AQ18"/>
    <mergeCell ref="AR7:AW7"/>
    <mergeCell ref="AN6:AW6"/>
    <mergeCell ref="AR8:AW8"/>
    <mergeCell ref="AR9:AW9"/>
    <mergeCell ref="AR10:AW10"/>
    <mergeCell ref="AR11:AW11"/>
    <mergeCell ref="AR12:AW12"/>
    <mergeCell ref="AR13:AW13"/>
    <mergeCell ref="AR14:AW14"/>
    <mergeCell ref="AR15:AW15"/>
    <mergeCell ref="AR16:AW16"/>
    <mergeCell ref="AR17:AW17"/>
    <mergeCell ref="AR18:AW18"/>
    <mergeCell ref="AX10:BA10"/>
    <mergeCell ref="BB10:BG10"/>
    <mergeCell ref="AX11:BA11"/>
    <mergeCell ref="A24:O29"/>
    <mergeCell ref="P24:Y29"/>
    <mergeCell ref="AL24:AP29"/>
    <mergeCell ref="AR30:AR31"/>
    <mergeCell ref="A30:O36"/>
    <mergeCell ref="P30:Y36"/>
    <mergeCell ref="BB18:BG18"/>
    <mergeCell ref="A21:R21"/>
    <mergeCell ref="A22:O22"/>
    <mergeCell ref="P22:Y22"/>
    <mergeCell ref="AF22:AK22"/>
    <mergeCell ref="AL22:AP23"/>
    <mergeCell ref="A23:O23"/>
    <mergeCell ref="P23:Y23"/>
    <mergeCell ref="AF23:AG23"/>
    <mergeCell ref="AH23:AI23"/>
    <mergeCell ref="AJ23:AK23"/>
    <mergeCell ref="A18:N18"/>
    <mergeCell ref="O18:S18"/>
    <mergeCell ref="T18:X18"/>
    <mergeCell ref="AD18:AG18"/>
    <mergeCell ref="AH18:AL18"/>
    <mergeCell ref="AX18:BA18"/>
    <mergeCell ref="Z22:AE23"/>
    <mergeCell ref="O10:S10"/>
    <mergeCell ref="T10:X10"/>
    <mergeCell ref="AN7:AQ7"/>
    <mergeCell ref="AX8:BA8"/>
    <mergeCell ref="BB8:BG8"/>
    <mergeCell ref="AX9:BA9"/>
    <mergeCell ref="BB9:BG9"/>
    <mergeCell ref="BB7:BG7"/>
    <mergeCell ref="AD7:AG7"/>
    <mergeCell ref="AH7:AL7"/>
    <mergeCell ref="AX7:BA7"/>
    <mergeCell ref="AN8:AQ8"/>
    <mergeCell ref="AN9:AQ9"/>
    <mergeCell ref="A1:AE1"/>
    <mergeCell ref="D5:G5"/>
    <mergeCell ref="A6:N7"/>
    <mergeCell ref="O7:S7"/>
    <mergeCell ref="T7:X7"/>
    <mergeCell ref="Y7:AC7"/>
    <mergeCell ref="O6:AC6"/>
    <mergeCell ref="AD6:AL6"/>
    <mergeCell ref="Y8:AC8"/>
    <mergeCell ref="D8:M8"/>
    <mergeCell ref="A8:B14"/>
    <mergeCell ref="O8:S8"/>
    <mergeCell ref="T8:X8"/>
    <mergeCell ref="AD8:AG8"/>
    <mergeCell ref="Y9:AC9"/>
    <mergeCell ref="Y10:AC10"/>
    <mergeCell ref="Y11:AC11"/>
    <mergeCell ref="AH8:AL8"/>
    <mergeCell ref="O9:S9"/>
    <mergeCell ref="T9:X9"/>
    <mergeCell ref="AD9:AG9"/>
    <mergeCell ref="AH9:AL9"/>
    <mergeCell ref="AD10:AG10"/>
    <mergeCell ref="AH10:AL10"/>
    <mergeCell ref="BB11:BG11"/>
    <mergeCell ref="AN10:AQ10"/>
    <mergeCell ref="AN11:AQ11"/>
    <mergeCell ref="AD14:AG14"/>
    <mergeCell ref="AH14:AL14"/>
    <mergeCell ref="AX13:BA13"/>
    <mergeCell ref="BB14:BG14"/>
    <mergeCell ref="BB13:BG13"/>
    <mergeCell ref="BB12:BG12"/>
    <mergeCell ref="AX14:BA14"/>
    <mergeCell ref="AX12:BA12"/>
    <mergeCell ref="AH12:AL12"/>
    <mergeCell ref="AH13:AL13"/>
    <mergeCell ref="O12:S12"/>
    <mergeCell ref="T12:X12"/>
    <mergeCell ref="AD12:AG12"/>
    <mergeCell ref="O11:S11"/>
    <mergeCell ref="T11:X11"/>
    <mergeCell ref="AD11:AG11"/>
    <mergeCell ref="Y14:AC14"/>
    <mergeCell ref="O15:S15"/>
    <mergeCell ref="T15:X15"/>
    <mergeCell ref="AD15:AG15"/>
    <mergeCell ref="O13:S13"/>
    <mergeCell ref="T13:X13"/>
    <mergeCell ref="AD13:AG13"/>
    <mergeCell ref="Y15:AC15"/>
    <mergeCell ref="O17:S17"/>
    <mergeCell ref="T17:X17"/>
    <mergeCell ref="AD17:AG17"/>
    <mergeCell ref="AH17:AL17"/>
    <mergeCell ref="Y16:AC16"/>
    <mergeCell ref="Y17:AC17"/>
    <mergeCell ref="AX15:BA15"/>
    <mergeCell ref="O14:S14"/>
    <mergeCell ref="T14:X14"/>
    <mergeCell ref="O16:S16"/>
    <mergeCell ref="T16:X16"/>
    <mergeCell ref="AD16:AG16"/>
    <mergeCell ref="AH16:AL16"/>
    <mergeCell ref="AX16:BA16"/>
    <mergeCell ref="AX17:BA17"/>
    <mergeCell ref="AH15:AL15"/>
  </mergeCells>
  <phoneticPr fontId="4"/>
  <pageMargins left="0.78740157480314965" right="0.39370078740157483" top="0.39370078740157483" bottom="0.39370078740157483" header="0" footer="0"/>
  <pageSetup paperSize="9" scale="89" firstPageNumber="0" orientation="landscape" horizontalDpi="300" verticalDpi="300" r:id="rId1"/>
  <headerFooter scaleWithDoc="0" alignWithMargins="0">
    <oddFooter>&amp;C&amp;"ＭＳ 明朝,標準"－３３－</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36">
    <pageSetUpPr fitToPage="1"/>
  </sheetPr>
  <dimension ref="A1:T33"/>
  <sheetViews>
    <sheetView view="pageLayout" zoomScaleNormal="100" workbookViewId="0">
      <selection activeCell="G8" sqref="G8:H8"/>
    </sheetView>
  </sheetViews>
  <sheetFormatPr defaultColWidth="9" defaultRowHeight="14.4"/>
  <cols>
    <col min="1" max="1" width="4.21875" style="263" customWidth="1"/>
    <col min="2" max="2" width="13.44140625" style="263" customWidth="1"/>
    <col min="3" max="18" width="7.6640625" style="263" customWidth="1"/>
    <col min="19" max="19" width="8.109375" style="263" customWidth="1"/>
    <col min="20" max="20" width="2.109375" style="263" customWidth="1"/>
    <col min="21" max="23" width="8.6640625" style="263" customWidth="1"/>
    <col min="24" max="255" width="9" style="263"/>
    <col min="256" max="256" width="3.6640625" style="263" customWidth="1"/>
    <col min="257" max="257" width="11.6640625" style="263" customWidth="1"/>
    <col min="258" max="273" width="7.6640625" style="263" customWidth="1"/>
    <col min="274" max="274" width="8.109375" style="263" customWidth="1"/>
    <col min="275" max="275" width="2.109375" style="263" customWidth="1"/>
    <col min="276" max="279" width="8.6640625" style="263" customWidth="1"/>
    <col min="280" max="511" width="9" style="263"/>
    <col min="512" max="512" width="3.6640625" style="263" customWidth="1"/>
    <col min="513" max="513" width="11.6640625" style="263" customWidth="1"/>
    <col min="514" max="529" width="7.6640625" style="263" customWidth="1"/>
    <col min="530" max="530" width="8.109375" style="263" customWidth="1"/>
    <col min="531" max="531" width="2.109375" style="263" customWidth="1"/>
    <col min="532" max="535" width="8.6640625" style="263" customWidth="1"/>
    <col min="536" max="767" width="9" style="263"/>
    <col min="768" max="768" width="3.6640625" style="263" customWidth="1"/>
    <col min="769" max="769" width="11.6640625" style="263" customWidth="1"/>
    <col min="770" max="785" width="7.6640625" style="263" customWidth="1"/>
    <col min="786" max="786" width="8.109375" style="263" customWidth="1"/>
    <col min="787" max="787" width="2.109375" style="263" customWidth="1"/>
    <col min="788" max="791" width="8.6640625" style="263" customWidth="1"/>
    <col min="792" max="1023" width="9" style="263"/>
    <col min="1024" max="1024" width="3.6640625" style="263" customWidth="1"/>
    <col min="1025" max="1025" width="11.6640625" style="263" customWidth="1"/>
    <col min="1026" max="1041" width="7.6640625" style="263" customWidth="1"/>
    <col min="1042" max="1042" width="8.109375" style="263" customWidth="1"/>
    <col min="1043" max="1043" width="2.109375" style="263" customWidth="1"/>
    <col min="1044" max="1047" width="8.6640625" style="263" customWidth="1"/>
    <col min="1048" max="1279" width="9" style="263"/>
    <col min="1280" max="1280" width="3.6640625" style="263" customWidth="1"/>
    <col min="1281" max="1281" width="11.6640625" style="263" customWidth="1"/>
    <col min="1282" max="1297" width="7.6640625" style="263" customWidth="1"/>
    <col min="1298" max="1298" width="8.109375" style="263" customWidth="1"/>
    <col min="1299" max="1299" width="2.109375" style="263" customWidth="1"/>
    <col min="1300" max="1303" width="8.6640625" style="263" customWidth="1"/>
    <col min="1304" max="1535" width="9" style="263"/>
    <col min="1536" max="1536" width="3.6640625" style="263" customWidth="1"/>
    <col min="1537" max="1537" width="11.6640625" style="263" customWidth="1"/>
    <col min="1538" max="1553" width="7.6640625" style="263" customWidth="1"/>
    <col min="1554" max="1554" width="8.109375" style="263" customWidth="1"/>
    <col min="1555" max="1555" width="2.109375" style="263" customWidth="1"/>
    <col min="1556" max="1559" width="8.6640625" style="263" customWidth="1"/>
    <col min="1560" max="1791" width="9" style="263"/>
    <col min="1792" max="1792" width="3.6640625" style="263" customWidth="1"/>
    <col min="1793" max="1793" width="11.6640625" style="263" customWidth="1"/>
    <col min="1794" max="1809" width="7.6640625" style="263" customWidth="1"/>
    <col min="1810" max="1810" width="8.109375" style="263" customWidth="1"/>
    <col min="1811" max="1811" width="2.109375" style="263" customWidth="1"/>
    <col min="1812" max="1815" width="8.6640625" style="263" customWidth="1"/>
    <col min="1816" max="2047" width="9" style="263"/>
    <col min="2048" max="2048" width="3.6640625" style="263" customWidth="1"/>
    <col min="2049" max="2049" width="11.6640625" style="263" customWidth="1"/>
    <col min="2050" max="2065" width="7.6640625" style="263" customWidth="1"/>
    <col min="2066" max="2066" width="8.109375" style="263" customWidth="1"/>
    <col min="2067" max="2067" width="2.109375" style="263" customWidth="1"/>
    <col min="2068" max="2071" width="8.6640625" style="263" customWidth="1"/>
    <col min="2072" max="2303" width="9" style="263"/>
    <col min="2304" max="2304" width="3.6640625" style="263" customWidth="1"/>
    <col min="2305" max="2305" width="11.6640625" style="263" customWidth="1"/>
    <col min="2306" max="2321" width="7.6640625" style="263" customWidth="1"/>
    <col min="2322" max="2322" width="8.109375" style="263" customWidth="1"/>
    <col min="2323" max="2323" width="2.109375" style="263" customWidth="1"/>
    <col min="2324" max="2327" width="8.6640625" style="263" customWidth="1"/>
    <col min="2328" max="2559" width="9" style="263"/>
    <col min="2560" max="2560" width="3.6640625" style="263" customWidth="1"/>
    <col min="2561" max="2561" width="11.6640625" style="263" customWidth="1"/>
    <col min="2562" max="2577" width="7.6640625" style="263" customWidth="1"/>
    <col min="2578" max="2578" width="8.109375" style="263" customWidth="1"/>
    <col min="2579" max="2579" width="2.109375" style="263" customWidth="1"/>
    <col min="2580" max="2583" width="8.6640625" style="263" customWidth="1"/>
    <col min="2584" max="2815" width="9" style="263"/>
    <col min="2816" max="2816" width="3.6640625" style="263" customWidth="1"/>
    <col min="2817" max="2817" width="11.6640625" style="263" customWidth="1"/>
    <col min="2818" max="2833" width="7.6640625" style="263" customWidth="1"/>
    <col min="2834" max="2834" width="8.109375" style="263" customWidth="1"/>
    <col min="2835" max="2835" width="2.109375" style="263" customWidth="1"/>
    <col min="2836" max="2839" width="8.6640625" style="263" customWidth="1"/>
    <col min="2840" max="3071" width="9" style="263"/>
    <col min="3072" max="3072" width="3.6640625" style="263" customWidth="1"/>
    <col min="3073" max="3073" width="11.6640625" style="263" customWidth="1"/>
    <col min="3074" max="3089" width="7.6640625" style="263" customWidth="1"/>
    <col min="3090" max="3090" width="8.109375" style="263" customWidth="1"/>
    <col min="3091" max="3091" width="2.109375" style="263" customWidth="1"/>
    <col min="3092" max="3095" width="8.6640625" style="263" customWidth="1"/>
    <col min="3096" max="3327" width="9" style="263"/>
    <col min="3328" max="3328" width="3.6640625" style="263" customWidth="1"/>
    <col min="3329" max="3329" width="11.6640625" style="263" customWidth="1"/>
    <col min="3330" max="3345" width="7.6640625" style="263" customWidth="1"/>
    <col min="3346" max="3346" width="8.109375" style="263" customWidth="1"/>
    <col min="3347" max="3347" width="2.109375" style="263" customWidth="1"/>
    <col min="3348" max="3351" width="8.6640625" style="263" customWidth="1"/>
    <col min="3352" max="3583" width="9" style="263"/>
    <col min="3584" max="3584" width="3.6640625" style="263" customWidth="1"/>
    <col min="3585" max="3585" width="11.6640625" style="263" customWidth="1"/>
    <col min="3586" max="3601" width="7.6640625" style="263" customWidth="1"/>
    <col min="3602" max="3602" width="8.109375" style="263" customWidth="1"/>
    <col min="3603" max="3603" width="2.109375" style="263" customWidth="1"/>
    <col min="3604" max="3607" width="8.6640625" style="263" customWidth="1"/>
    <col min="3608" max="3839" width="9" style="263"/>
    <col min="3840" max="3840" width="3.6640625" style="263" customWidth="1"/>
    <col min="3841" max="3841" width="11.6640625" style="263" customWidth="1"/>
    <col min="3842" max="3857" width="7.6640625" style="263" customWidth="1"/>
    <col min="3858" max="3858" width="8.109375" style="263" customWidth="1"/>
    <col min="3859" max="3859" width="2.109375" style="263" customWidth="1"/>
    <col min="3860" max="3863" width="8.6640625" style="263" customWidth="1"/>
    <col min="3864" max="4095" width="9" style="263"/>
    <col min="4096" max="4096" width="3.6640625" style="263" customWidth="1"/>
    <col min="4097" max="4097" width="11.6640625" style="263" customWidth="1"/>
    <col min="4098" max="4113" width="7.6640625" style="263" customWidth="1"/>
    <col min="4114" max="4114" width="8.109375" style="263" customWidth="1"/>
    <col min="4115" max="4115" width="2.109375" style="263" customWidth="1"/>
    <col min="4116" max="4119" width="8.6640625" style="263" customWidth="1"/>
    <col min="4120" max="4351" width="9" style="263"/>
    <col min="4352" max="4352" width="3.6640625" style="263" customWidth="1"/>
    <col min="4353" max="4353" width="11.6640625" style="263" customWidth="1"/>
    <col min="4354" max="4369" width="7.6640625" style="263" customWidth="1"/>
    <col min="4370" max="4370" width="8.109375" style="263" customWidth="1"/>
    <col min="4371" max="4371" width="2.109375" style="263" customWidth="1"/>
    <col min="4372" max="4375" width="8.6640625" style="263" customWidth="1"/>
    <col min="4376" max="4607" width="9" style="263"/>
    <col min="4608" max="4608" width="3.6640625" style="263" customWidth="1"/>
    <col min="4609" max="4609" width="11.6640625" style="263" customWidth="1"/>
    <col min="4610" max="4625" width="7.6640625" style="263" customWidth="1"/>
    <col min="4626" max="4626" width="8.109375" style="263" customWidth="1"/>
    <col min="4627" max="4627" width="2.109375" style="263" customWidth="1"/>
    <col min="4628" max="4631" width="8.6640625" style="263" customWidth="1"/>
    <col min="4632" max="4863" width="9" style="263"/>
    <col min="4864" max="4864" width="3.6640625" style="263" customWidth="1"/>
    <col min="4865" max="4865" width="11.6640625" style="263" customWidth="1"/>
    <col min="4866" max="4881" width="7.6640625" style="263" customWidth="1"/>
    <col min="4882" max="4882" width="8.109375" style="263" customWidth="1"/>
    <col min="4883" max="4883" width="2.109375" style="263" customWidth="1"/>
    <col min="4884" max="4887" width="8.6640625" style="263" customWidth="1"/>
    <col min="4888" max="5119" width="9" style="263"/>
    <col min="5120" max="5120" width="3.6640625" style="263" customWidth="1"/>
    <col min="5121" max="5121" width="11.6640625" style="263" customWidth="1"/>
    <col min="5122" max="5137" width="7.6640625" style="263" customWidth="1"/>
    <col min="5138" max="5138" width="8.109375" style="263" customWidth="1"/>
    <col min="5139" max="5139" width="2.109375" style="263" customWidth="1"/>
    <col min="5140" max="5143" width="8.6640625" style="263" customWidth="1"/>
    <col min="5144" max="5375" width="9" style="263"/>
    <col min="5376" max="5376" width="3.6640625" style="263" customWidth="1"/>
    <col min="5377" max="5377" width="11.6640625" style="263" customWidth="1"/>
    <col min="5378" max="5393" width="7.6640625" style="263" customWidth="1"/>
    <col min="5394" max="5394" width="8.109375" style="263" customWidth="1"/>
    <col min="5395" max="5395" width="2.109375" style="263" customWidth="1"/>
    <col min="5396" max="5399" width="8.6640625" style="263" customWidth="1"/>
    <col min="5400" max="5631" width="9" style="263"/>
    <col min="5632" max="5632" width="3.6640625" style="263" customWidth="1"/>
    <col min="5633" max="5633" width="11.6640625" style="263" customWidth="1"/>
    <col min="5634" max="5649" width="7.6640625" style="263" customWidth="1"/>
    <col min="5650" max="5650" width="8.109375" style="263" customWidth="1"/>
    <col min="5651" max="5651" width="2.109375" style="263" customWidth="1"/>
    <col min="5652" max="5655" width="8.6640625" style="263" customWidth="1"/>
    <col min="5656" max="5887" width="9" style="263"/>
    <col min="5888" max="5888" width="3.6640625" style="263" customWidth="1"/>
    <col min="5889" max="5889" width="11.6640625" style="263" customWidth="1"/>
    <col min="5890" max="5905" width="7.6640625" style="263" customWidth="1"/>
    <col min="5906" max="5906" width="8.109375" style="263" customWidth="1"/>
    <col min="5907" max="5907" width="2.109375" style="263" customWidth="1"/>
    <col min="5908" max="5911" width="8.6640625" style="263" customWidth="1"/>
    <col min="5912" max="6143" width="9" style="263"/>
    <col min="6144" max="6144" width="3.6640625" style="263" customWidth="1"/>
    <col min="6145" max="6145" width="11.6640625" style="263" customWidth="1"/>
    <col min="6146" max="6161" width="7.6640625" style="263" customWidth="1"/>
    <col min="6162" max="6162" width="8.109375" style="263" customWidth="1"/>
    <col min="6163" max="6163" width="2.109375" style="263" customWidth="1"/>
    <col min="6164" max="6167" width="8.6640625" style="263" customWidth="1"/>
    <col min="6168" max="6399" width="9" style="263"/>
    <col min="6400" max="6400" width="3.6640625" style="263" customWidth="1"/>
    <col min="6401" max="6401" width="11.6640625" style="263" customWidth="1"/>
    <col min="6402" max="6417" width="7.6640625" style="263" customWidth="1"/>
    <col min="6418" max="6418" width="8.109375" style="263" customWidth="1"/>
    <col min="6419" max="6419" width="2.109375" style="263" customWidth="1"/>
    <col min="6420" max="6423" width="8.6640625" style="263" customWidth="1"/>
    <col min="6424" max="6655" width="9" style="263"/>
    <col min="6656" max="6656" width="3.6640625" style="263" customWidth="1"/>
    <col min="6657" max="6657" width="11.6640625" style="263" customWidth="1"/>
    <col min="6658" max="6673" width="7.6640625" style="263" customWidth="1"/>
    <col min="6674" max="6674" width="8.109375" style="263" customWidth="1"/>
    <col min="6675" max="6675" width="2.109375" style="263" customWidth="1"/>
    <col min="6676" max="6679" width="8.6640625" style="263" customWidth="1"/>
    <col min="6680" max="6911" width="9" style="263"/>
    <col min="6912" max="6912" width="3.6640625" style="263" customWidth="1"/>
    <col min="6913" max="6913" width="11.6640625" style="263" customWidth="1"/>
    <col min="6914" max="6929" width="7.6640625" style="263" customWidth="1"/>
    <col min="6930" max="6930" width="8.109375" style="263" customWidth="1"/>
    <col min="6931" max="6931" width="2.109375" style="263" customWidth="1"/>
    <col min="6932" max="6935" width="8.6640625" style="263" customWidth="1"/>
    <col min="6936" max="7167" width="9" style="263"/>
    <col min="7168" max="7168" width="3.6640625" style="263" customWidth="1"/>
    <col min="7169" max="7169" width="11.6640625" style="263" customWidth="1"/>
    <col min="7170" max="7185" width="7.6640625" style="263" customWidth="1"/>
    <col min="7186" max="7186" width="8.109375" style="263" customWidth="1"/>
    <col min="7187" max="7187" width="2.109375" style="263" customWidth="1"/>
    <col min="7188" max="7191" width="8.6640625" style="263" customWidth="1"/>
    <col min="7192" max="7423" width="9" style="263"/>
    <col min="7424" max="7424" width="3.6640625" style="263" customWidth="1"/>
    <col min="7425" max="7425" width="11.6640625" style="263" customWidth="1"/>
    <col min="7426" max="7441" width="7.6640625" style="263" customWidth="1"/>
    <col min="7442" max="7442" width="8.109375" style="263" customWidth="1"/>
    <col min="7443" max="7443" width="2.109375" style="263" customWidth="1"/>
    <col min="7444" max="7447" width="8.6640625" style="263" customWidth="1"/>
    <col min="7448" max="7679" width="9" style="263"/>
    <col min="7680" max="7680" width="3.6640625" style="263" customWidth="1"/>
    <col min="7681" max="7681" width="11.6640625" style="263" customWidth="1"/>
    <col min="7682" max="7697" width="7.6640625" style="263" customWidth="1"/>
    <col min="7698" max="7698" width="8.109375" style="263" customWidth="1"/>
    <col min="7699" max="7699" width="2.109375" style="263" customWidth="1"/>
    <col min="7700" max="7703" width="8.6640625" style="263" customWidth="1"/>
    <col min="7704" max="7935" width="9" style="263"/>
    <col min="7936" max="7936" width="3.6640625" style="263" customWidth="1"/>
    <col min="7937" max="7937" width="11.6640625" style="263" customWidth="1"/>
    <col min="7938" max="7953" width="7.6640625" style="263" customWidth="1"/>
    <col min="7954" max="7954" width="8.109375" style="263" customWidth="1"/>
    <col min="7955" max="7955" width="2.109375" style="263" customWidth="1"/>
    <col min="7956" max="7959" width="8.6640625" style="263" customWidth="1"/>
    <col min="7960" max="8191" width="9" style="263"/>
    <col min="8192" max="8192" width="3.6640625" style="263" customWidth="1"/>
    <col min="8193" max="8193" width="11.6640625" style="263" customWidth="1"/>
    <col min="8194" max="8209" width="7.6640625" style="263" customWidth="1"/>
    <col min="8210" max="8210" width="8.109375" style="263" customWidth="1"/>
    <col min="8211" max="8211" width="2.109375" style="263" customWidth="1"/>
    <col min="8212" max="8215" width="8.6640625" style="263" customWidth="1"/>
    <col min="8216" max="8447" width="9" style="263"/>
    <col min="8448" max="8448" width="3.6640625" style="263" customWidth="1"/>
    <col min="8449" max="8449" width="11.6640625" style="263" customWidth="1"/>
    <col min="8450" max="8465" width="7.6640625" style="263" customWidth="1"/>
    <col min="8466" max="8466" width="8.109375" style="263" customWidth="1"/>
    <col min="8467" max="8467" width="2.109375" style="263" customWidth="1"/>
    <col min="8468" max="8471" width="8.6640625" style="263" customWidth="1"/>
    <col min="8472" max="8703" width="9" style="263"/>
    <col min="8704" max="8704" width="3.6640625" style="263" customWidth="1"/>
    <col min="8705" max="8705" width="11.6640625" style="263" customWidth="1"/>
    <col min="8706" max="8721" width="7.6640625" style="263" customWidth="1"/>
    <col min="8722" max="8722" width="8.109375" style="263" customWidth="1"/>
    <col min="8723" max="8723" width="2.109375" style="263" customWidth="1"/>
    <col min="8724" max="8727" width="8.6640625" style="263" customWidth="1"/>
    <col min="8728" max="8959" width="9" style="263"/>
    <col min="8960" max="8960" width="3.6640625" style="263" customWidth="1"/>
    <col min="8961" max="8961" width="11.6640625" style="263" customWidth="1"/>
    <col min="8962" max="8977" width="7.6640625" style="263" customWidth="1"/>
    <col min="8978" max="8978" width="8.109375" style="263" customWidth="1"/>
    <col min="8979" max="8979" width="2.109375" style="263" customWidth="1"/>
    <col min="8980" max="8983" width="8.6640625" style="263" customWidth="1"/>
    <col min="8984" max="9215" width="9" style="263"/>
    <col min="9216" max="9216" width="3.6640625" style="263" customWidth="1"/>
    <col min="9217" max="9217" width="11.6640625" style="263" customWidth="1"/>
    <col min="9218" max="9233" width="7.6640625" style="263" customWidth="1"/>
    <col min="9234" max="9234" width="8.109375" style="263" customWidth="1"/>
    <col min="9235" max="9235" width="2.109375" style="263" customWidth="1"/>
    <col min="9236" max="9239" width="8.6640625" style="263" customWidth="1"/>
    <col min="9240" max="9471" width="9" style="263"/>
    <col min="9472" max="9472" width="3.6640625" style="263" customWidth="1"/>
    <col min="9473" max="9473" width="11.6640625" style="263" customWidth="1"/>
    <col min="9474" max="9489" width="7.6640625" style="263" customWidth="1"/>
    <col min="9490" max="9490" width="8.109375" style="263" customWidth="1"/>
    <col min="9491" max="9491" width="2.109375" style="263" customWidth="1"/>
    <col min="9492" max="9495" width="8.6640625" style="263" customWidth="1"/>
    <col min="9496" max="9727" width="9" style="263"/>
    <col min="9728" max="9728" width="3.6640625" style="263" customWidth="1"/>
    <col min="9729" max="9729" width="11.6640625" style="263" customWidth="1"/>
    <col min="9730" max="9745" width="7.6640625" style="263" customWidth="1"/>
    <col min="9746" max="9746" width="8.109375" style="263" customWidth="1"/>
    <col min="9747" max="9747" width="2.109375" style="263" customWidth="1"/>
    <col min="9748" max="9751" width="8.6640625" style="263" customWidth="1"/>
    <col min="9752" max="9983" width="9" style="263"/>
    <col min="9984" max="9984" width="3.6640625" style="263" customWidth="1"/>
    <col min="9985" max="9985" width="11.6640625" style="263" customWidth="1"/>
    <col min="9986" max="10001" width="7.6640625" style="263" customWidth="1"/>
    <col min="10002" max="10002" width="8.109375" style="263" customWidth="1"/>
    <col min="10003" max="10003" width="2.109375" style="263" customWidth="1"/>
    <col min="10004" max="10007" width="8.6640625" style="263" customWidth="1"/>
    <col min="10008" max="10239" width="9" style="263"/>
    <col min="10240" max="10240" width="3.6640625" style="263" customWidth="1"/>
    <col min="10241" max="10241" width="11.6640625" style="263" customWidth="1"/>
    <col min="10242" max="10257" width="7.6640625" style="263" customWidth="1"/>
    <col min="10258" max="10258" width="8.109375" style="263" customWidth="1"/>
    <col min="10259" max="10259" width="2.109375" style="263" customWidth="1"/>
    <col min="10260" max="10263" width="8.6640625" style="263" customWidth="1"/>
    <col min="10264" max="10495" width="9" style="263"/>
    <col min="10496" max="10496" width="3.6640625" style="263" customWidth="1"/>
    <col min="10497" max="10497" width="11.6640625" style="263" customWidth="1"/>
    <col min="10498" max="10513" width="7.6640625" style="263" customWidth="1"/>
    <col min="10514" max="10514" width="8.109375" style="263" customWidth="1"/>
    <col min="10515" max="10515" width="2.109375" style="263" customWidth="1"/>
    <col min="10516" max="10519" width="8.6640625" style="263" customWidth="1"/>
    <col min="10520" max="10751" width="9" style="263"/>
    <col min="10752" max="10752" width="3.6640625" style="263" customWidth="1"/>
    <col min="10753" max="10753" width="11.6640625" style="263" customWidth="1"/>
    <col min="10754" max="10769" width="7.6640625" style="263" customWidth="1"/>
    <col min="10770" max="10770" width="8.109375" style="263" customWidth="1"/>
    <col min="10771" max="10771" width="2.109375" style="263" customWidth="1"/>
    <col min="10772" max="10775" width="8.6640625" style="263" customWidth="1"/>
    <col min="10776" max="11007" width="9" style="263"/>
    <col min="11008" max="11008" width="3.6640625" style="263" customWidth="1"/>
    <col min="11009" max="11009" width="11.6640625" style="263" customWidth="1"/>
    <col min="11010" max="11025" width="7.6640625" style="263" customWidth="1"/>
    <col min="11026" max="11026" width="8.109375" style="263" customWidth="1"/>
    <col min="11027" max="11027" width="2.109375" style="263" customWidth="1"/>
    <col min="11028" max="11031" width="8.6640625" style="263" customWidth="1"/>
    <col min="11032" max="11263" width="9" style="263"/>
    <col min="11264" max="11264" width="3.6640625" style="263" customWidth="1"/>
    <col min="11265" max="11265" width="11.6640625" style="263" customWidth="1"/>
    <col min="11266" max="11281" width="7.6640625" style="263" customWidth="1"/>
    <col min="11282" max="11282" width="8.109375" style="263" customWidth="1"/>
    <col min="11283" max="11283" width="2.109375" style="263" customWidth="1"/>
    <col min="11284" max="11287" width="8.6640625" style="263" customWidth="1"/>
    <col min="11288" max="11519" width="9" style="263"/>
    <col min="11520" max="11520" width="3.6640625" style="263" customWidth="1"/>
    <col min="11521" max="11521" width="11.6640625" style="263" customWidth="1"/>
    <col min="11522" max="11537" width="7.6640625" style="263" customWidth="1"/>
    <col min="11538" max="11538" width="8.109375" style="263" customWidth="1"/>
    <col min="11539" max="11539" width="2.109375" style="263" customWidth="1"/>
    <col min="11540" max="11543" width="8.6640625" style="263" customWidth="1"/>
    <col min="11544" max="11775" width="9" style="263"/>
    <col min="11776" max="11776" width="3.6640625" style="263" customWidth="1"/>
    <col min="11777" max="11777" width="11.6640625" style="263" customWidth="1"/>
    <col min="11778" max="11793" width="7.6640625" style="263" customWidth="1"/>
    <col min="11794" max="11794" width="8.109375" style="263" customWidth="1"/>
    <col min="11795" max="11795" width="2.109375" style="263" customWidth="1"/>
    <col min="11796" max="11799" width="8.6640625" style="263" customWidth="1"/>
    <col min="11800" max="12031" width="9" style="263"/>
    <col min="12032" max="12032" width="3.6640625" style="263" customWidth="1"/>
    <col min="12033" max="12033" width="11.6640625" style="263" customWidth="1"/>
    <col min="12034" max="12049" width="7.6640625" style="263" customWidth="1"/>
    <col min="12050" max="12050" width="8.109375" style="263" customWidth="1"/>
    <col min="12051" max="12051" width="2.109375" style="263" customWidth="1"/>
    <col min="12052" max="12055" width="8.6640625" style="263" customWidth="1"/>
    <col min="12056" max="12287" width="9" style="263"/>
    <col min="12288" max="12288" width="3.6640625" style="263" customWidth="1"/>
    <col min="12289" max="12289" width="11.6640625" style="263" customWidth="1"/>
    <col min="12290" max="12305" width="7.6640625" style="263" customWidth="1"/>
    <col min="12306" max="12306" width="8.109375" style="263" customWidth="1"/>
    <col min="12307" max="12307" width="2.109375" style="263" customWidth="1"/>
    <col min="12308" max="12311" width="8.6640625" style="263" customWidth="1"/>
    <col min="12312" max="12543" width="9" style="263"/>
    <col min="12544" max="12544" width="3.6640625" style="263" customWidth="1"/>
    <col min="12545" max="12545" width="11.6640625" style="263" customWidth="1"/>
    <col min="12546" max="12561" width="7.6640625" style="263" customWidth="1"/>
    <col min="12562" max="12562" width="8.109375" style="263" customWidth="1"/>
    <col min="12563" max="12563" width="2.109375" style="263" customWidth="1"/>
    <col min="12564" max="12567" width="8.6640625" style="263" customWidth="1"/>
    <col min="12568" max="12799" width="9" style="263"/>
    <col min="12800" max="12800" width="3.6640625" style="263" customWidth="1"/>
    <col min="12801" max="12801" width="11.6640625" style="263" customWidth="1"/>
    <col min="12802" max="12817" width="7.6640625" style="263" customWidth="1"/>
    <col min="12818" max="12818" width="8.109375" style="263" customWidth="1"/>
    <col min="12819" max="12819" width="2.109375" style="263" customWidth="1"/>
    <col min="12820" max="12823" width="8.6640625" style="263" customWidth="1"/>
    <col min="12824" max="13055" width="9" style="263"/>
    <col min="13056" max="13056" width="3.6640625" style="263" customWidth="1"/>
    <col min="13057" max="13057" width="11.6640625" style="263" customWidth="1"/>
    <col min="13058" max="13073" width="7.6640625" style="263" customWidth="1"/>
    <col min="13074" max="13074" width="8.109375" style="263" customWidth="1"/>
    <col min="13075" max="13075" width="2.109375" style="263" customWidth="1"/>
    <col min="13076" max="13079" width="8.6640625" style="263" customWidth="1"/>
    <col min="13080" max="13311" width="9" style="263"/>
    <col min="13312" max="13312" width="3.6640625" style="263" customWidth="1"/>
    <col min="13313" max="13313" width="11.6640625" style="263" customWidth="1"/>
    <col min="13314" max="13329" width="7.6640625" style="263" customWidth="1"/>
    <col min="13330" max="13330" width="8.109375" style="263" customWidth="1"/>
    <col min="13331" max="13331" width="2.109375" style="263" customWidth="1"/>
    <col min="13332" max="13335" width="8.6640625" style="263" customWidth="1"/>
    <col min="13336" max="13567" width="9" style="263"/>
    <col min="13568" max="13568" width="3.6640625" style="263" customWidth="1"/>
    <col min="13569" max="13569" width="11.6640625" style="263" customWidth="1"/>
    <col min="13570" max="13585" width="7.6640625" style="263" customWidth="1"/>
    <col min="13586" max="13586" width="8.109375" style="263" customWidth="1"/>
    <col min="13587" max="13587" width="2.109375" style="263" customWidth="1"/>
    <col min="13588" max="13591" width="8.6640625" style="263" customWidth="1"/>
    <col min="13592" max="13823" width="9" style="263"/>
    <col min="13824" max="13824" width="3.6640625" style="263" customWidth="1"/>
    <col min="13825" max="13825" width="11.6640625" style="263" customWidth="1"/>
    <col min="13826" max="13841" width="7.6640625" style="263" customWidth="1"/>
    <col min="13842" max="13842" width="8.109375" style="263" customWidth="1"/>
    <col min="13843" max="13843" width="2.109375" style="263" customWidth="1"/>
    <col min="13844" max="13847" width="8.6640625" style="263" customWidth="1"/>
    <col min="13848" max="14079" width="9" style="263"/>
    <col min="14080" max="14080" width="3.6640625" style="263" customWidth="1"/>
    <col min="14081" max="14081" width="11.6640625" style="263" customWidth="1"/>
    <col min="14082" max="14097" width="7.6640625" style="263" customWidth="1"/>
    <col min="14098" max="14098" width="8.109375" style="263" customWidth="1"/>
    <col min="14099" max="14099" width="2.109375" style="263" customWidth="1"/>
    <col min="14100" max="14103" width="8.6640625" style="263" customWidth="1"/>
    <col min="14104" max="14335" width="9" style="263"/>
    <col min="14336" max="14336" width="3.6640625" style="263" customWidth="1"/>
    <col min="14337" max="14337" width="11.6640625" style="263" customWidth="1"/>
    <col min="14338" max="14353" width="7.6640625" style="263" customWidth="1"/>
    <col min="14354" max="14354" width="8.109375" style="263" customWidth="1"/>
    <col min="14355" max="14355" width="2.109375" style="263" customWidth="1"/>
    <col min="14356" max="14359" width="8.6640625" style="263" customWidth="1"/>
    <col min="14360" max="14591" width="9" style="263"/>
    <col min="14592" max="14592" width="3.6640625" style="263" customWidth="1"/>
    <col min="14593" max="14593" width="11.6640625" style="263" customWidth="1"/>
    <col min="14594" max="14609" width="7.6640625" style="263" customWidth="1"/>
    <col min="14610" max="14610" width="8.109375" style="263" customWidth="1"/>
    <col min="14611" max="14611" width="2.109375" style="263" customWidth="1"/>
    <col min="14612" max="14615" width="8.6640625" style="263" customWidth="1"/>
    <col min="14616" max="14847" width="9" style="263"/>
    <col min="14848" max="14848" width="3.6640625" style="263" customWidth="1"/>
    <col min="14849" max="14849" width="11.6640625" style="263" customWidth="1"/>
    <col min="14850" max="14865" width="7.6640625" style="263" customWidth="1"/>
    <col min="14866" max="14866" width="8.109375" style="263" customWidth="1"/>
    <col min="14867" max="14867" width="2.109375" style="263" customWidth="1"/>
    <col min="14868" max="14871" width="8.6640625" style="263" customWidth="1"/>
    <col min="14872" max="15103" width="9" style="263"/>
    <col min="15104" max="15104" width="3.6640625" style="263" customWidth="1"/>
    <col min="15105" max="15105" width="11.6640625" style="263" customWidth="1"/>
    <col min="15106" max="15121" width="7.6640625" style="263" customWidth="1"/>
    <col min="15122" max="15122" width="8.109375" style="263" customWidth="1"/>
    <col min="15123" max="15123" width="2.109375" style="263" customWidth="1"/>
    <col min="15124" max="15127" width="8.6640625" style="263" customWidth="1"/>
    <col min="15128" max="15359" width="9" style="263"/>
    <col min="15360" max="15360" width="3.6640625" style="263" customWidth="1"/>
    <col min="15361" max="15361" width="11.6640625" style="263" customWidth="1"/>
    <col min="15362" max="15377" width="7.6640625" style="263" customWidth="1"/>
    <col min="15378" max="15378" width="8.109375" style="263" customWidth="1"/>
    <col min="15379" max="15379" width="2.109375" style="263" customWidth="1"/>
    <col min="15380" max="15383" width="8.6640625" style="263" customWidth="1"/>
    <col min="15384" max="15615" width="9" style="263"/>
    <col min="15616" max="15616" width="3.6640625" style="263" customWidth="1"/>
    <col min="15617" max="15617" width="11.6640625" style="263" customWidth="1"/>
    <col min="15618" max="15633" width="7.6640625" style="263" customWidth="1"/>
    <col min="15634" max="15634" width="8.109375" style="263" customWidth="1"/>
    <col min="15635" max="15635" width="2.109375" style="263" customWidth="1"/>
    <col min="15636" max="15639" width="8.6640625" style="263" customWidth="1"/>
    <col min="15640" max="15871" width="9" style="263"/>
    <col min="15872" max="15872" width="3.6640625" style="263" customWidth="1"/>
    <col min="15873" max="15873" width="11.6640625" style="263" customWidth="1"/>
    <col min="15874" max="15889" width="7.6640625" style="263" customWidth="1"/>
    <col min="15890" max="15890" width="8.109375" style="263" customWidth="1"/>
    <col min="15891" max="15891" width="2.109375" style="263" customWidth="1"/>
    <col min="15892" max="15895" width="8.6640625" style="263" customWidth="1"/>
    <col min="15896" max="16127" width="9" style="263"/>
    <col min="16128" max="16128" width="3.6640625" style="263" customWidth="1"/>
    <col min="16129" max="16129" width="11.6640625" style="263" customWidth="1"/>
    <col min="16130" max="16145" width="7.6640625" style="263" customWidth="1"/>
    <col min="16146" max="16146" width="8.109375" style="263" customWidth="1"/>
    <col min="16147" max="16147" width="2.109375" style="263" customWidth="1"/>
    <col min="16148" max="16151" width="8.6640625" style="263" customWidth="1"/>
    <col min="16152" max="16384" width="9" style="263"/>
  </cols>
  <sheetData>
    <row r="1" spans="1:20" s="260" customFormat="1" ht="20.3" customHeight="1">
      <c r="A1" s="1229" t="s">
        <v>988</v>
      </c>
      <c r="B1" s="1229"/>
      <c r="C1" s="1229"/>
      <c r="D1" s="1229"/>
      <c r="E1" s="256"/>
      <c r="F1" s="256"/>
      <c r="G1" s="256"/>
      <c r="H1" s="256"/>
      <c r="I1" s="256"/>
      <c r="J1" s="256"/>
      <c r="K1" s="256"/>
      <c r="L1" s="256"/>
      <c r="M1" s="256"/>
      <c r="N1" s="256"/>
      <c r="O1" s="256"/>
      <c r="P1" s="256"/>
      <c r="Q1" s="256"/>
      <c r="R1" s="256"/>
      <c r="S1" s="256"/>
      <c r="T1" s="256"/>
    </row>
    <row r="2" spans="1:20" s="260" customFormat="1" ht="20.3" customHeight="1">
      <c r="A2" s="1314" t="s">
        <v>1922</v>
      </c>
      <c r="B2" s="1314"/>
      <c r="C2" s="1314"/>
      <c r="D2" s="1314"/>
      <c r="E2" s="1314"/>
      <c r="F2" s="1314"/>
      <c r="G2" s="258"/>
      <c r="H2" s="258"/>
      <c r="I2" s="258"/>
      <c r="J2" s="258"/>
      <c r="K2" s="258"/>
      <c r="L2" s="258"/>
      <c r="M2" s="258"/>
      <c r="N2" s="258"/>
      <c r="P2" s="258"/>
      <c r="Q2" s="258"/>
      <c r="R2" s="258"/>
      <c r="S2" s="258"/>
      <c r="T2" s="493" t="s">
        <v>1810</v>
      </c>
    </row>
    <row r="3" spans="1:20" ht="20.3" customHeight="1">
      <c r="A3" s="261"/>
      <c r="B3" s="262" t="s">
        <v>989</v>
      </c>
      <c r="C3" s="1144" t="s">
        <v>1413</v>
      </c>
      <c r="D3" s="1142"/>
      <c r="E3" s="1142"/>
      <c r="F3" s="1142"/>
      <c r="G3" s="1142"/>
      <c r="H3" s="1143"/>
      <c r="I3" s="1144" t="s">
        <v>990</v>
      </c>
      <c r="J3" s="1142"/>
      <c r="K3" s="1142"/>
      <c r="L3" s="1142"/>
      <c r="M3" s="1142"/>
      <c r="N3" s="1143"/>
      <c r="O3" s="1144" t="s">
        <v>991</v>
      </c>
      <c r="P3" s="1142"/>
      <c r="Q3" s="1142"/>
      <c r="R3" s="1142"/>
      <c r="S3" s="1142"/>
      <c r="T3" s="1145"/>
    </row>
    <row r="4" spans="1:20" ht="20.3" customHeight="1">
      <c r="A4" s="264" t="s">
        <v>992</v>
      </c>
      <c r="B4" s="425" t="s">
        <v>1414</v>
      </c>
      <c r="C4" s="265" t="s">
        <v>993</v>
      </c>
      <c r="D4" s="265" t="s">
        <v>994</v>
      </c>
      <c r="E4" s="265" t="s">
        <v>995</v>
      </c>
      <c r="F4" s="265" t="s">
        <v>996</v>
      </c>
      <c r="G4" s="1084" t="s">
        <v>123</v>
      </c>
      <c r="H4" s="1123"/>
      <c r="I4" s="226" t="s">
        <v>993</v>
      </c>
      <c r="J4" s="226" t="s">
        <v>994</v>
      </c>
      <c r="K4" s="226" t="s">
        <v>995</v>
      </c>
      <c r="L4" s="226" t="s">
        <v>996</v>
      </c>
      <c r="M4" s="1084" t="s">
        <v>123</v>
      </c>
      <c r="N4" s="1123"/>
      <c r="O4" s="226" t="s">
        <v>993</v>
      </c>
      <c r="P4" s="226" t="s">
        <v>994</v>
      </c>
      <c r="Q4" s="226" t="s">
        <v>995</v>
      </c>
      <c r="R4" s="226" t="s">
        <v>996</v>
      </c>
      <c r="S4" s="1084" t="s">
        <v>123</v>
      </c>
      <c r="T4" s="1132"/>
    </row>
    <row r="5" spans="1:20" ht="20.3" customHeight="1">
      <c r="A5" s="1299" t="s">
        <v>997</v>
      </c>
      <c r="B5" s="499" t="s">
        <v>998</v>
      </c>
      <c r="C5" s="402" t="s">
        <v>617</v>
      </c>
      <c r="D5" s="402">
        <v>15</v>
      </c>
      <c r="E5" s="402" t="s">
        <v>617</v>
      </c>
      <c r="F5" s="402" t="s">
        <v>617</v>
      </c>
      <c r="G5" s="1308">
        <f>IF(SUM(C5:F5)=0,"－",SUM(C5:F5))</f>
        <v>15</v>
      </c>
      <c r="H5" s="1309"/>
      <c r="I5" s="402" t="s">
        <v>617</v>
      </c>
      <c r="J5" s="402" t="s">
        <v>617</v>
      </c>
      <c r="K5" s="402" t="s">
        <v>617</v>
      </c>
      <c r="L5" s="402" t="s">
        <v>1415</v>
      </c>
      <c r="M5" s="1308" t="str">
        <f>IF(SUM(I5:L5)=0,"－",SUM(I5:L5))</f>
        <v>－</v>
      </c>
      <c r="N5" s="1309"/>
      <c r="O5" s="402" t="s">
        <v>617</v>
      </c>
      <c r="P5" s="402">
        <v>10</v>
      </c>
      <c r="Q5" s="402" t="s">
        <v>617</v>
      </c>
      <c r="R5" s="402" t="s">
        <v>617</v>
      </c>
      <c r="S5" s="1302">
        <f>IF(SUM(O5:R5)=0,"－",SUM(O5:R5))</f>
        <v>10</v>
      </c>
      <c r="T5" s="1303"/>
    </row>
    <row r="6" spans="1:20" ht="20.3" customHeight="1">
      <c r="A6" s="1300"/>
      <c r="B6" s="499" t="s">
        <v>999</v>
      </c>
      <c r="C6" s="402" t="s">
        <v>617</v>
      </c>
      <c r="D6" s="402" t="s">
        <v>617</v>
      </c>
      <c r="E6" s="402" t="s">
        <v>617</v>
      </c>
      <c r="F6" s="402" t="s">
        <v>617</v>
      </c>
      <c r="G6" s="1308" t="str">
        <f>IF(SUM(C6:F6)=0,"－",SUM(C6:F6))</f>
        <v>－</v>
      </c>
      <c r="H6" s="1309"/>
      <c r="I6" s="402" t="s">
        <v>617</v>
      </c>
      <c r="J6" s="402" t="s">
        <v>617</v>
      </c>
      <c r="K6" s="402" t="s">
        <v>617</v>
      </c>
      <c r="L6" s="402" t="s">
        <v>617</v>
      </c>
      <c r="M6" s="1308" t="str">
        <f>IF(SUM(I6:L6)=0,"－",SUM(I6:L6))</f>
        <v>－</v>
      </c>
      <c r="N6" s="1309"/>
      <c r="O6" s="402" t="s">
        <v>617</v>
      </c>
      <c r="P6" s="402" t="s">
        <v>617</v>
      </c>
      <c r="Q6" s="402" t="s">
        <v>617</v>
      </c>
      <c r="R6" s="402" t="s">
        <v>617</v>
      </c>
      <c r="S6" s="1302" t="str">
        <f>IF(SUM(O6:R6)=0,"－",SUM(O6:R6))</f>
        <v>－</v>
      </c>
      <c r="T6" s="1303"/>
    </row>
    <row r="7" spans="1:20" ht="20.3" customHeight="1">
      <c r="A7" s="1300"/>
      <c r="B7" s="499" t="s">
        <v>1000</v>
      </c>
      <c r="C7" s="402" t="s">
        <v>617</v>
      </c>
      <c r="D7" s="402" t="s">
        <v>617</v>
      </c>
      <c r="E7" s="402" t="s">
        <v>617</v>
      </c>
      <c r="F7" s="402" t="s">
        <v>617</v>
      </c>
      <c r="G7" s="1308" t="str">
        <f>IF(SUM(C7:F7)=0,"－",SUM(C7:F7))</f>
        <v>－</v>
      </c>
      <c r="H7" s="1309"/>
      <c r="I7" s="402" t="s">
        <v>617</v>
      </c>
      <c r="J7" s="402" t="s">
        <v>617</v>
      </c>
      <c r="K7" s="402" t="s">
        <v>617</v>
      </c>
      <c r="L7" s="402" t="s">
        <v>617</v>
      </c>
      <c r="M7" s="1308" t="str">
        <f>IF(SUM(I7:L7)=0,"－",SUM(I7:L7))</f>
        <v>－</v>
      </c>
      <c r="N7" s="1309"/>
      <c r="O7" s="402" t="s">
        <v>617</v>
      </c>
      <c r="P7" s="402" t="s">
        <v>617</v>
      </c>
      <c r="Q7" s="402" t="s">
        <v>617</v>
      </c>
      <c r="R7" s="402" t="s">
        <v>617</v>
      </c>
      <c r="S7" s="1302" t="str">
        <f>IF(SUM(O7:R7)=0,"－",SUM(O7:R7))</f>
        <v>－</v>
      </c>
      <c r="T7" s="1303"/>
    </row>
    <row r="8" spans="1:20" ht="20.3" customHeight="1">
      <c r="A8" s="1300"/>
      <c r="B8" s="499" t="s">
        <v>1001</v>
      </c>
      <c r="C8" s="402" t="s">
        <v>617</v>
      </c>
      <c r="D8" s="402" t="s">
        <v>617</v>
      </c>
      <c r="E8" s="402" t="s">
        <v>617</v>
      </c>
      <c r="F8" s="402" t="s">
        <v>617</v>
      </c>
      <c r="G8" s="1308" t="str">
        <f>IF(SUM(C8:F8)=0,"－",SUM(C8:F8))</f>
        <v>－</v>
      </c>
      <c r="H8" s="1309"/>
      <c r="I8" s="402" t="s">
        <v>617</v>
      </c>
      <c r="J8" s="402" t="s">
        <v>617</v>
      </c>
      <c r="K8" s="402" t="s">
        <v>617</v>
      </c>
      <c r="L8" s="402" t="s">
        <v>617</v>
      </c>
      <c r="M8" s="1308" t="str">
        <f>IF(SUM(I8:L8)=0,"－",SUM(I8:L8))</f>
        <v>－</v>
      </c>
      <c r="N8" s="1309"/>
      <c r="O8" s="402" t="s">
        <v>617</v>
      </c>
      <c r="P8" s="402" t="s">
        <v>617</v>
      </c>
      <c r="Q8" s="402" t="s">
        <v>617</v>
      </c>
      <c r="R8" s="402" t="s">
        <v>617</v>
      </c>
      <c r="S8" s="1302" t="str">
        <f>IF(SUM(O8:R8)=0,"－",SUM(O8:R8))</f>
        <v>－</v>
      </c>
      <c r="T8" s="1303"/>
    </row>
    <row r="9" spans="1:20" ht="20.3" customHeight="1">
      <c r="A9" s="1301"/>
      <c r="B9" s="499" t="s">
        <v>123</v>
      </c>
      <c r="C9" s="402" t="str">
        <f>IF(SUM(C5:C8)=0,"－",SUM(C5:C8))</f>
        <v>－</v>
      </c>
      <c r="D9" s="402">
        <f>IF(SUM(D5:D8)=0,"－",SUM(D5:D8))</f>
        <v>15</v>
      </c>
      <c r="E9" s="402" t="str">
        <f>IF(SUM(E5:E8)=0,"－",SUM(E5:E8))</f>
        <v>－</v>
      </c>
      <c r="F9" s="402" t="str">
        <f>IF(SUM(F5:F8)=0,"－",SUM(F5:F8))</f>
        <v>－</v>
      </c>
      <c r="G9" s="1308">
        <f>IF(SUM(G5:G8)=0,"－",SUM(G5:G8))</f>
        <v>15</v>
      </c>
      <c r="H9" s="1309" t="str">
        <f t="shared" ref="H9:T9" si="0">IF(SUM(H5:H8)=0,"－",SUM(H5:H8))</f>
        <v>－</v>
      </c>
      <c r="I9" s="402" t="str">
        <f>IF(SUM(I5:I8)=0,"－",SUM(I5:I8))</f>
        <v>－</v>
      </c>
      <c r="J9" s="402" t="str">
        <f>IF(SUM(J5:J8)=0,"－",SUM(J5:J8))</f>
        <v>－</v>
      </c>
      <c r="K9" s="402" t="str">
        <f>IF(SUM(K5:K8)=0,"－",SUM(K5:K8))</f>
        <v>－</v>
      </c>
      <c r="L9" s="402" t="str">
        <f>IF(SUM(L5:L8)=0,"－",SUM(L5:L8))</f>
        <v>－</v>
      </c>
      <c r="M9" s="1308" t="str">
        <f>IF(SUM(M5:M8)=0,"－",SUM(M5:M8))</f>
        <v>－</v>
      </c>
      <c r="N9" s="1309" t="str">
        <f t="shared" si="0"/>
        <v>－</v>
      </c>
      <c r="O9" s="402" t="str">
        <f>IF(SUM(O5:O8)=0,"－",SUM(O5:O8))</f>
        <v>－</v>
      </c>
      <c r="P9" s="402">
        <f>IF(SUM(P5:P8)=0,"－",SUM(P5:P8))</f>
        <v>10</v>
      </c>
      <c r="Q9" s="402" t="str">
        <f>IF(SUM(Q5:Q8)=0,"－",SUM(Q5:Q8))</f>
        <v>－</v>
      </c>
      <c r="R9" s="402" t="str">
        <f>IF(SUM(R5:R8)=0,"－",SUM(R5:R8))</f>
        <v>－</v>
      </c>
      <c r="S9" s="1302">
        <f>IF(SUM(S5:S8)=0,"－",SUM(S5:S8))</f>
        <v>10</v>
      </c>
      <c r="T9" s="1303" t="str">
        <f t="shared" si="0"/>
        <v>－</v>
      </c>
    </row>
    <row r="10" spans="1:20" ht="20.3" customHeight="1">
      <c r="A10" s="1299" t="s">
        <v>1002</v>
      </c>
      <c r="B10" s="499" t="s">
        <v>998</v>
      </c>
      <c r="C10" s="402" t="s">
        <v>617</v>
      </c>
      <c r="D10" s="402">
        <v>72</v>
      </c>
      <c r="E10" s="402" t="s">
        <v>617</v>
      </c>
      <c r="F10" s="402" t="str">
        <f>IF(SUM(F6:F9)=0,"－",SUM(F6:F9))</f>
        <v>－</v>
      </c>
      <c r="G10" s="1308">
        <f>IF(SUM(C10:F10)=0,"－",SUM(C10:F10))</f>
        <v>72</v>
      </c>
      <c r="H10" s="1309"/>
      <c r="I10" s="402" t="s">
        <v>617</v>
      </c>
      <c r="J10" s="402" t="s">
        <v>617</v>
      </c>
      <c r="K10" s="402" t="s">
        <v>617</v>
      </c>
      <c r="L10" s="402" t="s">
        <v>617</v>
      </c>
      <c r="M10" s="1308" t="str">
        <f>IF(SUM(I10:L10)=0,"－",SUM(I10:L10))</f>
        <v>－</v>
      </c>
      <c r="N10" s="1309"/>
      <c r="O10" s="402" t="s">
        <v>617</v>
      </c>
      <c r="P10" s="402" t="s">
        <v>617</v>
      </c>
      <c r="Q10" s="402" t="s">
        <v>617</v>
      </c>
      <c r="R10" s="402" t="s">
        <v>617</v>
      </c>
      <c r="S10" s="1302" t="str">
        <f>IF(SUM(O10:R10)=0,"－",SUM(O10:R10))</f>
        <v>－</v>
      </c>
      <c r="T10" s="1303"/>
    </row>
    <row r="11" spans="1:20" ht="20.3" customHeight="1">
      <c r="A11" s="1300"/>
      <c r="B11" s="499" t="s">
        <v>999</v>
      </c>
      <c r="C11" s="402" t="s">
        <v>617</v>
      </c>
      <c r="D11" s="402">
        <v>183</v>
      </c>
      <c r="E11" s="402" t="s">
        <v>617</v>
      </c>
      <c r="F11" s="402" t="s">
        <v>617</v>
      </c>
      <c r="G11" s="1308">
        <f>IF(SUM(C11:F11)=0,"－",SUM(C11:F11))</f>
        <v>183</v>
      </c>
      <c r="H11" s="1309"/>
      <c r="I11" s="402" t="s">
        <v>617</v>
      </c>
      <c r="J11" s="402" t="s">
        <v>617</v>
      </c>
      <c r="K11" s="402" t="s">
        <v>617</v>
      </c>
      <c r="L11" s="402" t="s">
        <v>617</v>
      </c>
      <c r="M11" s="1308" t="str">
        <f>IF(SUM(I11:L11)=0,"－",SUM(I11:L11))</f>
        <v>－</v>
      </c>
      <c r="N11" s="1309"/>
      <c r="O11" s="402" t="s">
        <v>617</v>
      </c>
      <c r="P11" s="402" t="s">
        <v>617</v>
      </c>
      <c r="Q11" s="402" t="s">
        <v>617</v>
      </c>
      <c r="R11" s="402" t="s">
        <v>617</v>
      </c>
      <c r="S11" s="1302" t="str">
        <f>IF(SUM(O11:R11)=0,"－",SUM(O11:R11))</f>
        <v>－</v>
      </c>
      <c r="T11" s="1303"/>
    </row>
    <row r="12" spans="1:20" ht="20.3" customHeight="1">
      <c r="A12" s="1300"/>
      <c r="B12" s="499" t="s">
        <v>1000</v>
      </c>
      <c r="C12" s="402" t="s">
        <v>617</v>
      </c>
      <c r="D12" s="402" t="s">
        <v>617</v>
      </c>
      <c r="E12" s="402" t="s">
        <v>617</v>
      </c>
      <c r="F12" s="402" t="s">
        <v>617</v>
      </c>
      <c r="G12" s="1308" t="str">
        <f>IF(SUM(C12:F12)=0,"－",SUM(C12:F12))</f>
        <v>－</v>
      </c>
      <c r="H12" s="1309"/>
      <c r="I12" s="402" t="s">
        <v>617</v>
      </c>
      <c r="J12" s="402" t="s">
        <v>617</v>
      </c>
      <c r="K12" s="402" t="s">
        <v>617</v>
      </c>
      <c r="L12" s="402" t="s">
        <v>617</v>
      </c>
      <c r="M12" s="1308" t="str">
        <f>IF(SUM(I12:L12)=0,"－",SUM(I12:L12))</f>
        <v>－</v>
      </c>
      <c r="N12" s="1309"/>
      <c r="O12" s="402" t="s">
        <v>617</v>
      </c>
      <c r="P12" s="402" t="s">
        <v>617</v>
      </c>
      <c r="Q12" s="402" t="s">
        <v>617</v>
      </c>
      <c r="R12" s="402" t="s">
        <v>617</v>
      </c>
      <c r="S12" s="1302" t="str">
        <f>IF(SUM(O12:R12)=0,"－",SUM(O12:R12))</f>
        <v>－</v>
      </c>
      <c r="T12" s="1303"/>
    </row>
    <row r="13" spans="1:20" ht="20.3" customHeight="1">
      <c r="A13" s="1300"/>
      <c r="B13" s="499" t="s">
        <v>1001</v>
      </c>
      <c r="C13" s="402" t="s">
        <v>617</v>
      </c>
      <c r="D13" s="402" t="s">
        <v>617</v>
      </c>
      <c r="E13" s="402" t="s">
        <v>617</v>
      </c>
      <c r="F13" s="402" t="s">
        <v>617</v>
      </c>
      <c r="G13" s="1308" t="str">
        <f>IF(SUM(C13:F13)=0,"－",SUM(C13:F13))</f>
        <v>－</v>
      </c>
      <c r="H13" s="1309"/>
      <c r="I13" s="402" t="s">
        <v>617</v>
      </c>
      <c r="J13" s="402" t="s">
        <v>617</v>
      </c>
      <c r="K13" s="402" t="s">
        <v>617</v>
      </c>
      <c r="L13" s="402" t="s">
        <v>617</v>
      </c>
      <c r="M13" s="1308" t="str">
        <f>IF(SUM(I13:L13)=0,"－",SUM(I13:L13))</f>
        <v>－</v>
      </c>
      <c r="N13" s="1309"/>
      <c r="O13" s="402" t="s">
        <v>617</v>
      </c>
      <c r="P13" s="402" t="s">
        <v>617</v>
      </c>
      <c r="Q13" s="402" t="s">
        <v>617</v>
      </c>
      <c r="R13" s="402" t="s">
        <v>617</v>
      </c>
      <c r="S13" s="1302" t="str">
        <f>IF(SUM(O13:R13)=0,"－",SUM(O13:R13))</f>
        <v>－</v>
      </c>
      <c r="T13" s="1303"/>
    </row>
    <row r="14" spans="1:20" ht="20.3" customHeight="1">
      <c r="A14" s="1301"/>
      <c r="B14" s="226" t="s">
        <v>123</v>
      </c>
      <c r="C14" s="402" t="str">
        <f>IF(SUM(C10:C13)=0,"－",SUM(C10:C13))</f>
        <v>－</v>
      </c>
      <c r="D14" s="402">
        <f>IF(SUM(D10:D13)=0,"－",SUM(D10:D13))</f>
        <v>255</v>
      </c>
      <c r="E14" s="402" t="str">
        <f>IF(SUM(E10:E13)=0,"－",SUM(E10:E13))</f>
        <v>－</v>
      </c>
      <c r="F14" s="402" t="str">
        <f>IF(SUM(F10:F13)=0,"－",SUM(F10:F13))</f>
        <v>－</v>
      </c>
      <c r="G14" s="1308">
        <f>IF(SUM(G10:G13)=0,"－",SUM(G10:G13))</f>
        <v>255</v>
      </c>
      <c r="H14" s="1309" t="str">
        <f t="shared" ref="H14:T14" si="1">IF(SUM(H10:H13)=0,"－",SUM(H10:H13))</f>
        <v>－</v>
      </c>
      <c r="I14" s="402" t="str">
        <f>IF(SUM(I10:I13)=0,"－",SUM(I10:I13))</f>
        <v>－</v>
      </c>
      <c r="J14" s="402" t="str">
        <f>IF(SUM(J10:J13)=0,"－",SUM(J10:J13))</f>
        <v>－</v>
      </c>
      <c r="K14" s="402" t="str">
        <f>IF(SUM(K10:K13)=0,"－",SUM(K10:K13))</f>
        <v>－</v>
      </c>
      <c r="L14" s="402" t="str">
        <f>IF(SUM(L10:L13)=0,"－",SUM(L10:L13))</f>
        <v>－</v>
      </c>
      <c r="M14" s="1308" t="str">
        <f>IF(SUM(M10:M13)=0,"－",SUM(M10:M13))</f>
        <v>－</v>
      </c>
      <c r="N14" s="1309" t="str">
        <f t="shared" si="1"/>
        <v>－</v>
      </c>
      <c r="O14" s="402" t="str">
        <f>IF(SUM(O10:O13)=0,"－",SUM(O10:O13))</f>
        <v>－</v>
      </c>
      <c r="P14" s="402" t="str">
        <f>IF(SUM(P10:P13)=0,"－",SUM(P10:P13))</f>
        <v>－</v>
      </c>
      <c r="Q14" s="402" t="str">
        <f>IF(SUM(Q10:Q13)=0,"－",SUM(Q10:Q13))</f>
        <v>－</v>
      </c>
      <c r="R14" s="402" t="str">
        <f>IF(SUM(R10:R13)=0,"－",SUM(R10:R13))</f>
        <v>－</v>
      </c>
      <c r="S14" s="1302" t="str">
        <f>IF(SUM(S10:S13)=0,"－",SUM(S10:S13))</f>
        <v>－</v>
      </c>
      <c r="T14" s="1303" t="str">
        <f t="shared" si="1"/>
        <v>－</v>
      </c>
    </row>
    <row r="15" spans="1:20" ht="20.3" customHeight="1" thickBot="1">
      <c r="A15" s="1106" t="s">
        <v>1811</v>
      </c>
      <c r="B15" s="991"/>
      <c r="C15" s="403" t="str">
        <f>IF(SUM(C5:C8)+SUM(C10:C13)=0,"－",SUM(C5:C8)+SUM(C10:C13))</f>
        <v>－</v>
      </c>
      <c r="D15" s="403">
        <f>IF(SUM(D5:D8)+SUM(D10:D13)=0,"－",SUM(D5:D8)+SUM(D10:D13))</f>
        <v>270</v>
      </c>
      <c r="E15" s="403" t="str">
        <f>IF(SUM(E5:E8)+SUM(E10:E13)=0,"－",SUM(E5:E8)+SUM(E10:E13))</f>
        <v>－</v>
      </c>
      <c r="F15" s="403" t="str">
        <f>IF(SUM(F5:F8)+SUM(F10:F13)=0,"－",SUM(F5:F8)+SUM(F10:F13))</f>
        <v>－</v>
      </c>
      <c r="G15" s="1310">
        <f>IF(SUM(G5:G8)+SUM(G10:G13)=0,"－",SUM(G5:G8)+SUM(G10:G13))</f>
        <v>270</v>
      </c>
      <c r="H15" s="1311" t="str">
        <f t="shared" ref="H15:T15" si="2">IF(SUM(H5:H8)+SUM(H10:H13)=0,"－",SUM(H5:H8)+SUM(H10:H13))</f>
        <v>－</v>
      </c>
      <c r="I15" s="404" t="str">
        <f>IF(SUM(I5:I8)+SUM(I10:I13)=0,"－",SUM(I5:I8)+SUM(I10:I13))</f>
        <v>－</v>
      </c>
      <c r="J15" s="404" t="str">
        <f>IF(SUM(J5:J8)+SUM(J10:J13)=0,"－",SUM(J5:J8)+SUM(J10:J13))</f>
        <v>－</v>
      </c>
      <c r="K15" s="404" t="str">
        <f>IF(SUM(K5:K8)+SUM(K10:K13)=0,"－",SUM(K5:K8)+SUM(K10:K13))</f>
        <v>－</v>
      </c>
      <c r="L15" s="404" t="str">
        <f>IF(SUM(L5:L8)+SUM(L10:L13)=0,"－",SUM(L5:L8)+SUM(L10:L13))</f>
        <v>－</v>
      </c>
      <c r="M15" s="1310" t="str">
        <f>IF(SUM(M5:M8)+SUM(M10:M13)=0,"－",SUM(M5:M8)+SUM(M10:M13))</f>
        <v>－</v>
      </c>
      <c r="N15" s="1311" t="str">
        <f t="shared" si="2"/>
        <v>－</v>
      </c>
      <c r="O15" s="404" t="str">
        <f>IF(SUM(O5:O8)+SUM(O10:O13)=0,"－",SUM(O5:O8)+SUM(O10:O13))</f>
        <v>－</v>
      </c>
      <c r="P15" s="403">
        <f>IF(SUM(P5:P8)+SUM(P10:P13)=0,"－",SUM(P5:P8)+SUM(P10:P13))</f>
        <v>10</v>
      </c>
      <c r="Q15" s="404" t="str">
        <f>IF(SUM(Q5:Q8)+SUM(Q10:Q13)=0,"－",SUM(Q5:Q8)+SUM(Q10:Q13))</f>
        <v>－</v>
      </c>
      <c r="R15" s="404" t="str">
        <f>IF(SUM(R5:R8)+SUM(R10:R13)=0,"－",SUM(R5:R8)+SUM(R10:R13))</f>
        <v>－</v>
      </c>
      <c r="S15" s="1312">
        <f>IF(SUM(S5:S8)+SUM(S10:S13)=0,"－",SUM(S5:S8)+SUM(S10:S13))</f>
        <v>10</v>
      </c>
      <c r="T15" s="1313" t="str">
        <f t="shared" si="2"/>
        <v>－</v>
      </c>
    </row>
    <row r="16" spans="1:20" ht="20.3" customHeight="1" thickTop="1">
      <c r="A16" s="267"/>
      <c r="B16" s="268" t="s">
        <v>989</v>
      </c>
      <c r="C16" s="1304" t="s">
        <v>1813</v>
      </c>
      <c r="D16" s="1305"/>
      <c r="E16" s="1305"/>
      <c r="F16" s="1305"/>
      <c r="G16" s="1305"/>
      <c r="H16" s="1306"/>
      <c r="I16" s="1304" t="s">
        <v>1003</v>
      </c>
      <c r="J16" s="1305"/>
      <c r="K16" s="1305"/>
      <c r="L16" s="1305"/>
      <c r="M16" s="1306"/>
      <c r="N16" s="1304" t="s">
        <v>894</v>
      </c>
      <c r="O16" s="1305"/>
      <c r="P16" s="1305"/>
      <c r="Q16" s="1305"/>
      <c r="R16" s="1305"/>
      <c r="S16" s="1305"/>
      <c r="T16" s="1307"/>
    </row>
    <row r="17" spans="1:20" ht="20.3" customHeight="1">
      <c r="A17" s="264" t="s">
        <v>992</v>
      </c>
      <c r="B17" s="425" t="s">
        <v>1402</v>
      </c>
      <c r="C17" s="265" t="s">
        <v>993</v>
      </c>
      <c r="D17" s="226" t="s">
        <v>994</v>
      </c>
      <c r="E17" s="226" t="s">
        <v>995</v>
      </c>
      <c r="F17" s="226" t="s">
        <v>996</v>
      </c>
      <c r="G17" s="241" t="s">
        <v>1004</v>
      </c>
      <c r="H17" s="226" t="s">
        <v>123</v>
      </c>
      <c r="I17" s="226" t="s">
        <v>993</v>
      </c>
      <c r="J17" s="226" t="s">
        <v>994</v>
      </c>
      <c r="K17" s="226" t="s">
        <v>995</v>
      </c>
      <c r="L17" s="226" t="s">
        <v>996</v>
      </c>
      <c r="M17" s="226" t="s">
        <v>123</v>
      </c>
      <c r="N17" s="226" t="s">
        <v>993</v>
      </c>
      <c r="O17" s="226" t="s">
        <v>994</v>
      </c>
      <c r="P17" s="226" t="s">
        <v>995</v>
      </c>
      <c r="Q17" s="226" t="s">
        <v>996</v>
      </c>
      <c r="R17" s="241" t="s">
        <v>1004</v>
      </c>
      <c r="S17" s="1084" t="s">
        <v>123</v>
      </c>
      <c r="T17" s="1132"/>
    </row>
    <row r="18" spans="1:20" ht="20.3" customHeight="1">
      <c r="A18" s="1299" t="s">
        <v>997</v>
      </c>
      <c r="B18" s="499" t="s">
        <v>998</v>
      </c>
      <c r="C18" s="402" t="s">
        <v>1341</v>
      </c>
      <c r="D18" s="402" t="s">
        <v>617</v>
      </c>
      <c r="E18" s="402" t="s">
        <v>617</v>
      </c>
      <c r="F18" s="402" t="s">
        <v>617</v>
      </c>
      <c r="G18" s="402" t="s">
        <v>617</v>
      </c>
      <c r="H18" s="402" t="str">
        <f>IF(SUM(C18:G18)=0,"－",SUM(C18:G18))</f>
        <v>－</v>
      </c>
      <c r="I18" s="402" t="s">
        <v>617</v>
      </c>
      <c r="J18" s="402" t="s">
        <v>617</v>
      </c>
      <c r="K18" s="402" t="s">
        <v>617</v>
      </c>
      <c r="L18" s="402" t="s">
        <v>617</v>
      </c>
      <c r="M18" s="402" t="str">
        <f>IF(SUM(H18:L18)=0,"－",SUM(H18:L18))</f>
        <v>－</v>
      </c>
      <c r="N18" s="402" t="s">
        <v>617</v>
      </c>
      <c r="O18" s="402">
        <v>25</v>
      </c>
      <c r="P18" s="402" t="s">
        <v>617</v>
      </c>
      <c r="Q18" s="402" t="s">
        <v>617</v>
      </c>
      <c r="R18" s="402" t="s">
        <v>617</v>
      </c>
      <c r="S18" s="1302">
        <f t="shared" ref="S18:S27" si="3">IF(SUM(N18:R18)=0,"－",SUM(N18:R18))</f>
        <v>25</v>
      </c>
      <c r="T18" s="1303">
        <f t="shared" ref="T18:T27" si="4">IF(SUM(O18:S18)=0,"－",SUM(O18:S18))</f>
        <v>50</v>
      </c>
    </row>
    <row r="19" spans="1:20" ht="20.3" customHeight="1">
      <c r="A19" s="1300"/>
      <c r="B19" s="499" t="s">
        <v>999</v>
      </c>
      <c r="C19" s="402" t="s">
        <v>617</v>
      </c>
      <c r="D19" s="402" t="s">
        <v>617</v>
      </c>
      <c r="E19" s="402" t="s">
        <v>617</v>
      </c>
      <c r="F19" s="402" t="s">
        <v>617</v>
      </c>
      <c r="G19" s="402" t="s">
        <v>617</v>
      </c>
      <c r="H19" s="402" t="str">
        <f>IF(SUM(C19:G19)=0,"－",SUM(C19:G19))</f>
        <v>－</v>
      </c>
      <c r="I19" s="402" t="s">
        <v>617</v>
      </c>
      <c r="J19" s="402" t="s">
        <v>617</v>
      </c>
      <c r="K19" s="402" t="s">
        <v>617</v>
      </c>
      <c r="L19" s="402" t="s">
        <v>617</v>
      </c>
      <c r="M19" s="402" t="str">
        <f>IF(SUM(H19:L19)=0,"－",SUM(H19:L19))</f>
        <v>－</v>
      </c>
      <c r="N19" s="402" t="s">
        <v>617</v>
      </c>
      <c r="O19" s="402" t="s">
        <v>617</v>
      </c>
      <c r="P19" s="402" t="s">
        <v>617</v>
      </c>
      <c r="Q19" s="402" t="s">
        <v>617</v>
      </c>
      <c r="R19" s="402" t="s">
        <v>617</v>
      </c>
      <c r="S19" s="1302" t="str">
        <f t="shared" si="3"/>
        <v>－</v>
      </c>
      <c r="T19" s="1303" t="str">
        <f t="shared" si="4"/>
        <v>－</v>
      </c>
    </row>
    <row r="20" spans="1:20" ht="20.3" customHeight="1">
      <c r="A20" s="1300"/>
      <c r="B20" s="499" t="s">
        <v>1000</v>
      </c>
      <c r="C20" s="402" t="s">
        <v>617</v>
      </c>
      <c r="D20" s="402" t="s">
        <v>617</v>
      </c>
      <c r="E20" s="402" t="s">
        <v>617</v>
      </c>
      <c r="F20" s="402" t="s">
        <v>617</v>
      </c>
      <c r="G20" s="402" t="s">
        <v>617</v>
      </c>
      <c r="H20" s="402" t="str">
        <f>IF(SUM(C20:G20)=0,"－",SUM(C20:G20))</f>
        <v>－</v>
      </c>
      <c r="I20" s="402" t="s">
        <v>617</v>
      </c>
      <c r="J20" s="402" t="s">
        <v>617</v>
      </c>
      <c r="K20" s="402" t="s">
        <v>617</v>
      </c>
      <c r="L20" s="402" t="s">
        <v>617</v>
      </c>
      <c r="M20" s="402" t="str">
        <f>IF(SUM(H20:L20)=0,"－",SUM(H20:L20))</f>
        <v>－</v>
      </c>
      <c r="N20" s="402" t="s">
        <v>617</v>
      </c>
      <c r="O20" s="402" t="s">
        <v>617</v>
      </c>
      <c r="P20" s="402" t="s">
        <v>617</v>
      </c>
      <c r="Q20" s="402" t="s">
        <v>617</v>
      </c>
      <c r="R20" s="402" t="s">
        <v>617</v>
      </c>
      <c r="S20" s="1302" t="str">
        <f t="shared" si="3"/>
        <v>－</v>
      </c>
      <c r="T20" s="1303" t="str">
        <f t="shared" si="4"/>
        <v>－</v>
      </c>
    </row>
    <row r="21" spans="1:20" ht="20.3" customHeight="1">
      <c r="A21" s="1300"/>
      <c r="B21" s="499" t="s">
        <v>1001</v>
      </c>
      <c r="C21" s="402" t="s">
        <v>617</v>
      </c>
      <c r="D21" s="402" t="s">
        <v>617</v>
      </c>
      <c r="E21" s="402" t="s">
        <v>617</v>
      </c>
      <c r="F21" s="402" t="s">
        <v>617</v>
      </c>
      <c r="G21" s="402" t="s">
        <v>617</v>
      </c>
      <c r="H21" s="402" t="str">
        <f>IF(SUM(C21:G21)=0,"－",SUM(C21:G21))</f>
        <v>－</v>
      </c>
      <c r="I21" s="402" t="s">
        <v>617</v>
      </c>
      <c r="J21" s="402" t="s">
        <v>617</v>
      </c>
      <c r="K21" s="402" t="s">
        <v>617</v>
      </c>
      <c r="L21" s="402" t="s">
        <v>617</v>
      </c>
      <c r="M21" s="402" t="str">
        <f>IF(SUM(H21:L21)=0,"－",SUM(H21:L21))</f>
        <v>－</v>
      </c>
      <c r="N21" s="402" t="s">
        <v>617</v>
      </c>
      <c r="O21" s="402" t="s">
        <v>617</v>
      </c>
      <c r="P21" s="402" t="s">
        <v>617</v>
      </c>
      <c r="Q21" s="402" t="s">
        <v>617</v>
      </c>
      <c r="R21" s="402" t="s">
        <v>617</v>
      </c>
      <c r="S21" s="1302" t="str">
        <f t="shared" si="3"/>
        <v>－</v>
      </c>
      <c r="T21" s="1303" t="str">
        <f t="shared" si="4"/>
        <v>－</v>
      </c>
    </row>
    <row r="22" spans="1:20" ht="20.3" customHeight="1">
      <c r="A22" s="1301"/>
      <c r="B22" s="499" t="s">
        <v>123</v>
      </c>
      <c r="C22" s="402" t="str">
        <f t="shared" ref="C22:R22" si="5">IF(SUM(C18:C21)=0,"－",SUM(C18:C21))</f>
        <v>－</v>
      </c>
      <c r="D22" s="402" t="str">
        <f t="shared" si="5"/>
        <v>－</v>
      </c>
      <c r="E22" s="402" t="str">
        <f t="shared" si="5"/>
        <v>－</v>
      </c>
      <c r="F22" s="402" t="str">
        <f t="shared" si="5"/>
        <v>－</v>
      </c>
      <c r="G22" s="402" t="str">
        <f t="shared" si="5"/>
        <v>－</v>
      </c>
      <c r="H22" s="402" t="str">
        <f t="shared" si="5"/>
        <v>－</v>
      </c>
      <c r="I22" s="402" t="str">
        <f t="shared" si="5"/>
        <v>－</v>
      </c>
      <c r="J22" s="402" t="str">
        <f t="shared" si="5"/>
        <v>－</v>
      </c>
      <c r="K22" s="402" t="str">
        <f t="shared" si="5"/>
        <v>－</v>
      </c>
      <c r="L22" s="402" t="str">
        <f t="shared" si="5"/>
        <v>－</v>
      </c>
      <c r="M22" s="402" t="str">
        <f t="shared" si="5"/>
        <v>－</v>
      </c>
      <c r="N22" s="402" t="str">
        <f t="shared" si="5"/>
        <v>－</v>
      </c>
      <c r="O22" s="405">
        <f t="shared" si="5"/>
        <v>25</v>
      </c>
      <c r="P22" s="402" t="str">
        <f t="shared" si="5"/>
        <v>－</v>
      </c>
      <c r="Q22" s="402" t="str">
        <f t="shared" si="5"/>
        <v>－</v>
      </c>
      <c r="R22" s="402" t="str">
        <f t="shared" si="5"/>
        <v>－</v>
      </c>
      <c r="S22" s="1302">
        <f t="shared" si="3"/>
        <v>25</v>
      </c>
      <c r="T22" s="1303">
        <f t="shared" si="4"/>
        <v>50</v>
      </c>
    </row>
    <row r="23" spans="1:20" ht="20.3" customHeight="1">
      <c r="A23" s="1299" t="s">
        <v>1002</v>
      </c>
      <c r="B23" s="499" t="s">
        <v>998</v>
      </c>
      <c r="C23" s="402" t="s">
        <v>617</v>
      </c>
      <c r="D23" s="402" t="s">
        <v>617</v>
      </c>
      <c r="E23" s="402" t="s">
        <v>617</v>
      </c>
      <c r="F23" s="402" t="s">
        <v>617</v>
      </c>
      <c r="G23" s="402" t="s">
        <v>617</v>
      </c>
      <c r="H23" s="402" t="str">
        <f>IF(SUM(C23:G23)=0,"－",SUM(C23:G23))</f>
        <v>－</v>
      </c>
      <c r="I23" s="402" t="s">
        <v>617</v>
      </c>
      <c r="J23" s="402">
        <v>1</v>
      </c>
      <c r="K23" s="402" t="s">
        <v>617</v>
      </c>
      <c r="L23" s="402" t="s">
        <v>617</v>
      </c>
      <c r="M23" s="402">
        <f>IF(SUM(H23:L23)=0,"－",SUM(H23:L23))</f>
        <v>1</v>
      </c>
      <c r="N23" s="402" t="s">
        <v>617</v>
      </c>
      <c r="O23" s="402">
        <v>73</v>
      </c>
      <c r="P23" s="402" t="s">
        <v>617</v>
      </c>
      <c r="Q23" s="402" t="s">
        <v>617</v>
      </c>
      <c r="R23" s="402" t="s">
        <v>617</v>
      </c>
      <c r="S23" s="1302">
        <f t="shared" si="3"/>
        <v>73</v>
      </c>
      <c r="T23" s="1303">
        <f t="shared" si="4"/>
        <v>146</v>
      </c>
    </row>
    <row r="24" spans="1:20" ht="20.3" customHeight="1">
      <c r="A24" s="1300"/>
      <c r="B24" s="499" t="s">
        <v>999</v>
      </c>
      <c r="C24" s="402" t="s">
        <v>617</v>
      </c>
      <c r="D24" s="402" t="s">
        <v>617</v>
      </c>
      <c r="E24" s="402" t="s">
        <v>617</v>
      </c>
      <c r="F24" s="402" t="s">
        <v>617</v>
      </c>
      <c r="G24" s="402" t="s">
        <v>617</v>
      </c>
      <c r="H24" s="402" t="str">
        <f>IF(SUM(C24:G24)=0,"－",SUM(C24:G24))</f>
        <v>－</v>
      </c>
      <c r="I24" s="402" t="s">
        <v>617</v>
      </c>
      <c r="J24" s="402">
        <v>177</v>
      </c>
      <c r="K24" s="402" t="s">
        <v>617</v>
      </c>
      <c r="L24" s="402" t="s">
        <v>617</v>
      </c>
      <c r="M24" s="402">
        <f>IF(SUM(H24:L24)=0,"－",SUM(H24:L24))</f>
        <v>177</v>
      </c>
      <c r="N24" s="402" t="s">
        <v>617</v>
      </c>
      <c r="O24" s="402">
        <v>360</v>
      </c>
      <c r="P24" s="402" t="s">
        <v>617</v>
      </c>
      <c r="Q24" s="402" t="s">
        <v>617</v>
      </c>
      <c r="R24" s="402" t="s">
        <v>617</v>
      </c>
      <c r="S24" s="1302">
        <f t="shared" si="3"/>
        <v>360</v>
      </c>
      <c r="T24" s="1303">
        <f t="shared" si="4"/>
        <v>720</v>
      </c>
    </row>
    <row r="25" spans="1:20" ht="20.3" customHeight="1">
      <c r="A25" s="1300"/>
      <c r="B25" s="499" t="s">
        <v>1000</v>
      </c>
      <c r="C25" s="402" t="s">
        <v>617</v>
      </c>
      <c r="D25" s="402" t="s">
        <v>617</v>
      </c>
      <c r="E25" s="402" t="s">
        <v>617</v>
      </c>
      <c r="F25" s="402" t="s">
        <v>617</v>
      </c>
      <c r="G25" s="402" t="s">
        <v>617</v>
      </c>
      <c r="H25" s="402" t="str">
        <f>IF(SUM(C25:G25)=0,"－",SUM(C25:G25))</f>
        <v>－</v>
      </c>
      <c r="I25" s="402" t="s">
        <v>617</v>
      </c>
      <c r="J25" s="402" t="s">
        <v>617</v>
      </c>
      <c r="K25" s="402" t="s">
        <v>617</v>
      </c>
      <c r="L25" s="402" t="s">
        <v>617</v>
      </c>
      <c r="M25" s="402" t="str">
        <f>IF(SUM(H25:L25)=0,"－",SUM(H25:L25))</f>
        <v>－</v>
      </c>
      <c r="N25" s="402" t="s">
        <v>617</v>
      </c>
      <c r="O25" s="402" t="s">
        <v>617</v>
      </c>
      <c r="P25" s="402" t="s">
        <v>617</v>
      </c>
      <c r="Q25" s="402" t="s">
        <v>617</v>
      </c>
      <c r="R25" s="402" t="s">
        <v>617</v>
      </c>
      <c r="S25" s="1302" t="str">
        <f t="shared" si="3"/>
        <v>－</v>
      </c>
      <c r="T25" s="1303" t="str">
        <f t="shared" si="4"/>
        <v>－</v>
      </c>
    </row>
    <row r="26" spans="1:20" ht="20.3" customHeight="1">
      <c r="A26" s="1300"/>
      <c r="B26" s="499" t="s">
        <v>1001</v>
      </c>
      <c r="C26" s="402" t="s">
        <v>617</v>
      </c>
      <c r="D26" s="402" t="s">
        <v>617</v>
      </c>
      <c r="E26" s="402" t="s">
        <v>617</v>
      </c>
      <c r="F26" s="402" t="s">
        <v>617</v>
      </c>
      <c r="G26" s="402" t="s">
        <v>617</v>
      </c>
      <c r="H26" s="402" t="str">
        <f>IF(SUM(C26:G26)=0,"－",SUM(C26:G26))</f>
        <v>－</v>
      </c>
      <c r="I26" s="402" t="s">
        <v>617</v>
      </c>
      <c r="J26" s="402" t="s">
        <v>617</v>
      </c>
      <c r="K26" s="402" t="s">
        <v>617</v>
      </c>
      <c r="L26" s="402" t="s">
        <v>617</v>
      </c>
      <c r="M26" s="402" t="str">
        <f>IF(SUM(H26:L26)=0,"－",SUM(H26:L26))</f>
        <v>－</v>
      </c>
      <c r="N26" s="402" t="s">
        <v>617</v>
      </c>
      <c r="O26" s="402" t="s">
        <v>617</v>
      </c>
      <c r="P26" s="402" t="s">
        <v>617</v>
      </c>
      <c r="Q26" s="402" t="s">
        <v>617</v>
      </c>
      <c r="R26" s="402" t="s">
        <v>617</v>
      </c>
      <c r="S26" s="1302" t="str">
        <f t="shared" si="3"/>
        <v>－</v>
      </c>
      <c r="T26" s="1303" t="str">
        <f t="shared" si="4"/>
        <v>－</v>
      </c>
    </row>
    <row r="27" spans="1:20" ht="20.3" customHeight="1">
      <c r="A27" s="1301"/>
      <c r="B27" s="499" t="s">
        <v>123</v>
      </c>
      <c r="C27" s="402" t="str">
        <f t="shared" ref="C27:R27" si="6">IF(SUM(C23:C26)=0,"－",SUM(C23:C26))</f>
        <v>－</v>
      </c>
      <c r="D27" s="402" t="str">
        <f t="shared" si="6"/>
        <v>－</v>
      </c>
      <c r="E27" s="402" t="str">
        <f t="shared" si="6"/>
        <v>－</v>
      </c>
      <c r="F27" s="402" t="str">
        <f t="shared" si="6"/>
        <v>－</v>
      </c>
      <c r="G27" s="402" t="str">
        <f t="shared" si="6"/>
        <v>－</v>
      </c>
      <c r="H27" s="402" t="str">
        <f t="shared" si="6"/>
        <v>－</v>
      </c>
      <c r="I27" s="402" t="str">
        <f t="shared" si="6"/>
        <v>－</v>
      </c>
      <c r="J27" s="402">
        <f t="shared" si="6"/>
        <v>178</v>
      </c>
      <c r="K27" s="402" t="str">
        <f t="shared" si="6"/>
        <v>－</v>
      </c>
      <c r="L27" s="402" t="str">
        <f t="shared" si="6"/>
        <v>－</v>
      </c>
      <c r="M27" s="402">
        <f t="shared" si="6"/>
        <v>178</v>
      </c>
      <c r="N27" s="402" t="str">
        <f t="shared" si="6"/>
        <v>－</v>
      </c>
      <c r="O27" s="402">
        <f t="shared" si="6"/>
        <v>433</v>
      </c>
      <c r="P27" s="402" t="str">
        <f t="shared" si="6"/>
        <v>－</v>
      </c>
      <c r="Q27" s="402" t="str">
        <f t="shared" si="6"/>
        <v>－</v>
      </c>
      <c r="R27" s="402" t="str">
        <f t="shared" si="6"/>
        <v>－</v>
      </c>
      <c r="S27" s="1302">
        <f t="shared" si="3"/>
        <v>433</v>
      </c>
      <c r="T27" s="1303">
        <f t="shared" si="4"/>
        <v>866</v>
      </c>
    </row>
    <row r="28" spans="1:20" ht="20.3" customHeight="1">
      <c r="A28" s="1106" t="s">
        <v>1811</v>
      </c>
      <c r="B28" s="991"/>
      <c r="C28" s="406" t="str">
        <f t="shared" ref="C28:S28" si="7">IF(SUM(C18:C21)+SUM(C23:C26)=0,"－",SUM(C18:C21)+SUM(C23:C26))</f>
        <v>－</v>
      </c>
      <c r="D28" s="407" t="str">
        <f t="shared" si="7"/>
        <v>－</v>
      </c>
      <c r="E28" s="406" t="str">
        <f t="shared" si="7"/>
        <v>－</v>
      </c>
      <c r="F28" s="408" t="str">
        <f t="shared" si="7"/>
        <v>－</v>
      </c>
      <c r="G28" s="407" t="str">
        <f t="shared" si="7"/>
        <v>－</v>
      </c>
      <c r="H28" s="407" t="str">
        <f t="shared" si="7"/>
        <v>－</v>
      </c>
      <c r="I28" s="406" t="str">
        <f t="shared" si="7"/>
        <v>－</v>
      </c>
      <c r="J28" s="406">
        <f t="shared" si="7"/>
        <v>178</v>
      </c>
      <c r="K28" s="407" t="str">
        <f t="shared" si="7"/>
        <v>－</v>
      </c>
      <c r="L28" s="409" t="str">
        <f t="shared" si="7"/>
        <v>－</v>
      </c>
      <c r="M28" s="407">
        <f t="shared" si="7"/>
        <v>178</v>
      </c>
      <c r="N28" s="407" t="str">
        <f t="shared" si="7"/>
        <v>－</v>
      </c>
      <c r="O28" s="407">
        <f t="shared" si="7"/>
        <v>458</v>
      </c>
      <c r="P28" s="402" t="str">
        <f t="shared" si="7"/>
        <v>－</v>
      </c>
      <c r="Q28" s="406" t="str">
        <f t="shared" si="7"/>
        <v>－</v>
      </c>
      <c r="R28" s="406" t="str">
        <f t="shared" si="7"/>
        <v>－</v>
      </c>
      <c r="S28" s="1297">
        <f t="shared" si="7"/>
        <v>458</v>
      </c>
      <c r="T28" s="1298">
        <f t="shared" ref="T28" si="8">IF(SUM(T18:T21)+SUM(T23:T26)=0,"－",SUM(T18:T21)+SUM(T23:T26))</f>
        <v>916</v>
      </c>
    </row>
    <row r="29" spans="1:20" ht="20.3" customHeight="1">
      <c r="A29" s="224"/>
      <c r="B29" s="269" t="s">
        <v>1005</v>
      </c>
      <c r="C29" s="224"/>
      <c r="D29" s="224"/>
      <c r="E29" s="224"/>
      <c r="F29" s="224"/>
      <c r="G29" s="224"/>
      <c r="H29" s="224"/>
      <c r="I29" s="224"/>
      <c r="J29" s="224"/>
      <c r="K29" s="224"/>
      <c r="L29" s="224"/>
      <c r="M29" s="224"/>
      <c r="N29" s="224"/>
      <c r="O29" s="1118" t="s">
        <v>1923</v>
      </c>
      <c r="P29" s="1118"/>
      <c r="Q29" s="1118"/>
      <c r="R29" s="1118"/>
      <c r="S29" s="1118"/>
      <c r="T29" s="1118"/>
    </row>
    <row r="30" spans="1:20" ht="20.3" customHeight="1">
      <c r="A30" s="224"/>
      <c r="B30" s="224" t="s">
        <v>1812</v>
      </c>
      <c r="C30" s="224"/>
      <c r="D30" s="224"/>
      <c r="E30" s="224"/>
      <c r="F30" s="224"/>
      <c r="G30" s="224"/>
      <c r="H30" s="224"/>
      <c r="I30" s="224"/>
      <c r="J30" s="224"/>
      <c r="K30" s="224"/>
      <c r="L30" s="224"/>
      <c r="M30" s="224"/>
      <c r="N30" s="224"/>
      <c r="O30" s="224"/>
      <c r="P30" s="224"/>
      <c r="Q30" s="224"/>
      <c r="R30" s="224"/>
      <c r="S30" s="224"/>
      <c r="T30" s="224"/>
    </row>
    <row r="31" spans="1:20">
      <c r="A31" s="224"/>
      <c r="B31" s="224"/>
      <c r="C31" s="224"/>
      <c r="D31" s="224"/>
      <c r="E31" s="224"/>
      <c r="F31" s="224"/>
      <c r="G31" s="224"/>
      <c r="H31" s="224"/>
      <c r="I31" s="224"/>
      <c r="J31" s="224"/>
      <c r="K31" s="224"/>
      <c r="L31" s="224"/>
      <c r="M31" s="224"/>
      <c r="N31" s="224"/>
      <c r="O31" s="224"/>
      <c r="P31" s="224"/>
      <c r="Q31" s="224"/>
      <c r="R31" s="224"/>
      <c r="S31" s="224"/>
      <c r="T31" s="224"/>
    </row>
    <row r="32" spans="1:20">
      <c r="A32" s="224"/>
      <c r="B32" s="224"/>
      <c r="C32" s="224"/>
      <c r="D32" s="224"/>
      <c r="E32" s="224"/>
      <c r="F32" s="224"/>
      <c r="G32" s="224"/>
      <c r="H32" s="224"/>
      <c r="I32" s="224"/>
      <c r="J32" s="224"/>
      <c r="K32" s="224"/>
      <c r="L32" s="224"/>
      <c r="M32" s="224"/>
      <c r="N32" s="224"/>
      <c r="O32" s="224"/>
      <c r="P32" s="224"/>
      <c r="Q32" s="224"/>
      <c r="R32" s="224"/>
      <c r="S32" s="224"/>
      <c r="T32" s="224"/>
    </row>
    <row r="33" spans="1:20">
      <c r="A33" s="224"/>
      <c r="B33" s="224"/>
      <c r="C33" s="224"/>
      <c r="D33" s="224"/>
      <c r="E33" s="224"/>
      <c r="F33" s="224"/>
      <c r="G33" s="224"/>
      <c r="H33" s="224"/>
      <c r="I33" s="224"/>
      <c r="J33" s="224"/>
      <c r="K33" s="224"/>
      <c r="L33" s="224"/>
      <c r="M33" s="224"/>
      <c r="N33" s="224"/>
      <c r="O33" s="224"/>
      <c r="P33" s="224"/>
      <c r="Q33" s="224"/>
      <c r="R33" s="224"/>
      <c r="S33" s="224"/>
      <c r="T33" s="224"/>
    </row>
  </sheetData>
  <sheetProtection selectLockedCells="1" selectUnlockedCells="1"/>
  <mergeCells count="63">
    <mergeCell ref="A1:D1"/>
    <mergeCell ref="A2:F2"/>
    <mergeCell ref="C3:H3"/>
    <mergeCell ref="I3:N3"/>
    <mergeCell ref="O3:T3"/>
    <mergeCell ref="G4:H4"/>
    <mergeCell ref="M4:N4"/>
    <mergeCell ref="S4:T4"/>
    <mergeCell ref="A5:A9"/>
    <mergeCell ref="G5:H5"/>
    <mergeCell ref="M5:N5"/>
    <mergeCell ref="S5:T5"/>
    <mergeCell ref="G6:H6"/>
    <mergeCell ref="M6:N6"/>
    <mergeCell ref="S6:T6"/>
    <mergeCell ref="G7:H7"/>
    <mergeCell ref="M7:N7"/>
    <mergeCell ref="S7:T7"/>
    <mergeCell ref="G8:H8"/>
    <mergeCell ref="M8:N8"/>
    <mergeCell ref="S8:T8"/>
    <mergeCell ref="G9:H9"/>
    <mergeCell ref="M9:N9"/>
    <mergeCell ref="S9:T9"/>
    <mergeCell ref="A10:A14"/>
    <mergeCell ref="G10:H10"/>
    <mergeCell ref="M10:N10"/>
    <mergeCell ref="S10:T10"/>
    <mergeCell ref="G11:H11"/>
    <mergeCell ref="M11:N11"/>
    <mergeCell ref="S11:T11"/>
    <mergeCell ref="G12:H12"/>
    <mergeCell ref="M12:N12"/>
    <mergeCell ref="S12:T12"/>
    <mergeCell ref="G13:H13"/>
    <mergeCell ref="M13:N13"/>
    <mergeCell ref="S13:T13"/>
    <mergeCell ref="G14:H14"/>
    <mergeCell ref="M14:N14"/>
    <mergeCell ref="S14:T14"/>
    <mergeCell ref="A15:B15"/>
    <mergeCell ref="G15:H15"/>
    <mergeCell ref="M15:N15"/>
    <mergeCell ref="S15:T15"/>
    <mergeCell ref="C16:H16"/>
    <mergeCell ref="I16:M16"/>
    <mergeCell ref="N16:T16"/>
    <mergeCell ref="S17:T17"/>
    <mergeCell ref="A18:A22"/>
    <mergeCell ref="S18:T18"/>
    <mergeCell ref="S19:T19"/>
    <mergeCell ref="S20:T20"/>
    <mergeCell ref="S21:T21"/>
    <mergeCell ref="S22:T22"/>
    <mergeCell ref="A28:B28"/>
    <mergeCell ref="S28:T28"/>
    <mergeCell ref="O29:T29"/>
    <mergeCell ref="A23:A27"/>
    <mergeCell ref="S23:T23"/>
    <mergeCell ref="S24:T24"/>
    <mergeCell ref="S25:T25"/>
    <mergeCell ref="S26:T26"/>
    <mergeCell ref="S27:T27"/>
  </mergeCells>
  <phoneticPr fontId="4"/>
  <pageMargins left="0.78740157480314965" right="0.39370078740157483" top="0.39370078740157483" bottom="0.39370078740157483" header="0" footer="0"/>
  <pageSetup paperSize="9" scale="91" firstPageNumber="0" orientation="landscape" horizontalDpi="300" verticalDpi="300" r:id="rId1"/>
  <headerFooter scaleWithDoc="0" alignWithMargins="0">
    <oddFooter>&amp;C&amp;"ＭＳ 明朝,標準"－３４－</oddFooter>
  </headerFooter>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6502C8-E86E-485D-A405-08505C044561}">
  <sheetPr transitionEvaluation="1" codeName="Sheet37">
    <pageSetUpPr fitToPage="1"/>
  </sheetPr>
  <dimension ref="A1:R24"/>
  <sheetViews>
    <sheetView view="pageLayout" zoomScaleNormal="100" workbookViewId="0">
      <selection sqref="A1:H1"/>
    </sheetView>
  </sheetViews>
  <sheetFormatPr defaultColWidth="9" defaultRowHeight="14.4"/>
  <cols>
    <col min="1" max="1" width="9" style="263"/>
    <col min="2" max="2" width="6.77734375" style="263" customWidth="1"/>
    <col min="3" max="3" width="8.77734375" style="263" customWidth="1"/>
    <col min="4" max="4" width="6.77734375" style="263" customWidth="1"/>
    <col min="5" max="5" width="8.77734375" style="263" customWidth="1"/>
    <col min="6" max="6" width="7.33203125" style="263" customWidth="1"/>
    <col min="7" max="7" width="8.77734375" style="263" customWidth="1"/>
    <col min="8" max="8" width="7.21875" style="263" customWidth="1"/>
    <col min="9" max="9" width="8.77734375" style="263" customWidth="1"/>
    <col min="10" max="10" width="7.109375" style="263" customWidth="1"/>
    <col min="11" max="11" width="8.77734375" style="263" customWidth="1"/>
    <col min="12" max="12" width="7.109375" style="263" customWidth="1"/>
    <col min="13" max="13" width="8.77734375" style="263" customWidth="1"/>
    <col min="14" max="14" width="6.88671875" style="263" customWidth="1"/>
    <col min="15" max="15" width="8.77734375" style="263" customWidth="1"/>
    <col min="16" max="16" width="6.88671875" style="263" customWidth="1"/>
    <col min="17" max="17" width="8.77734375" style="263" customWidth="1"/>
    <col min="18" max="257" width="9" style="263"/>
    <col min="258" max="258" width="7.6640625" style="263" customWidth="1"/>
    <col min="259" max="259" width="10.6640625" style="263" customWidth="1"/>
    <col min="260" max="260" width="7.6640625" style="263" customWidth="1"/>
    <col min="261" max="261" width="10.6640625" style="263" customWidth="1"/>
    <col min="262" max="262" width="7.6640625" style="263" customWidth="1"/>
    <col min="263" max="263" width="10.6640625" style="263" customWidth="1"/>
    <col min="264" max="264" width="7.6640625" style="263" customWidth="1"/>
    <col min="265" max="265" width="10.6640625" style="263" customWidth="1"/>
    <col min="266" max="266" width="7.6640625" style="263" customWidth="1"/>
    <col min="267" max="267" width="10.44140625" style="263" customWidth="1"/>
    <col min="268" max="268" width="7.6640625" style="263" customWidth="1"/>
    <col min="269" max="269" width="10.6640625" style="263" customWidth="1"/>
    <col min="270" max="270" width="7.6640625" style="263" customWidth="1"/>
    <col min="271" max="271" width="10.6640625" style="263" customWidth="1"/>
    <col min="272" max="272" width="7.6640625" style="263" customWidth="1"/>
    <col min="273" max="273" width="10.6640625" style="263" customWidth="1"/>
    <col min="274" max="513" width="9" style="263"/>
    <col min="514" max="514" width="7.6640625" style="263" customWidth="1"/>
    <col min="515" max="515" width="10.6640625" style="263" customWidth="1"/>
    <col min="516" max="516" width="7.6640625" style="263" customWidth="1"/>
    <col min="517" max="517" width="10.6640625" style="263" customWidth="1"/>
    <col min="518" max="518" width="7.6640625" style="263" customWidth="1"/>
    <col min="519" max="519" width="10.6640625" style="263" customWidth="1"/>
    <col min="520" max="520" width="7.6640625" style="263" customWidth="1"/>
    <col min="521" max="521" width="10.6640625" style="263" customWidth="1"/>
    <col min="522" max="522" width="7.6640625" style="263" customWidth="1"/>
    <col min="523" max="523" width="10.44140625" style="263" customWidth="1"/>
    <col min="524" max="524" width="7.6640625" style="263" customWidth="1"/>
    <col min="525" max="525" width="10.6640625" style="263" customWidth="1"/>
    <col min="526" max="526" width="7.6640625" style="263" customWidth="1"/>
    <col min="527" max="527" width="10.6640625" style="263" customWidth="1"/>
    <col min="528" max="528" width="7.6640625" style="263" customWidth="1"/>
    <col min="529" max="529" width="10.6640625" style="263" customWidth="1"/>
    <col min="530" max="769" width="9" style="263"/>
    <col min="770" max="770" width="7.6640625" style="263" customWidth="1"/>
    <col min="771" max="771" width="10.6640625" style="263" customWidth="1"/>
    <col min="772" max="772" width="7.6640625" style="263" customWidth="1"/>
    <col min="773" max="773" width="10.6640625" style="263" customWidth="1"/>
    <col min="774" max="774" width="7.6640625" style="263" customWidth="1"/>
    <col min="775" max="775" width="10.6640625" style="263" customWidth="1"/>
    <col min="776" max="776" width="7.6640625" style="263" customWidth="1"/>
    <col min="777" max="777" width="10.6640625" style="263" customWidth="1"/>
    <col min="778" max="778" width="7.6640625" style="263" customWidth="1"/>
    <col min="779" max="779" width="10.44140625" style="263" customWidth="1"/>
    <col min="780" max="780" width="7.6640625" style="263" customWidth="1"/>
    <col min="781" max="781" width="10.6640625" style="263" customWidth="1"/>
    <col min="782" max="782" width="7.6640625" style="263" customWidth="1"/>
    <col min="783" max="783" width="10.6640625" style="263" customWidth="1"/>
    <col min="784" max="784" width="7.6640625" style="263" customWidth="1"/>
    <col min="785" max="785" width="10.6640625" style="263" customWidth="1"/>
    <col min="786" max="1025" width="9" style="263"/>
    <col min="1026" max="1026" width="7.6640625" style="263" customWidth="1"/>
    <col min="1027" max="1027" width="10.6640625" style="263" customWidth="1"/>
    <col min="1028" max="1028" width="7.6640625" style="263" customWidth="1"/>
    <col min="1029" max="1029" width="10.6640625" style="263" customWidth="1"/>
    <col min="1030" max="1030" width="7.6640625" style="263" customWidth="1"/>
    <col min="1031" max="1031" width="10.6640625" style="263" customWidth="1"/>
    <col min="1032" max="1032" width="7.6640625" style="263" customWidth="1"/>
    <col min="1033" max="1033" width="10.6640625" style="263" customWidth="1"/>
    <col min="1034" max="1034" width="7.6640625" style="263" customWidth="1"/>
    <col min="1035" max="1035" width="10.44140625" style="263" customWidth="1"/>
    <col min="1036" max="1036" width="7.6640625" style="263" customWidth="1"/>
    <col min="1037" max="1037" width="10.6640625" style="263" customWidth="1"/>
    <col min="1038" max="1038" width="7.6640625" style="263" customWidth="1"/>
    <col min="1039" max="1039" width="10.6640625" style="263" customWidth="1"/>
    <col min="1040" max="1040" width="7.6640625" style="263" customWidth="1"/>
    <col min="1041" max="1041" width="10.6640625" style="263" customWidth="1"/>
    <col min="1042" max="1281" width="9" style="263"/>
    <col min="1282" max="1282" width="7.6640625" style="263" customWidth="1"/>
    <col min="1283" max="1283" width="10.6640625" style="263" customWidth="1"/>
    <col min="1284" max="1284" width="7.6640625" style="263" customWidth="1"/>
    <col min="1285" max="1285" width="10.6640625" style="263" customWidth="1"/>
    <col min="1286" max="1286" width="7.6640625" style="263" customWidth="1"/>
    <col min="1287" max="1287" width="10.6640625" style="263" customWidth="1"/>
    <col min="1288" max="1288" width="7.6640625" style="263" customWidth="1"/>
    <col min="1289" max="1289" width="10.6640625" style="263" customWidth="1"/>
    <col min="1290" max="1290" width="7.6640625" style="263" customWidth="1"/>
    <col min="1291" max="1291" width="10.44140625" style="263" customWidth="1"/>
    <col min="1292" max="1292" width="7.6640625" style="263" customWidth="1"/>
    <col min="1293" max="1293" width="10.6640625" style="263" customWidth="1"/>
    <col min="1294" max="1294" width="7.6640625" style="263" customWidth="1"/>
    <col min="1295" max="1295" width="10.6640625" style="263" customWidth="1"/>
    <col min="1296" max="1296" width="7.6640625" style="263" customWidth="1"/>
    <col min="1297" max="1297" width="10.6640625" style="263" customWidth="1"/>
    <col min="1298" max="1537" width="9" style="263"/>
    <col min="1538" max="1538" width="7.6640625" style="263" customWidth="1"/>
    <col min="1539" max="1539" width="10.6640625" style="263" customWidth="1"/>
    <col min="1540" max="1540" width="7.6640625" style="263" customWidth="1"/>
    <col min="1541" max="1541" width="10.6640625" style="263" customWidth="1"/>
    <col min="1542" max="1542" width="7.6640625" style="263" customWidth="1"/>
    <col min="1543" max="1543" width="10.6640625" style="263" customWidth="1"/>
    <col min="1544" max="1544" width="7.6640625" style="263" customWidth="1"/>
    <col min="1545" max="1545" width="10.6640625" style="263" customWidth="1"/>
    <col min="1546" max="1546" width="7.6640625" style="263" customWidth="1"/>
    <col min="1547" max="1547" width="10.44140625" style="263" customWidth="1"/>
    <col min="1548" max="1548" width="7.6640625" style="263" customWidth="1"/>
    <col min="1549" max="1549" width="10.6640625" style="263" customWidth="1"/>
    <col min="1550" max="1550" width="7.6640625" style="263" customWidth="1"/>
    <col min="1551" max="1551" width="10.6640625" style="263" customWidth="1"/>
    <col min="1552" max="1552" width="7.6640625" style="263" customWidth="1"/>
    <col min="1553" max="1553" width="10.6640625" style="263" customWidth="1"/>
    <col min="1554" max="1793" width="9" style="263"/>
    <col min="1794" max="1794" width="7.6640625" style="263" customWidth="1"/>
    <col min="1795" max="1795" width="10.6640625" style="263" customWidth="1"/>
    <col min="1796" max="1796" width="7.6640625" style="263" customWidth="1"/>
    <col min="1797" max="1797" width="10.6640625" style="263" customWidth="1"/>
    <col min="1798" max="1798" width="7.6640625" style="263" customWidth="1"/>
    <col min="1799" max="1799" width="10.6640625" style="263" customWidth="1"/>
    <col min="1800" max="1800" width="7.6640625" style="263" customWidth="1"/>
    <col min="1801" max="1801" width="10.6640625" style="263" customWidth="1"/>
    <col min="1802" max="1802" width="7.6640625" style="263" customWidth="1"/>
    <col min="1803" max="1803" width="10.44140625" style="263" customWidth="1"/>
    <col min="1804" max="1804" width="7.6640625" style="263" customWidth="1"/>
    <col min="1805" max="1805" width="10.6640625" style="263" customWidth="1"/>
    <col min="1806" max="1806" width="7.6640625" style="263" customWidth="1"/>
    <col min="1807" max="1807" width="10.6640625" style="263" customWidth="1"/>
    <col min="1808" max="1808" width="7.6640625" style="263" customWidth="1"/>
    <col min="1809" max="1809" width="10.6640625" style="263" customWidth="1"/>
    <col min="1810" max="2049" width="9" style="263"/>
    <col min="2050" max="2050" width="7.6640625" style="263" customWidth="1"/>
    <col min="2051" max="2051" width="10.6640625" style="263" customWidth="1"/>
    <col min="2052" max="2052" width="7.6640625" style="263" customWidth="1"/>
    <col min="2053" max="2053" width="10.6640625" style="263" customWidth="1"/>
    <col min="2054" max="2054" width="7.6640625" style="263" customWidth="1"/>
    <col min="2055" max="2055" width="10.6640625" style="263" customWidth="1"/>
    <col min="2056" max="2056" width="7.6640625" style="263" customWidth="1"/>
    <col min="2057" max="2057" width="10.6640625" style="263" customWidth="1"/>
    <col min="2058" max="2058" width="7.6640625" style="263" customWidth="1"/>
    <col min="2059" max="2059" width="10.44140625" style="263" customWidth="1"/>
    <col min="2060" max="2060" width="7.6640625" style="263" customWidth="1"/>
    <col min="2061" max="2061" width="10.6640625" style="263" customWidth="1"/>
    <col min="2062" max="2062" width="7.6640625" style="263" customWidth="1"/>
    <col min="2063" max="2063" width="10.6640625" style="263" customWidth="1"/>
    <col min="2064" max="2064" width="7.6640625" style="263" customWidth="1"/>
    <col min="2065" max="2065" width="10.6640625" style="263" customWidth="1"/>
    <col min="2066" max="2305" width="9" style="263"/>
    <col min="2306" max="2306" width="7.6640625" style="263" customWidth="1"/>
    <col min="2307" max="2307" width="10.6640625" style="263" customWidth="1"/>
    <col min="2308" max="2308" width="7.6640625" style="263" customWidth="1"/>
    <col min="2309" max="2309" width="10.6640625" style="263" customWidth="1"/>
    <col min="2310" max="2310" width="7.6640625" style="263" customWidth="1"/>
    <col min="2311" max="2311" width="10.6640625" style="263" customWidth="1"/>
    <col min="2312" max="2312" width="7.6640625" style="263" customWidth="1"/>
    <col min="2313" max="2313" width="10.6640625" style="263" customWidth="1"/>
    <col min="2314" max="2314" width="7.6640625" style="263" customWidth="1"/>
    <col min="2315" max="2315" width="10.44140625" style="263" customWidth="1"/>
    <col min="2316" max="2316" width="7.6640625" style="263" customWidth="1"/>
    <col min="2317" max="2317" width="10.6640625" style="263" customWidth="1"/>
    <col min="2318" max="2318" width="7.6640625" style="263" customWidth="1"/>
    <col min="2319" max="2319" width="10.6640625" style="263" customWidth="1"/>
    <col min="2320" max="2320" width="7.6640625" style="263" customWidth="1"/>
    <col min="2321" max="2321" width="10.6640625" style="263" customWidth="1"/>
    <col min="2322" max="2561" width="9" style="263"/>
    <col min="2562" max="2562" width="7.6640625" style="263" customWidth="1"/>
    <col min="2563" max="2563" width="10.6640625" style="263" customWidth="1"/>
    <col min="2564" max="2564" width="7.6640625" style="263" customWidth="1"/>
    <col min="2565" max="2565" width="10.6640625" style="263" customWidth="1"/>
    <col min="2566" max="2566" width="7.6640625" style="263" customWidth="1"/>
    <col min="2567" max="2567" width="10.6640625" style="263" customWidth="1"/>
    <col min="2568" max="2568" width="7.6640625" style="263" customWidth="1"/>
    <col min="2569" max="2569" width="10.6640625" style="263" customWidth="1"/>
    <col min="2570" max="2570" width="7.6640625" style="263" customWidth="1"/>
    <col min="2571" max="2571" width="10.44140625" style="263" customWidth="1"/>
    <col min="2572" max="2572" width="7.6640625" style="263" customWidth="1"/>
    <col min="2573" max="2573" width="10.6640625" style="263" customWidth="1"/>
    <col min="2574" max="2574" width="7.6640625" style="263" customWidth="1"/>
    <col min="2575" max="2575" width="10.6640625" style="263" customWidth="1"/>
    <col min="2576" max="2576" width="7.6640625" style="263" customWidth="1"/>
    <col min="2577" max="2577" width="10.6640625" style="263" customWidth="1"/>
    <col min="2578" max="2817" width="9" style="263"/>
    <col min="2818" max="2818" width="7.6640625" style="263" customWidth="1"/>
    <col min="2819" max="2819" width="10.6640625" style="263" customWidth="1"/>
    <col min="2820" max="2820" width="7.6640625" style="263" customWidth="1"/>
    <col min="2821" max="2821" width="10.6640625" style="263" customWidth="1"/>
    <col min="2822" max="2822" width="7.6640625" style="263" customWidth="1"/>
    <col min="2823" max="2823" width="10.6640625" style="263" customWidth="1"/>
    <col min="2824" max="2824" width="7.6640625" style="263" customWidth="1"/>
    <col min="2825" max="2825" width="10.6640625" style="263" customWidth="1"/>
    <col min="2826" max="2826" width="7.6640625" style="263" customWidth="1"/>
    <col min="2827" max="2827" width="10.44140625" style="263" customWidth="1"/>
    <col min="2828" max="2828" width="7.6640625" style="263" customWidth="1"/>
    <col min="2829" max="2829" width="10.6640625" style="263" customWidth="1"/>
    <col min="2830" max="2830" width="7.6640625" style="263" customWidth="1"/>
    <col min="2831" max="2831" width="10.6640625" style="263" customWidth="1"/>
    <col min="2832" max="2832" width="7.6640625" style="263" customWidth="1"/>
    <col min="2833" max="2833" width="10.6640625" style="263" customWidth="1"/>
    <col min="2834" max="3073" width="9" style="263"/>
    <col min="3074" max="3074" width="7.6640625" style="263" customWidth="1"/>
    <col min="3075" max="3075" width="10.6640625" style="263" customWidth="1"/>
    <col min="3076" max="3076" width="7.6640625" style="263" customWidth="1"/>
    <col min="3077" max="3077" width="10.6640625" style="263" customWidth="1"/>
    <col min="3078" max="3078" width="7.6640625" style="263" customWidth="1"/>
    <col min="3079" max="3079" width="10.6640625" style="263" customWidth="1"/>
    <col min="3080" max="3080" width="7.6640625" style="263" customWidth="1"/>
    <col min="3081" max="3081" width="10.6640625" style="263" customWidth="1"/>
    <col min="3082" max="3082" width="7.6640625" style="263" customWidth="1"/>
    <col min="3083" max="3083" width="10.44140625" style="263" customWidth="1"/>
    <col min="3084" max="3084" width="7.6640625" style="263" customWidth="1"/>
    <col min="3085" max="3085" width="10.6640625" style="263" customWidth="1"/>
    <col min="3086" max="3086" width="7.6640625" style="263" customWidth="1"/>
    <col min="3087" max="3087" width="10.6640625" style="263" customWidth="1"/>
    <col min="3088" max="3088" width="7.6640625" style="263" customWidth="1"/>
    <col min="3089" max="3089" width="10.6640625" style="263" customWidth="1"/>
    <col min="3090" max="3329" width="9" style="263"/>
    <col min="3330" max="3330" width="7.6640625" style="263" customWidth="1"/>
    <col min="3331" max="3331" width="10.6640625" style="263" customWidth="1"/>
    <col min="3332" max="3332" width="7.6640625" style="263" customWidth="1"/>
    <col min="3333" max="3333" width="10.6640625" style="263" customWidth="1"/>
    <col min="3334" max="3334" width="7.6640625" style="263" customWidth="1"/>
    <col min="3335" max="3335" width="10.6640625" style="263" customWidth="1"/>
    <col min="3336" max="3336" width="7.6640625" style="263" customWidth="1"/>
    <col min="3337" max="3337" width="10.6640625" style="263" customWidth="1"/>
    <col min="3338" max="3338" width="7.6640625" style="263" customWidth="1"/>
    <col min="3339" max="3339" width="10.44140625" style="263" customWidth="1"/>
    <col min="3340" max="3340" width="7.6640625" style="263" customWidth="1"/>
    <col min="3341" max="3341" width="10.6640625" style="263" customWidth="1"/>
    <col min="3342" max="3342" width="7.6640625" style="263" customWidth="1"/>
    <col min="3343" max="3343" width="10.6640625" style="263" customWidth="1"/>
    <col min="3344" max="3344" width="7.6640625" style="263" customWidth="1"/>
    <col min="3345" max="3345" width="10.6640625" style="263" customWidth="1"/>
    <col min="3346" max="3585" width="9" style="263"/>
    <col min="3586" max="3586" width="7.6640625" style="263" customWidth="1"/>
    <col min="3587" max="3587" width="10.6640625" style="263" customWidth="1"/>
    <col min="3588" max="3588" width="7.6640625" style="263" customWidth="1"/>
    <col min="3589" max="3589" width="10.6640625" style="263" customWidth="1"/>
    <col min="3590" max="3590" width="7.6640625" style="263" customWidth="1"/>
    <col min="3591" max="3591" width="10.6640625" style="263" customWidth="1"/>
    <col min="3592" max="3592" width="7.6640625" style="263" customWidth="1"/>
    <col min="3593" max="3593" width="10.6640625" style="263" customWidth="1"/>
    <col min="3594" max="3594" width="7.6640625" style="263" customWidth="1"/>
    <col min="3595" max="3595" width="10.44140625" style="263" customWidth="1"/>
    <col min="3596" max="3596" width="7.6640625" style="263" customWidth="1"/>
    <col min="3597" max="3597" width="10.6640625" style="263" customWidth="1"/>
    <col min="3598" max="3598" width="7.6640625" style="263" customWidth="1"/>
    <col min="3599" max="3599" width="10.6640625" style="263" customWidth="1"/>
    <col min="3600" max="3600" width="7.6640625" style="263" customWidth="1"/>
    <col min="3601" max="3601" width="10.6640625" style="263" customWidth="1"/>
    <col min="3602" max="3841" width="9" style="263"/>
    <col min="3842" max="3842" width="7.6640625" style="263" customWidth="1"/>
    <col min="3843" max="3843" width="10.6640625" style="263" customWidth="1"/>
    <col min="3844" max="3844" width="7.6640625" style="263" customWidth="1"/>
    <col min="3845" max="3845" width="10.6640625" style="263" customWidth="1"/>
    <col min="3846" max="3846" width="7.6640625" style="263" customWidth="1"/>
    <col min="3847" max="3847" width="10.6640625" style="263" customWidth="1"/>
    <col min="3848" max="3848" width="7.6640625" style="263" customWidth="1"/>
    <col min="3849" max="3849" width="10.6640625" style="263" customWidth="1"/>
    <col min="3850" max="3850" width="7.6640625" style="263" customWidth="1"/>
    <col min="3851" max="3851" width="10.44140625" style="263" customWidth="1"/>
    <col min="3852" max="3852" width="7.6640625" style="263" customWidth="1"/>
    <col min="3853" max="3853" width="10.6640625" style="263" customWidth="1"/>
    <col min="3854" max="3854" width="7.6640625" style="263" customWidth="1"/>
    <col min="3855" max="3855" width="10.6640625" style="263" customWidth="1"/>
    <col min="3856" max="3856" width="7.6640625" style="263" customWidth="1"/>
    <col min="3857" max="3857" width="10.6640625" style="263" customWidth="1"/>
    <col min="3858" max="4097" width="9" style="263"/>
    <col min="4098" max="4098" width="7.6640625" style="263" customWidth="1"/>
    <col min="4099" max="4099" width="10.6640625" style="263" customWidth="1"/>
    <col min="4100" max="4100" width="7.6640625" style="263" customWidth="1"/>
    <col min="4101" max="4101" width="10.6640625" style="263" customWidth="1"/>
    <col min="4102" max="4102" width="7.6640625" style="263" customWidth="1"/>
    <col min="4103" max="4103" width="10.6640625" style="263" customWidth="1"/>
    <col min="4104" max="4104" width="7.6640625" style="263" customWidth="1"/>
    <col min="4105" max="4105" width="10.6640625" style="263" customWidth="1"/>
    <col min="4106" max="4106" width="7.6640625" style="263" customWidth="1"/>
    <col min="4107" max="4107" width="10.44140625" style="263" customWidth="1"/>
    <col min="4108" max="4108" width="7.6640625" style="263" customWidth="1"/>
    <col min="4109" max="4109" width="10.6640625" style="263" customWidth="1"/>
    <col min="4110" max="4110" width="7.6640625" style="263" customWidth="1"/>
    <col min="4111" max="4111" width="10.6640625" style="263" customWidth="1"/>
    <col min="4112" max="4112" width="7.6640625" style="263" customWidth="1"/>
    <col min="4113" max="4113" width="10.6640625" style="263" customWidth="1"/>
    <col min="4114" max="4353" width="9" style="263"/>
    <col min="4354" max="4354" width="7.6640625" style="263" customWidth="1"/>
    <col min="4355" max="4355" width="10.6640625" style="263" customWidth="1"/>
    <col min="4356" max="4356" width="7.6640625" style="263" customWidth="1"/>
    <col min="4357" max="4357" width="10.6640625" style="263" customWidth="1"/>
    <col min="4358" max="4358" width="7.6640625" style="263" customWidth="1"/>
    <col min="4359" max="4359" width="10.6640625" style="263" customWidth="1"/>
    <col min="4360" max="4360" width="7.6640625" style="263" customWidth="1"/>
    <col min="4361" max="4361" width="10.6640625" style="263" customWidth="1"/>
    <col min="4362" max="4362" width="7.6640625" style="263" customWidth="1"/>
    <col min="4363" max="4363" width="10.44140625" style="263" customWidth="1"/>
    <col min="4364" max="4364" width="7.6640625" style="263" customWidth="1"/>
    <col min="4365" max="4365" width="10.6640625" style="263" customWidth="1"/>
    <col min="4366" max="4366" width="7.6640625" style="263" customWidth="1"/>
    <col min="4367" max="4367" width="10.6640625" style="263" customWidth="1"/>
    <col min="4368" max="4368" width="7.6640625" style="263" customWidth="1"/>
    <col min="4369" max="4369" width="10.6640625" style="263" customWidth="1"/>
    <col min="4370" max="4609" width="9" style="263"/>
    <col min="4610" max="4610" width="7.6640625" style="263" customWidth="1"/>
    <col min="4611" max="4611" width="10.6640625" style="263" customWidth="1"/>
    <col min="4612" max="4612" width="7.6640625" style="263" customWidth="1"/>
    <col min="4613" max="4613" width="10.6640625" style="263" customWidth="1"/>
    <col min="4614" max="4614" width="7.6640625" style="263" customWidth="1"/>
    <col min="4615" max="4615" width="10.6640625" style="263" customWidth="1"/>
    <col min="4616" max="4616" width="7.6640625" style="263" customWidth="1"/>
    <col min="4617" max="4617" width="10.6640625" style="263" customWidth="1"/>
    <col min="4618" max="4618" width="7.6640625" style="263" customWidth="1"/>
    <col min="4619" max="4619" width="10.44140625" style="263" customWidth="1"/>
    <col min="4620" max="4620" width="7.6640625" style="263" customWidth="1"/>
    <col min="4621" max="4621" width="10.6640625" style="263" customWidth="1"/>
    <col min="4622" max="4622" width="7.6640625" style="263" customWidth="1"/>
    <col min="4623" max="4623" width="10.6640625" style="263" customWidth="1"/>
    <col min="4624" max="4624" width="7.6640625" style="263" customWidth="1"/>
    <col min="4625" max="4625" width="10.6640625" style="263" customWidth="1"/>
    <col min="4626" max="4865" width="9" style="263"/>
    <col min="4866" max="4866" width="7.6640625" style="263" customWidth="1"/>
    <col min="4867" max="4867" width="10.6640625" style="263" customWidth="1"/>
    <col min="4868" max="4868" width="7.6640625" style="263" customWidth="1"/>
    <col min="4869" max="4869" width="10.6640625" style="263" customWidth="1"/>
    <col min="4870" max="4870" width="7.6640625" style="263" customWidth="1"/>
    <col min="4871" max="4871" width="10.6640625" style="263" customWidth="1"/>
    <col min="4872" max="4872" width="7.6640625" style="263" customWidth="1"/>
    <col min="4873" max="4873" width="10.6640625" style="263" customWidth="1"/>
    <col min="4874" max="4874" width="7.6640625" style="263" customWidth="1"/>
    <col min="4875" max="4875" width="10.44140625" style="263" customWidth="1"/>
    <col min="4876" max="4876" width="7.6640625" style="263" customWidth="1"/>
    <col min="4877" max="4877" width="10.6640625" style="263" customWidth="1"/>
    <col min="4878" max="4878" width="7.6640625" style="263" customWidth="1"/>
    <col min="4879" max="4879" width="10.6640625" style="263" customWidth="1"/>
    <col min="4880" max="4880" width="7.6640625" style="263" customWidth="1"/>
    <col min="4881" max="4881" width="10.6640625" style="263" customWidth="1"/>
    <col min="4882" max="5121" width="9" style="263"/>
    <col min="5122" max="5122" width="7.6640625" style="263" customWidth="1"/>
    <col min="5123" max="5123" width="10.6640625" style="263" customWidth="1"/>
    <col min="5124" max="5124" width="7.6640625" style="263" customWidth="1"/>
    <col min="5125" max="5125" width="10.6640625" style="263" customWidth="1"/>
    <col min="5126" max="5126" width="7.6640625" style="263" customWidth="1"/>
    <col min="5127" max="5127" width="10.6640625" style="263" customWidth="1"/>
    <col min="5128" max="5128" width="7.6640625" style="263" customWidth="1"/>
    <col min="5129" max="5129" width="10.6640625" style="263" customWidth="1"/>
    <col min="5130" max="5130" width="7.6640625" style="263" customWidth="1"/>
    <col min="5131" max="5131" width="10.44140625" style="263" customWidth="1"/>
    <col min="5132" max="5132" width="7.6640625" style="263" customWidth="1"/>
    <col min="5133" max="5133" width="10.6640625" style="263" customWidth="1"/>
    <col min="5134" max="5134" width="7.6640625" style="263" customWidth="1"/>
    <col min="5135" max="5135" width="10.6640625" style="263" customWidth="1"/>
    <col min="5136" max="5136" width="7.6640625" style="263" customWidth="1"/>
    <col min="5137" max="5137" width="10.6640625" style="263" customWidth="1"/>
    <col min="5138" max="5377" width="9" style="263"/>
    <col min="5378" max="5378" width="7.6640625" style="263" customWidth="1"/>
    <col min="5379" max="5379" width="10.6640625" style="263" customWidth="1"/>
    <col min="5380" max="5380" width="7.6640625" style="263" customWidth="1"/>
    <col min="5381" max="5381" width="10.6640625" style="263" customWidth="1"/>
    <col min="5382" max="5382" width="7.6640625" style="263" customWidth="1"/>
    <col min="5383" max="5383" width="10.6640625" style="263" customWidth="1"/>
    <col min="5384" max="5384" width="7.6640625" style="263" customWidth="1"/>
    <col min="5385" max="5385" width="10.6640625" style="263" customWidth="1"/>
    <col min="5386" max="5386" width="7.6640625" style="263" customWidth="1"/>
    <col min="5387" max="5387" width="10.44140625" style="263" customWidth="1"/>
    <col min="5388" max="5388" width="7.6640625" style="263" customWidth="1"/>
    <col min="5389" max="5389" width="10.6640625" style="263" customWidth="1"/>
    <col min="5390" max="5390" width="7.6640625" style="263" customWidth="1"/>
    <col min="5391" max="5391" width="10.6640625" style="263" customWidth="1"/>
    <col min="5392" max="5392" width="7.6640625" style="263" customWidth="1"/>
    <col min="5393" max="5393" width="10.6640625" style="263" customWidth="1"/>
    <col min="5394" max="5633" width="9" style="263"/>
    <col min="5634" max="5634" width="7.6640625" style="263" customWidth="1"/>
    <col min="5635" max="5635" width="10.6640625" style="263" customWidth="1"/>
    <col min="5636" max="5636" width="7.6640625" style="263" customWidth="1"/>
    <col min="5637" max="5637" width="10.6640625" style="263" customWidth="1"/>
    <col min="5638" max="5638" width="7.6640625" style="263" customWidth="1"/>
    <col min="5639" max="5639" width="10.6640625" style="263" customWidth="1"/>
    <col min="5640" max="5640" width="7.6640625" style="263" customWidth="1"/>
    <col min="5641" max="5641" width="10.6640625" style="263" customWidth="1"/>
    <col min="5642" max="5642" width="7.6640625" style="263" customWidth="1"/>
    <col min="5643" max="5643" width="10.44140625" style="263" customWidth="1"/>
    <col min="5644" max="5644" width="7.6640625" style="263" customWidth="1"/>
    <col min="5645" max="5645" width="10.6640625" style="263" customWidth="1"/>
    <col min="5646" max="5646" width="7.6640625" style="263" customWidth="1"/>
    <col min="5647" max="5647" width="10.6640625" style="263" customWidth="1"/>
    <col min="5648" max="5648" width="7.6640625" style="263" customWidth="1"/>
    <col min="5649" max="5649" width="10.6640625" style="263" customWidth="1"/>
    <col min="5650" max="5889" width="9" style="263"/>
    <col min="5890" max="5890" width="7.6640625" style="263" customWidth="1"/>
    <col min="5891" max="5891" width="10.6640625" style="263" customWidth="1"/>
    <col min="5892" max="5892" width="7.6640625" style="263" customWidth="1"/>
    <col min="5893" max="5893" width="10.6640625" style="263" customWidth="1"/>
    <col min="5894" max="5894" width="7.6640625" style="263" customWidth="1"/>
    <col min="5895" max="5895" width="10.6640625" style="263" customWidth="1"/>
    <col min="5896" max="5896" width="7.6640625" style="263" customWidth="1"/>
    <col min="5897" max="5897" width="10.6640625" style="263" customWidth="1"/>
    <col min="5898" max="5898" width="7.6640625" style="263" customWidth="1"/>
    <col min="5899" max="5899" width="10.44140625" style="263" customWidth="1"/>
    <col min="5900" max="5900" width="7.6640625" style="263" customWidth="1"/>
    <col min="5901" max="5901" width="10.6640625" style="263" customWidth="1"/>
    <col min="5902" max="5902" width="7.6640625" style="263" customWidth="1"/>
    <col min="5903" max="5903" width="10.6640625" style="263" customWidth="1"/>
    <col min="5904" max="5904" width="7.6640625" style="263" customWidth="1"/>
    <col min="5905" max="5905" width="10.6640625" style="263" customWidth="1"/>
    <col min="5906" max="6145" width="9" style="263"/>
    <col min="6146" max="6146" width="7.6640625" style="263" customWidth="1"/>
    <col min="6147" max="6147" width="10.6640625" style="263" customWidth="1"/>
    <col min="6148" max="6148" width="7.6640625" style="263" customWidth="1"/>
    <col min="6149" max="6149" width="10.6640625" style="263" customWidth="1"/>
    <col min="6150" max="6150" width="7.6640625" style="263" customWidth="1"/>
    <col min="6151" max="6151" width="10.6640625" style="263" customWidth="1"/>
    <col min="6152" max="6152" width="7.6640625" style="263" customWidth="1"/>
    <col min="6153" max="6153" width="10.6640625" style="263" customWidth="1"/>
    <col min="6154" max="6154" width="7.6640625" style="263" customWidth="1"/>
    <col min="6155" max="6155" width="10.44140625" style="263" customWidth="1"/>
    <col min="6156" max="6156" width="7.6640625" style="263" customWidth="1"/>
    <col min="6157" max="6157" width="10.6640625" style="263" customWidth="1"/>
    <col min="6158" max="6158" width="7.6640625" style="263" customWidth="1"/>
    <col min="6159" max="6159" width="10.6640625" style="263" customWidth="1"/>
    <col min="6160" max="6160" width="7.6640625" style="263" customWidth="1"/>
    <col min="6161" max="6161" width="10.6640625" style="263" customWidth="1"/>
    <col min="6162" max="6401" width="9" style="263"/>
    <col min="6402" max="6402" width="7.6640625" style="263" customWidth="1"/>
    <col min="6403" max="6403" width="10.6640625" style="263" customWidth="1"/>
    <col min="6404" max="6404" width="7.6640625" style="263" customWidth="1"/>
    <col min="6405" max="6405" width="10.6640625" style="263" customWidth="1"/>
    <col min="6406" max="6406" width="7.6640625" style="263" customWidth="1"/>
    <col min="6407" max="6407" width="10.6640625" style="263" customWidth="1"/>
    <col min="6408" max="6408" width="7.6640625" style="263" customWidth="1"/>
    <col min="6409" max="6409" width="10.6640625" style="263" customWidth="1"/>
    <col min="6410" max="6410" width="7.6640625" style="263" customWidth="1"/>
    <col min="6411" max="6411" width="10.44140625" style="263" customWidth="1"/>
    <col min="6412" max="6412" width="7.6640625" style="263" customWidth="1"/>
    <col min="6413" max="6413" width="10.6640625" style="263" customWidth="1"/>
    <col min="6414" max="6414" width="7.6640625" style="263" customWidth="1"/>
    <col min="6415" max="6415" width="10.6640625" style="263" customWidth="1"/>
    <col min="6416" max="6416" width="7.6640625" style="263" customWidth="1"/>
    <col min="6417" max="6417" width="10.6640625" style="263" customWidth="1"/>
    <col min="6418" max="6657" width="9" style="263"/>
    <col min="6658" max="6658" width="7.6640625" style="263" customWidth="1"/>
    <col min="6659" max="6659" width="10.6640625" style="263" customWidth="1"/>
    <col min="6660" max="6660" width="7.6640625" style="263" customWidth="1"/>
    <col min="6661" max="6661" width="10.6640625" style="263" customWidth="1"/>
    <col min="6662" max="6662" width="7.6640625" style="263" customWidth="1"/>
    <col min="6663" max="6663" width="10.6640625" style="263" customWidth="1"/>
    <col min="6664" max="6664" width="7.6640625" style="263" customWidth="1"/>
    <col min="6665" max="6665" width="10.6640625" style="263" customWidth="1"/>
    <col min="6666" max="6666" width="7.6640625" style="263" customWidth="1"/>
    <col min="6667" max="6667" width="10.44140625" style="263" customWidth="1"/>
    <col min="6668" max="6668" width="7.6640625" style="263" customWidth="1"/>
    <col min="6669" max="6669" width="10.6640625" style="263" customWidth="1"/>
    <col min="6670" max="6670" width="7.6640625" style="263" customWidth="1"/>
    <col min="6671" max="6671" width="10.6640625" style="263" customWidth="1"/>
    <col min="6672" max="6672" width="7.6640625" style="263" customWidth="1"/>
    <col min="6673" max="6673" width="10.6640625" style="263" customWidth="1"/>
    <col min="6674" max="6913" width="9" style="263"/>
    <col min="6914" max="6914" width="7.6640625" style="263" customWidth="1"/>
    <col min="6915" max="6915" width="10.6640625" style="263" customWidth="1"/>
    <col min="6916" max="6916" width="7.6640625" style="263" customWidth="1"/>
    <col min="6917" max="6917" width="10.6640625" style="263" customWidth="1"/>
    <col min="6918" max="6918" width="7.6640625" style="263" customWidth="1"/>
    <col min="6919" max="6919" width="10.6640625" style="263" customWidth="1"/>
    <col min="6920" max="6920" width="7.6640625" style="263" customWidth="1"/>
    <col min="6921" max="6921" width="10.6640625" style="263" customWidth="1"/>
    <col min="6922" max="6922" width="7.6640625" style="263" customWidth="1"/>
    <col min="6923" max="6923" width="10.44140625" style="263" customWidth="1"/>
    <col min="6924" max="6924" width="7.6640625" style="263" customWidth="1"/>
    <col min="6925" max="6925" width="10.6640625" style="263" customWidth="1"/>
    <col min="6926" max="6926" width="7.6640625" style="263" customWidth="1"/>
    <col min="6927" max="6927" width="10.6640625" style="263" customWidth="1"/>
    <col min="6928" max="6928" width="7.6640625" style="263" customWidth="1"/>
    <col min="6929" max="6929" width="10.6640625" style="263" customWidth="1"/>
    <col min="6930" max="7169" width="9" style="263"/>
    <col min="7170" max="7170" width="7.6640625" style="263" customWidth="1"/>
    <col min="7171" max="7171" width="10.6640625" style="263" customWidth="1"/>
    <col min="7172" max="7172" width="7.6640625" style="263" customWidth="1"/>
    <col min="7173" max="7173" width="10.6640625" style="263" customWidth="1"/>
    <col min="7174" max="7174" width="7.6640625" style="263" customWidth="1"/>
    <col min="7175" max="7175" width="10.6640625" style="263" customWidth="1"/>
    <col min="7176" max="7176" width="7.6640625" style="263" customWidth="1"/>
    <col min="7177" max="7177" width="10.6640625" style="263" customWidth="1"/>
    <col min="7178" max="7178" width="7.6640625" style="263" customWidth="1"/>
    <col min="7179" max="7179" width="10.44140625" style="263" customWidth="1"/>
    <col min="7180" max="7180" width="7.6640625" style="263" customWidth="1"/>
    <col min="7181" max="7181" width="10.6640625" style="263" customWidth="1"/>
    <col min="7182" max="7182" width="7.6640625" style="263" customWidth="1"/>
    <col min="7183" max="7183" width="10.6640625" style="263" customWidth="1"/>
    <col min="7184" max="7184" width="7.6640625" style="263" customWidth="1"/>
    <col min="7185" max="7185" width="10.6640625" style="263" customWidth="1"/>
    <col min="7186" max="7425" width="9" style="263"/>
    <col min="7426" max="7426" width="7.6640625" style="263" customWidth="1"/>
    <col min="7427" max="7427" width="10.6640625" style="263" customWidth="1"/>
    <col min="7428" max="7428" width="7.6640625" style="263" customWidth="1"/>
    <col min="7429" max="7429" width="10.6640625" style="263" customWidth="1"/>
    <col min="7430" max="7430" width="7.6640625" style="263" customWidth="1"/>
    <col min="7431" max="7431" width="10.6640625" style="263" customWidth="1"/>
    <col min="7432" max="7432" width="7.6640625" style="263" customWidth="1"/>
    <col min="7433" max="7433" width="10.6640625" style="263" customWidth="1"/>
    <col min="7434" max="7434" width="7.6640625" style="263" customWidth="1"/>
    <col min="7435" max="7435" width="10.44140625" style="263" customWidth="1"/>
    <col min="7436" max="7436" width="7.6640625" style="263" customWidth="1"/>
    <col min="7437" max="7437" width="10.6640625" style="263" customWidth="1"/>
    <col min="7438" max="7438" width="7.6640625" style="263" customWidth="1"/>
    <col min="7439" max="7439" width="10.6640625" style="263" customWidth="1"/>
    <col min="7440" max="7440" width="7.6640625" style="263" customWidth="1"/>
    <col min="7441" max="7441" width="10.6640625" style="263" customWidth="1"/>
    <col min="7442" max="7681" width="9" style="263"/>
    <col min="7682" max="7682" width="7.6640625" style="263" customWidth="1"/>
    <col min="7683" max="7683" width="10.6640625" style="263" customWidth="1"/>
    <col min="7684" max="7684" width="7.6640625" style="263" customWidth="1"/>
    <col min="7685" max="7685" width="10.6640625" style="263" customWidth="1"/>
    <col min="7686" max="7686" width="7.6640625" style="263" customWidth="1"/>
    <col min="7687" max="7687" width="10.6640625" style="263" customWidth="1"/>
    <col min="7688" max="7688" width="7.6640625" style="263" customWidth="1"/>
    <col min="7689" max="7689" width="10.6640625" style="263" customWidth="1"/>
    <col min="7690" max="7690" width="7.6640625" style="263" customWidth="1"/>
    <col min="7691" max="7691" width="10.44140625" style="263" customWidth="1"/>
    <col min="7692" max="7692" width="7.6640625" style="263" customWidth="1"/>
    <col min="7693" max="7693" width="10.6640625" style="263" customWidth="1"/>
    <col min="7694" max="7694" width="7.6640625" style="263" customWidth="1"/>
    <col min="7695" max="7695" width="10.6640625" style="263" customWidth="1"/>
    <col min="7696" max="7696" width="7.6640625" style="263" customWidth="1"/>
    <col min="7697" max="7697" width="10.6640625" style="263" customWidth="1"/>
    <col min="7698" max="7937" width="9" style="263"/>
    <col min="7938" max="7938" width="7.6640625" style="263" customWidth="1"/>
    <col min="7939" max="7939" width="10.6640625" style="263" customWidth="1"/>
    <col min="7940" max="7940" width="7.6640625" style="263" customWidth="1"/>
    <col min="7941" max="7941" width="10.6640625" style="263" customWidth="1"/>
    <col min="7942" max="7942" width="7.6640625" style="263" customWidth="1"/>
    <col min="7943" max="7943" width="10.6640625" style="263" customWidth="1"/>
    <col min="7944" max="7944" width="7.6640625" style="263" customWidth="1"/>
    <col min="7945" max="7945" width="10.6640625" style="263" customWidth="1"/>
    <col min="7946" max="7946" width="7.6640625" style="263" customWidth="1"/>
    <col min="7947" max="7947" width="10.44140625" style="263" customWidth="1"/>
    <col min="7948" max="7948" width="7.6640625" style="263" customWidth="1"/>
    <col min="7949" max="7949" width="10.6640625" style="263" customWidth="1"/>
    <col min="7950" max="7950" width="7.6640625" style="263" customWidth="1"/>
    <col min="7951" max="7951" width="10.6640625" style="263" customWidth="1"/>
    <col min="7952" max="7952" width="7.6640625" style="263" customWidth="1"/>
    <col min="7953" max="7953" width="10.6640625" style="263" customWidth="1"/>
    <col min="7954" max="8193" width="9" style="263"/>
    <col min="8194" max="8194" width="7.6640625" style="263" customWidth="1"/>
    <col min="8195" max="8195" width="10.6640625" style="263" customWidth="1"/>
    <col min="8196" max="8196" width="7.6640625" style="263" customWidth="1"/>
    <col min="8197" max="8197" width="10.6640625" style="263" customWidth="1"/>
    <col min="8198" max="8198" width="7.6640625" style="263" customWidth="1"/>
    <col min="8199" max="8199" width="10.6640625" style="263" customWidth="1"/>
    <col min="8200" max="8200" width="7.6640625" style="263" customWidth="1"/>
    <col min="8201" max="8201" width="10.6640625" style="263" customWidth="1"/>
    <col min="8202" max="8202" width="7.6640625" style="263" customWidth="1"/>
    <col min="8203" max="8203" width="10.44140625" style="263" customWidth="1"/>
    <col min="8204" max="8204" width="7.6640625" style="263" customWidth="1"/>
    <col min="8205" max="8205" width="10.6640625" style="263" customWidth="1"/>
    <col min="8206" max="8206" width="7.6640625" style="263" customWidth="1"/>
    <col min="8207" max="8207" width="10.6640625" style="263" customWidth="1"/>
    <col min="8208" max="8208" width="7.6640625" style="263" customWidth="1"/>
    <col min="8209" max="8209" width="10.6640625" style="263" customWidth="1"/>
    <col min="8210" max="8449" width="9" style="263"/>
    <col min="8450" max="8450" width="7.6640625" style="263" customWidth="1"/>
    <col min="8451" max="8451" width="10.6640625" style="263" customWidth="1"/>
    <col min="8452" max="8452" width="7.6640625" style="263" customWidth="1"/>
    <col min="8453" max="8453" width="10.6640625" style="263" customWidth="1"/>
    <col min="8454" max="8454" width="7.6640625" style="263" customWidth="1"/>
    <col min="8455" max="8455" width="10.6640625" style="263" customWidth="1"/>
    <col min="8456" max="8456" width="7.6640625" style="263" customWidth="1"/>
    <col min="8457" max="8457" width="10.6640625" style="263" customWidth="1"/>
    <col min="8458" max="8458" width="7.6640625" style="263" customWidth="1"/>
    <col min="8459" max="8459" width="10.44140625" style="263" customWidth="1"/>
    <col min="8460" max="8460" width="7.6640625" style="263" customWidth="1"/>
    <col min="8461" max="8461" width="10.6640625" style="263" customWidth="1"/>
    <col min="8462" max="8462" width="7.6640625" style="263" customWidth="1"/>
    <col min="8463" max="8463" width="10.6640625" style="263" customWidth="1"/>
    <col min="8464" max="8464" width="7.6640625" style="263" customWidth="1"/>
    <col min="8465" max="8465" width="10.6640625" style="263" customWidth="1"/>
    <col min="8466" max="8705" width="9" style="263"/>
    <col min="8706" max="8706" width="7.6640625" style="263" customWidth="1"/>
    <col min="8707" max="8707" width="10.6640625" style="263" customWidth="1"/>
    <col min="8708" max="8708" width="7.6640625" style="263" customWidth="1"/>
    <col min="8709" max="8709" width="10.6640625" style="263" customWidth="1"/>
    <col min="8710" max="8710" width="7.6640625" style="263" customWidth="1"/>
    <col min="8711" max="8711" width="10.6640625" style="263" customWidth="1"/>
    <col min="8712" max="8712" width="7.6640625" style="263" customWidth="1"/>
    <col min="8713" max="8713" width="10.6640625" style="263" customWidth="1"/>
    <col min="8714" max="8714" width="7.6640625" style="263" customWidth="1"/>
    <col min="8715" max="8715" width="10.44140625" style="263" customWidth="1"/>
    <col min="8716" max="8716" width="7.6640625" style="263" customWidth="1"/>
    <col min="8717" max="8717" width="10.6640625" style="263" customWidth="1"/>
    <col min="8718" max="8718" width="7.6640625" style="263" customWidth="1"/>
    <col min="8719" max="8719" width="10.6640625" style="263" customWidth="1"/>
    <col min="8720" max="8720" width="7.6640625" style="263" customWidth="1"/>
    <col min="8721" max="8721" width="10.6640625" style="263" customWidth="1"/>
    <col min="8722" max="8961" width="9" style="263"/>
    <col min="8962" max="8962" width="7.6640625" style="263" customWidth="1"/>
    <col min="8963" max="8963" width="10.6640625" style="263" customWidth="1"/>
    <col min="8964" max="8964" width="7.6640625" style="263" customWidth="1"/>
    <col min="8965" max="8965" width="10.6640625" style="263" customWidth="1"/>
    <col min="8966" max="8966" width="7.6640625" style="263" customWidth="1"/>
    <col min="8967" max="8967" width="10.6640625" style="263" customWidth="1"/>
    <col min="8968" max="8968" width="7.6640625" style="263" customWidth="1"/>
    <col min="8969" max="8969" width="10.6640625" style="263" customWidth="1"/>
    <col min="8970" max="8970" width="7.6640625" style="263" customWidth="1"/>
    <col min="8971" max="8971" width="10.44140625" style="263" customWidth="1"/>
    <col min="8972" max="8972" width="7.6640625" style="263" customWidth="1"/>
    <col min="8973" max="8973" width="10.6640625" style="263" customWidth="1"/>
    <col min="8974" max="8974" width="7.6640625" style="263" customWidth="1"/>
    <col min="8975" max="8975" width="10.6640625" style="263" customWidth="1"/>
    <col min="8976" max="8976" width="7.6640625" style="263" customWidth="1"/>
    <col min="8977" max="8977" width="10.6640625" style="263" customWidth="1"/>
    <col min="8978" max="9217" width="9" style="263"/>
    <col min="9218" max="9218" width="7.6640625" style="263" customWidth="1"/>
    <col min="9219" max="9219" width="10.6640625" style="263" customWidth="1"/>
    <col min="9220" max="9220" width="7.6640625" style="263" customWidth="1"/>
    <col min="9221" max="9221" width="10.6640625" style="263" customWidth="1"/>
    <col min="9222" max="9222" width="7.6640625" style="263" customWidth="1"/>
    <col min="9223" max="9223" width="10.6640625" style="263" customWidth="1"/>
    <col min="9224" max="9224" width="7.6640625" style="263" customWidth="1"/>
    <col min="9225" max="9225" width="10.6640625" style="263" customWidth="1"/>
    <col min="9226" max="9226" width="7.6640625" style="263" customWidth="1"/>
    <col min="9227" max="9227" width="10.44140625" style="263" customWidth="1"/>
    <col min="9228" max="9228" width="7.6640625" style="263" customWidth="1"/>
    <col min="9229" max="9229" width="10.6640625" style="263" customWidth="1"/>
    <col min="9230" max="9230" width="7.6640625" style="263" customWidth="1"/>
    <col min="9231" max="9231" width="10.6640625" style="263" customWidth="1"/>
    <col min="9232" max="9232" width="7.6640625" style="263" customWidth="1"/>
    <col min="9233" max="9233" width="10.6640625" style="263" customWidth="1"/>
    <col min="9234" max="9473" width="9" style="263"/>
    <col min="9474" max="9474" width="7.6640625" style="263" customWidth="1"/>
    <col min="9475" max="9475" width="10.6640625" style="263" customWidth="1"/>
    <col min="9476" max="9476" width="7.6640625" style="263" customWidth="1"/>
    <col min="9477" max="9477" width="10.6640625" style="263" customWidth="1"/>
    <col min="9478" max="9478" width="7.6640625" style="263" customWidth="1"/>
    <col min="9479" max="9479" width="10.6640625" style="263" customWidth="1"/>
    <col min="9480" max="9480" width="7.6640625" style="263" customWidth="1"/>
    <col min="9481" max="9481" width="10.6640625" style="263" customWidth="1"/>
    <col min="9482" max="9482" width="7.6640625" style="263" customWidth="1"/>
    <col min="9483" max="9483" width="10.44140625" style="263" customWidth="1"/>
    <col min="9484" max="9484" width="7.6640625" style="263" customWidth="1"/>
    <col min="9485" max="9485" width="10.6640625" style="263" customWidth="1"/>
    <col min="9486" max="9486" width="7.6640625" style="263" customWidth="1"/>
    <col min="9487" max="9487" width="10.6640625" style="263" customWidth="1"/>
    <col min="9488" max="9488" width="7.6640625" style="263" customWidth="1"/>
    <col min="9489" max="9489" width="10.6640625" style="263" customWidth="1"/>
    <col min="9490" max="9729" width="9" style="263"/>
    <col min="9730" max="9730" width="7.6640625" style="263" customWidth="1"/>
    <col min="9731" max="9731" width="10.6640625" style="263" customWidth="1"/>
    <col min="9732" max="9732" width="7.6640625" style="263" customWidth="1"/>
    <col min="9733" max="9733" width="10.6640625" style="263" customWidth="1"/>
    <col min="9734" max="9734" width="7.6640625" style="263" customWidth="1"/>
    <col min="9735" max="9735" width="10.6640625" style="263" customWidth="1"/>
    <col min="9736" max="9736" width="7.6640625" style="263" customWidth="1"/>
    <col min="9737" max="9737" width="10.6640625" style="263" customWidth="1"/>
    <col min="9738" max="9738" width="7.6640625" style="263" customWidth="1"/>
    <col min="9739" max="9739" width="10.44140625" style="263" customWidth="1"/>
    <col min="9740" max="9740" width="7.6640625" style="263" customWidth="1"/>
    <col min="9741" max="9741" width="10.6640625" style="263" customWidth="1"/>
    <col min="9742" max="9742" width="7.6640625" style="263" customWidth="1"/>
    <col min="9743" max="9743" width="10.6640625" style="263" customWidth="1"/>
    <col min="9744" max="9744" width="7.6640625" style="263" customWidth="1"/>
    <col min="9745" max="9745" width="10.6640625" style="263" customWidth="1"/>
    <col min="9746" max="9985" width="9" style="263"/>
    <col min="9986" max="9986" width="7.6640625" style="263" customWidth="1"/>
    <col min="9987" max="9987" width="10.6640625" style="263" customWidth="1"/>
    <col min="9988" max="9988" width="7.6640625" style="263" customWidth="1"/>
    <col min="9989" max="9989" width="10.6640625" style="263" customWidth="1"/>
    <col min="9990" max="9990" width="7.6640625" style="263" customWidth="1"/>
    <col min="9991" max="9991" width="10.6640625" style="263" customWidth="1"/>
    <col min="9992" max="9992" width="7.6640625" style="263" customWidth="1"/>
    <col min="9993" max="9993" width="10.6640625" style="263" customWidth="1"/>
    <col min="9994" max="9994" width="7.6640625" style="263" customWidth="1"/>
    <col min="9995" max="9995" width="10.44140625" style="263" customWidth="1"/>
    <col min="9996" max="9996" width="7.6640625" style="263" customWidth="1"/>
    <col min="9997" max="9997" width="10.6640625" style="263" customWidth="1"/>
    <col min="9998" max="9998" width="7.6640625" style="263" customWidth="1"/>
    <col min="9999" max="9999" width="10.6640625" style="263" customWidth="1"/>
    <col min="10000" max="10000" width="7.6640625" style="263" customWidth="1"/>
    <col min="10001" max="10001" width="10.6640625" style="263" customWidth="1"/>
    <col min="10002" max="10241" width="9" style="263"/>
    <col min="10242" max="10242" width="7.6640625" style="263" customWidth="1"/>
    <col min="10243" max="10243" width="10.6640625" style="263" customWidth="1"/>
    <col min="10244" max="10244" width="7.6640625" style="263" customWidth="1"/>
    <col min="10245" max="10245" width="10.6640625" style="263" customWidth="1"/>
    <col min="10246" max="10246" width="7.6640625" style="263" customWidth="1"/>
    <col min="10247" max="10247" width="10.6640625" style="263" customWidth="1"/>
    <col min="10248" max="10248" width="7.6640625" style="263" customWidth="1"/>
    <col min="10249" max="10249" width="10.6640625" style="263" customWidth="1"/>
    <col min="10250" max="10250" width="7.6640625" style="263" customWidth="1"/>
    <col min="10251" max="10251" width="10.44140625" style="263" customWidth="1"/>
    <col min="10252" max="10252" width="7.6640625" style="263" customWidth="1"/>
    <col min="10253" max="10253" width="10.6640625" style="263" customWidth="1"/>
    <col min="10254" max="10254" width="7.6640625" style="263" customWidth="1"/>
    <col min="10255" max="10255" width="10.6640625" style="263" customWidth="1"/>
    <col min="10256" max="10256" width="7.6640625" style="263" customWidth="1"/>
    <col min="10257" max="10257" width="10.6640625" style="263" customWidth="1"/>
    <col min="10258" max="10497" width="9" style="263"/>
    <col min="10498" max="10498" width="7.6640625" style="263" customWidth="1"/>
    <col min="10499" max="10499" width="10.6640625" style="263" customWidth="1"/>
    <col min="10500" max="10500" width="7.6640625" style="263" customWidth="1"/>
    <col min="10501" max="10501" width="10.6640625" style="263" customWidth="1"/>
    <col min="10502" max="10502" width="7.6640625" style="263" customWidth="1"/>
    <col min="10503" max="10503" width="10.6640625" style="263" customWidth="1"/>
    <col min="10504" max="10504" width="7.6640625" style="263" customWidth="1"/>
    <col min="10505" max="10505" width="10.6640625" style="263" customWidth="1"/>
    <col min="10506" max="10506" width="7.6640625" style="263" customWidth="1"/>
    <col min="10507" max="10507" width="10.44140625" style="263" customWidth="1"/>
    <col min="10508" max="10508" width="7.6640625" style="263" customWidth="1"/>
    <col min="10509" max="10509" width="10.6640625" style="263" customWidth="1"/>
    <col min="10510" max="10510" width="7.6640625" style="263" customWidth="1"/>
    <col min="10511" max="10511" width="10.6640625" style="263" customWidth="1"/>
    <col min="10512" max="10512" width="7.6640625" style="263" customWidth="1"/>
    <col min="10513" max="10513" width="10.6640625" style="263" customWidth="1"/>
    <col min="10514" max="10753" width="9" style="263"/>
    <col min="10754" max="10754" width="7.6640625" style="263" customWidth="1"/>
    <col min="10755" max="10755" width="10.6640625" style="263" customWidth="1"/>
    <col min="10756" max="10756" width="7.6640625" style="263" customWidth="1"/>
    <col min="10757" max="10757" width="10.6640625" style="263" customWidth="1"/>
    <col min="10758" max="10758" width="7.6640625" style="263" customWidth="1"/>
    <col min="10759" max="10759" width="10.6640625" style="263" customWidth="1"/>
    <col min="10760" max="10760" width="7.6640625" style="263" customWidth="1"/>
    <col min="10761" max="10761" width="10.6640625" style="263" customWidth="1"/>
    <col min="10762" max="10762" width="7.6640625" style="263" customWidth="1"/>
    <col min="10763" max="10763" width="10.44140625" style="263" customWidth="1"/>
    <col min="10764" max="10764" width="7.6640625" style="263" customWidth="1"/>
    <col min="10765" max="10765" width="10.6640625" style="263" customWidth="1"/>
    <col min="10766" max="10766" width="7.6640625" style="263" customWidth="1"/>
    <col min="10767" max="10767" width="10.6640625" style="263" customWidth="1"/>
    <col min="10768" max="10768" width="7.6640625" style="263" customWidth="1"/>
    <col min="10769" max="10769" width="10.6640625" style="263" customWidth="1"/>
    <col min="10770" max="11009" width="9" style="263"/>
    <col min="11010" max="11010" width="7.6640625" style="263" customWidth="1"/>
    <col min="11011" max="11011" width="10.6640625" style="263" customWidth="1"/>
    <col min="11012" max="11012" width="7.6640625" style="263" customWidth="1"/>
    <col min="11013" max="11013" width="10.6640625" style="263" customWidth="1"/>
    <col min="11014" max="11014" width="7.6640625" style="263" customWidth="1"/>
    <col min="11015" max="11015" width="10.6640625" style="263" customWidth="1"/>
    <col min="11016" max="11016" width="7.6640625" style="263" customWidth="1"/>
    <col min="11017" max="11017" width="10.6640625" style="263" customWidth="1"/>
    <col min="11018" max="11018" width="7.6640625" style="263" customWidth="1"/>
    <col min="11019" max="11019" width="10.44140625" style="263" customWidth="1"/>
    <col min="11020" max="11020" width="7.6640625" style="263" customWidth="1"/>
    <col min="11021" max="11021" width="10.6640625" style="263" customWidth="1"/>
    <col min="11022" max="11022" width="7.6640625" style="263" customWidth="1"/>
    <col min="11023" max="11023" width="10.6640625" style="263" customWidth="1"/>
    <col min="11024" max="11024" width="7.6640625" style="263" customWidth="1"/>
    <col min="11025" max="11025" width="10.6640625" style="263" customWidth="1"/>
    <col min="11026" max="11265" width="9" style="263"/>
    <col min="11266" max="11266" width="7.6640625" style="263" customWidth="1"/>
    <col min="11267" max="11267" width="10.6640625" style="263" customWidth="1"/>
    <col min="11268" max="11268" width="7.6640625" style="263" customWidth="1"/>
    <col min="11269" max="11269" width="10.6640625" style="263" customWidth="1"/>
    <col min="11270" max="11270" width="7.6640625" style="263" customWidth="1"/>
    <col min="11271" max="11271" width="10.6640625" style="263" customWidth="1"/>
    <col min="11272" max="11272" width="7.6640625" style="263" customWidth="1"/>
    <col min="11273" max="11273" width="10.6640625" style="263" customWidth="1"/>
    <col min="11274" max="11274" width="7.6640625" style="263" customWidth="1"/>
    <col min="11275" max="11275" width="10.44140625" style="263" customWidth="1"/>
    <col min="11276" max="11276" width="7.6640625" style="263" customWidth="1"/>
    <col min="11277" max="11277" width="10.6640625" style="263" customWidth="1"/>
    <col min="11278" max="11278" width="7.6640625" style="263" customWidth="1"/>
    <col min="11279" max="11279" width="10.6640625" style="263" customWidth="1"/>
    <col min="11280" max="11280" width="7.6640625" style="263" customWidth="1"/>
    <col min="11281" max="11281" width="10.6640625" style="263" customWidth="1"/>
    <col min="11282" max="11521" width="9" style="263"/>
    <col min="11522" max="11522" width="7.6640625" style="263" customWidth="1"/>
    <col min="11523" max="11523" width="10.6640625" style="263" customWidth="1"/>
    <col min="11524" max="11524" width="7.6640625" style="263" customWidth="1"/>
    <col min="11525" max="11525" width="10.6640625" style="263" customWidth="1"/>
    <col min="11526" max="11526" width="7.6640625" style="263" customWidth="1"/>
    <col min="11527" max="11527" width="10.6640625" style="263" customWidth="1"/>
    <col min="11528" max="11528" width="7.6640625" style="263" customWidth="1"/>
    <col min="11529" max="11529" width="10.6640625" style="263" customWidth="1"/>
    <col min="11530" max="11530" width="7.6640625" style="263" customWidth="1"/>
    <col min="11531" max="11531" width="10.44140625" style="263" customWidth="1"/>
    <col min="11532" max="11532" width="7.6640625" style="263" customWidth="1"/>
    <col min="11533" max="11533" width="10.6640625" style="263" customWidth="1"/>
    <col min="11534" max="11534" width="7.6640625" style="263" customWidth="1"/>
    <col min="11535" max="11535" width="10.6640625" style="263" customWidth="1"/>
    <col min="11536" max="11536" width="7.6640625" style="263" customWidth="1"/>
    <col min="11537" max="11537" width="10.6640625" style="263" customWidth="1"/>
    <col min="11538" max="11777" width="9" style="263"/>
    <col min="11778" max="11778" width="7.6640625" style="263" customWidth="1"/>
    <col min="11779" max="11779" width="10.6640625" style="263" customWidth="1"/>
    <col min="11780" max="11780" width="7.6640625" style="263" customWidth="1"/>
    <col min="11781" max="11781" width="10.6640625" style="263" customWidth="1"/>
    <col min="11782" max="11782" width="7.6640625" style="263" customWidth="1"/>
    <col min="11783" max="11783" width="10.6640625" style="263" customWidth="1"/>
    <col min="11784" max="11784" width="7.6640625" style="263" customWidth="1"/>
    <col min="11785" max="11785" width="10.6640625" style="263" customWidth="1"/>
    <col min="11786" max="11786" width="7.6640625" style="263" customWidth="1"/>
    <col min="11787" max="11787" width="10.44140625" style="263" customWidth="1"/>
    <col min="11788" max="11788" width="7.6640625" style="263" customWidth="1"/>
    <col min="11789" max="11789" width="10.6640625" style="263" customWidth="1"/>
    <col min="11790" max="11790" width="7.6640625" style="263" customWidth="1"/>
    <col min="11791" max="11791" width="10.6640625" style="263" customWidth="1"/>
    <col min="11792" max="11792" width="7.6640625" style="263" customWidth="1"/>
    <col min="11793" max="11793" width="10.6640625" style="263" customWidth="1"/>
    <col min="11794" max="12033" width="9" style="263"/>
    <col min="12034" max="12034" width="7.6640625" style="263" customWidth="1"/>
    <col min="12035" max="12035" width="10.6640625" style="263" customWidth="1"/>
    <col min="12036" max="12036" width="7.6640625" style="263" customWidth="1"/>
    <col min="12037" max="12037" width="10.6640625" style="263" customWidth="1"/>
    <col min="12038" max="12038" width="7.6640625" style="263" customWidth="1"/>
    <col min="12039" max="12039" width="10.6640625" style="263" customWidth="1"/>
    <col min="12040" max="12040" width="7.6640625" style="263" customWidth="1"/>
    <col min="12041" max="12041" width="10.6640625" style="263" customWidth="1"/>
    <col min="12042" max="12042" width="7.6640625" style="263" customWidth="1"/>
    <col min="12043" max="12043" width="10.44140625" style="263" customWidth="1"/>
    <col min="12044" max="12044" width="7.6640625" style="263" customWidth="1"/>
    <col min="12045" max="12045" width="10.6640625" style="263" customWidth="1"/>
    <col min="12046" max="12046" width="7.6640625" style="263" customWidth="1"/>
    <col min="12047" max="12047" width="10.6640625" style="263" customWidth="1"/>
    <col min="12048" max="12048" width="7.6640625" style="263" customWidth="1"/>
    <col min="12049" max="12049" width="10.6640625" style="263" customWidth="1"/>
    <col min="12050" max="12289" width="9" style="263"/>
    <col min="12290" max="12290" width="7.6640625" style="263" customWidth="1"/>
    <col min="12291" max="12291" width="10.6640625" style="263" customWidth="1"/>
    <col min="12292" max="12292" width="7.6640625" style="263" customWidth="1"/>
    <col min="12293" max="12293" width="10.6640625" style="263" customWidth="1"/>
    <col min="12294" max="12294" width="7.6640625" style="263" customWidth="1"/>
    <col min="12295" max="12295" width="10.6640625" style="263" customWidth="1"/>
    <col min="12296" max="12296" width="7.6640625" style="263" customWidth="1"/>
    <col min="12297" max="12297" width="10.6640625" style="263" customWidth="1"/>
    <col min="12298" max="12298" width="7.6640625" style="263" customWidth="1"/>
    <col min="12299" max="12299" width="10.44140625" style="263" customWidth="1"/>
    <col min="12300" max="12300" width="7.6640625" style="263" customWidth="1"/>
    <col min="12301" max="12301" width="10.6640625" style="263" customWidth="1"/>
    <col min="12302" max="12302" width="7.6640625" style="263" customWidth="1"/>
    <col min="12303" max="12303" width="10.6640625" style="263" customWidth="1"/>
    <col min="12304" max="12304" width="7.6640625" style="263" customWidth="1"/>
    <col min="12305" max="12305" width="10.6640625" style="263" customWidth="1"/>
    <col min="12306" max="12545" width="9" style="263"/>
    <col min="12546" max="12546" width="7.6640625" style="263" customWidth="1"/>
    <col min="12547" max="12547" width="10.6640625" style="263" customWidth="1"/>
    <col min="12548" max="12548" width="7.6640625" style="263" customWidth="1"/>
    <col min="12549" max="12549" width="10.6640625" style="263" customWidth="1"/>
    <col min="12550" max="12550" width="7.6640625" style="263" customWidth="1"/>
    <col min="12551" max="12551" width="10.6640625" style="263" customWidth="1"/>
    <col min="12552" max="12552" width="7.6640625" style="263" customWidth="1"/>
    <col min="12553" max="12553" width="10.6640625" style="263" customWidth="1"/>
    <col min="12554" max="12554" width="7.6640625" style="263" customWidth="1"/>
    <col min="12555" max="12555" width="10.44140625" style="263" customWidth="1"/>
    <col min="12556" max="12556" width="7.6640625" style="263" customWidth="1"/>
    <col min="12557" max="12557" width="10.6640625" style="263" customWidth="1"/>
    <col min="12558" max="12558" width="7.6640625" style="263" customWidth="1"/>
    <col min="12559" max="12559" width="10.6640625" style="263" customWidth="1"/>
    <col min="12560" max="12560" width="7.6640625" style="263" customWidth="1"/>
    <col min="12561" max="12561" width="10.6640625" style="263" customWidth="1"/>
    <col min="12562" max="12801" width="9" style="263"/>
    <col min="12802" max="12802" width="7.6640625" style="263" customWidth="1"/>
    <col min="12803" max="12803" width="10.6640625" style="263" customWidth="1"/>
    <col min="12804" max="12804" width="7.6640625" style="263" customWidth="1"/>
    <col min="12805" max="12805" width="10.6640625" style="263" customWidth="1"/>
    <col min="12806" max="12806" width="7.6640625" style="263" customWidth="1"/>
    <col min="12807" max="12807" width="10.6640625" style="263" customWidth="1"/>
    <col min="12808" max="12808" width="7.6640625" style="263" customWidth="1"/>
    <col min="12809" max="12809" width="10.6640625" style="263" customWidth="1"/>
    <col min="12810" max="12810" width="7.6640625" style="263" customWidth="1"/>
    <col min="12811" max="12811" width="10.44140625" style="263" customWidth="1"/>
    <col min="12812" max="12812" width="7.6640625" style="263" customWidth="1"/>
    <col min="12813" max="12813" width="10.6640625" style="263" customWidth="1"/>
    <col min="12814" max="12814" width="7.6640625" style="263" customWidth="1"/>
    <col min="12815" max="12815" width="10.6640625" style="263" customWidth="1"/>
    <col min="12816" max="12816" width="7.6640625" style="263" customWidth="1"/>
    <col min="12817" max="12817" width="10.6640625" style="263" customWidth="1"/>
    <col min="12818" max="13057" width="9" style="263"/>
    <col min="13058" max="13058" width="7.6640625" style="263" customWidth="1"/>
    <col min="13059" max="13059" width="10.6640625" style="263" customWidth="1"/>
    <col min="13060" max="13060" width="7.6640625" style="263" customWidth="1"/>
    <col min="13061" max="13061" width="10.6640625" style="263" customWidth="1"/>
    <col min="13062" max="13062" width="7.6640625" style="263" customWidth="1"/>
    <col min="13063" max="13063" width="10.6640625" style="263" customWidth="1"/>
    <col min="13064" max="13064" width="7.6640625" style="263" customWidth="1"/>
    <col min="13065" max="13065" width="10.6640625" style="263" customWidth="1"/>
    <col min="13066" max="13066" width="7.6640625" style="263" customWidth="1"/>
    <col min="13067" max="13067" width="10.44140625" style="263" customWidth="1"/>
    <col min="13068" max="13068" width="7.6640625" style="263" customWidth="1"/>
    <col min="13069" max="13069" width="10.6640625" style="263" customWidth="1"/>
    <col min="13070" max="13070" width="7.6640625" style="263" customWidth="1"/>
    <col min="13071" max="13071" width="10.6640625" style="263" customWidth="1"/>
    <col min="13072" max="13072" width="7.6640625" style="263" customWidth="1"/>
    <col min="13073" max="13073" width="10.6640625" style="263" customWidth="1"/>
    <col min="13074" max="13313" width="9" style="263"/>
    <col min="13314" max="13314" width="7.6640625" style="263" customWidth="1"/>
    <col min="13315" max="13315" width="10.6640625" style="263" customWidth="1"/>
    <col min="13316" max="13316" width="7.6640625" style="263" customWidth="1"/>
    <col min="13317" max="13317" width="10.6640625" style="263" customWidth="1"/>
    <col min="13318" max="13318" width="7.6640625" style="263" customWidth="1"/>
    <col min="13319" max="13319" width="10.6640625" style="263" customWidth="1"/>
    <col min="13320" max="13320" width="7.6640625" style="263" customWidth="1"/>
    <col min="13321" max="13321" width="10.6640625" style="263" customWidth="1"/>
    <col min="13322" max="13322" width="7.6640625" style="263" customWidth="1"/>
    <col min="13323" max="13323" width="10.44140625" style="263" customWidth="1"/>
    <col min="13324" max="13324" width="7.6640625" style="263" customWidth="1"/>
    <col min="13325" max="13325" width="10.6640625" style="263" customWidth="1"/>
    <col min="13326" max="13326" width="7.6640625" style="263" customWidth="1"/>
    <col min="13327" max="13327" width="10.6640625" style="263" customWidth="1"/>
    <col min="13328" max="13328" width="7.6640625" style="263" customWidth="1"/>
    <col min="13329" max="13329" width="10.6640625" style="263" customWidth="1"/>
    <col min="13330" max="13569" width="9" style="263"/>
    <col min="13570" max="13570" width="7.6640625" style="263" customWidth="1"/>
    <col min="13571" max="13571" width="10.6640625" style="263" customWidth="1"/>
    <col min="13572" max="13572" width="7.6640625" style="263" customWidth="1"/>
    <col min="13573" max="13573" width="10.6640625" style="263" customWidth="1"/>
    <col min="13574" max="13574" width="7.6640625" style="263" customWidth="1"/>
    <col min="13575" max="13575" width="10.6640625" style="263" customWidth="1"/>
    <col min="13576" max="13576" width="7.6640625" style="263" customWidth="1"/>
    <col min="13577" max="13577" width="10.6640625" style="263" customWidth="1"/>
    <col min="13578" max="13578" width="7.6640625" style="263" customWidth="1"/>
    <col min="13579" max="13579" width="10.44140625" style="263" customWidth="1"/>
    <col min="13580" max="13580" width="7.6640625" style="263" customWidth="1"/>
    <col min="13581" max="13581" width="10.6640625" style="263" customWidth="1"/>
    <col min="13582" max="13582" width="7.6640625" style="263" customWidth="1"/>
    <col min="13583" max="13583" width="10.6640625" style="263" customWidth="1"/>
    <col min="13584" max="13584" width="7.6640625" style="263" customWidth="1"/>
    <col min="13585" max="13585" width="10.6640625" style="263" customWidth="1"/>
    <col min="13586" max="13825" width="9" style="263"/>
    <col min="13826" max="13826" width="7.6640625" style="263" customWidth="1"/>
    <col min="13827" max="13827" width="10.6640625" style="263" customWidth="1"/>
    <col min="13828" max="13828" width="7.6640625" style="263" customWidth="1"/>
    <col min="13829" max="13829" width="10.6640625" style="263" customWidth="1"/>
    <col min="13830" max="13830" width="7.6640625" style="263" customWidth="1"/>
    <col min="13831" max="13831" width="10.6640625" style="263" customWidth="1"/>
    <col min="13832" max="13832" width="7.6640625" style="263" customWidth="1"/>
    <col min="13833" max="13833" width="10.6640625" style="263" customWidth="1"/>
    <col min="13834" max="13834" width="7.6640625" style="263" customWidth="1"/>
    <col min="13835" max="13835" width="10.44140625" style="263" customWidth="1"/>
    <col min="13836" max="13836" width="7.6640625" style="263" customWidth="1"/>
    <col min="13837" max="13837" width="10.6640625" style="263" customWidth="1"/>
    <col min="13838" max="13838" width="7.6640625" style="263" customWidth="1"/>
    <col min="13839" max="13839" width="10.6640625" style="263" customWidth="1"/>
    <col min="13840" max="13840" width="7.6640625" style="263" customWidth="1"/>
    <col min="13841" max="13841" width="10.6640625" style="263" customWidth="1"/>
    <col min="13842" max="14081" width="9" style="263"/>
    <col min="14082" max="14082" width="7.6640625" style="263" customWidth="1"/>
    <col min="14083" max="14083" width="10.6640625" style="263" customWidth="1"/>
    <col min="14084" max="14084" width="7.6640625" style="263" customWidth="1"/>
    <col min="14085" max="14085" width="10.6640625" style="263" customWidth="1"/>
    <col min="14086" max="14086" width="7.6640625" style="263" customWidth="1"/>
    <col min="14087" max="14087" width="10.6640625" style="263" customWidth="1"/>
    <col min="14088" max="14088" width="7.6640625" style="263" customWidth="1"/>
    <col min="14089" max="14089" width="10.6640625" style="263" customWidth="1"/>
    <col min="14090" max="14090" width="7.6640625" style="263" customWidth="1"/>
    <col min="14091" max="14091" width="10.44140625" style="263" customWidth="1"/>
    <col min="14092" max="14092" width="7.6640625" style="263" customWidth="1"/>
    <col min="14093" max="14093" width="10.6640625" style="263" customWidth="1"/>
    <col min="14094" max="14094" width="7.6640625" style="263" customWidth="1"/>
    <col min="14095" max="14095" width="10.6640625" style="263" customWidth="1"/>
    <col min="14096" max="14096" width="7.6640625" style="263" customWidth="1"/>
    <col min="14097" max="14097" width="10.6640625" style="263" customWidth="1"/>
    <col min="14098" max="14337" width="9" style="263"/>
    <col min="14338" max="14338" width="7.6640625" style="263" customWidth="1"/>
    <col min="14339" max="14339" width="10.6640625" style="263" customWidth="1"/>
    <col min="14340" max="14340" width="7.6640625" style="263" customWidth="1"/>
    <col min="14341" max="14341" width="10.6640625" style="263" customWidth="1"/>
    <col min="14342" max="14342" width="7.6640625" style="263" customWidth="1"/>
    <col min="14343" max="14343" width="10.6640625" style="263" customWidth="1"/>
    <col min="14344" max="14344" width="7.6640625" style="263" customWidth="1"/>
    <col min="14345" max="14345" width="10.6640625" style="263" customWidth="1"/>
    <col min="14346" max="14346" width="7.6640625" style="263" customWidth="1"/>
    <col min="14347" max="14347" width="10.44140625" style="263" customWidth="1"/>
    <col min="14348" max="14348" width="7.6640625" style="263" customWidth="1"/>
    <col min="14349" max="14349" width="10.6640625" style="263" customWidth="1"/>
    <col min="14350" max="14350" width="7.6640625" style="263" customWidth="1"/>
    <col min="14351" max="14351" width="10.6640625" style="263" customWidth="1"/>
    <col min="14352" max="14352" width="7.6640625" style="263" customWidth="1"/>
    <col min="14353" max="14353" width="10.6640625" style="263" customWidth="1"/>
    <col min="14354" max="14593" width="9" style="263"/>
    <col min="14594" max="14594" width="7.6640625" style="263" customWidth="1"/>
    <col min="14595" max="14595" width="10.6640625" style="263" customWidth="1"/>
    <col min="14596" max="14596" width="7.6640625" style="263" customWidth="1"/>
    <col min="14597" max="14597" width="10.6640625" style="263" customWidth="1"/>
    <col min="14598" max="14598" width="7.6640625" style="263" customWidth="1"/>
    <col min="14599" max="14599" width="10.6640625" style="263" customWidth="1"/>
    <col min="14600" max="14600" width="7.6640625" style="263" customWidth="1"/>
    <col min="14601" max="14601" width="10.6640625" style="263" customWidth="1"/>
    <col min="14602" max="14602" width="7.6640625" style="263" customWidth="1"/>
    <col min="14603" max="14603" width="10.44140625" style="263" customWidth="1"/>
    <col min="14604" max="14604" width="7.6640625" style="263" customWidth="1"/>
    <col min="14605" max="14605" width="10.6640625" style="263" customWidth="1"/>
    <col min="14606" max="14606" width="7.6640625" style="263" customWidth="1"/>
    <col min="14607" max="14607" width="10.6640625" style="263" customWidth="1"/>
    <col min="14608" max="14608" width="7.6640625" style="263" customWidth="1"/>
    <col min="14609" max="14609" width="10.6640625" style="263" customWidth="1"/>
    <col min="14610" max="14849" width="9" style="263"/>
    <col min="14850" max="14850" width="7.6640625" style="263" customWidth="1"/>
    <col min="14851" max="14851" width="10.6640625" style="263" customWidth="1"/>
    <col min="14852" max="14852" width="7.6640625" style="263" customWidth="1"/>
    <col min="14853" max="14853" width="10.6640625" style="263" customWidth="1"/>
    <col min="14854" max="14854" width="7.6640625" style="263" customWidth="1"/>
    <col min="14855" max="14855" width="10.6640625" style="263" customWidth="1"/>
    <col min="14856" max="14856" width="7.6640625" style="263" customWidth="1"/>
    <col min="14857" max="14857" width="10.6640625" style="263" customWidth="1"/>
    <col min="14858" max="14858" width="7.6640625" style="263" customWidth="1"/>
    <col min="14859" max="14859" width="10.44140625" style="263" customWidth="1"/>
    <col min="14860" max="14860" width="7.6640625" style="263" customWidth="1"/>
    <col min="14861" max="14861" width="10.6640625" style="263" customWidth="1"/>
    <col min="14862" max="14862" width="7.6640625" style="263" customWidth="1"/>
    <col min="14863" max="14863" width="10.6640625" style="263" customWidth="1"/>
    <col min="14864" max="14864" width="7.6640625" style="263" customWidth="1"/>
    <col min="14865" max="14865" width="10.6640625" style="263" customWidth="1"/>
    <col min="14866" max="15105" width="9" style="263"/>
    <col min="15106" max="15106" width="7.6640625" style="263" customWidth="1"/>
    <col min="15107" max="15107" width="10.6640625" style="263" customWidth="1"/>
    <col min="15108" max="15108" width="7.6640625" style="263" customWidth="1"/>
    <col min="15109" max="15109" width="10.6640625" style="263" customWidth="1"/>
    <col min="15110" max="15110" width="7.6640625" style="263" customWidth="1"/>
    <col min="15111" max="15111" width="10.6640625" style="263" customWidth="1"/>
    <col min="15112" max="15112" width="7.6640625" style="263" customWidth="1"/>
    <col min="15113" max="15113" width="10.6640625" style="263" customWidth="1"/>
    <col min="15114" max="15114" width="7.6640625" style="263" customWidth="1"/>
    <col min="15115" max="15115" width="10.44140625" style="263" customWidth="1"/>
    <col min="15116" max="15116" width="7.6640625" style="263" customWidth="1"/>
    <col min="15117" max="15117" width="10.6640625" style="263" customWidth="1"/>
    <col min="15118" max="15118" width="7.6640625" style="263" customWidth="1"/>
    <col min="15119" max="15119" width="10.6640625" style="263" customWidth="1"/>
    <col min="15120" max="15120" width="7.6640625" style="263" customWidth="1"/>
    <col min="15121" max="15121" width="10.6640625" style="263" customWidth="1"/>
    <col min="15122" max="15361" width="9" style="263"/>
    <col min="15362" max="15362" width="7.6640625" style="263" customWidth="1"/>
    <col min="15363" max="15363" width="10.6640625" style="263" customWidth="1"/>
    <col min="15364" max="15364" width="7.6640625" style="263" customWidth="1"/>
    <col min="15365" max="15365" width="10.6640625" style="263" customWidth="1"/>
    <col min="15366" max="15366" width="7.6640625" style="263" customWidth="1"/>
    <col min="15367" max="15367" width="10.6640625" style="263" customWidth="1"/>
    <col min="15368" max="15368" width="7.6640625" style="263" customWidth="1"/>
    <col min="15369" max="15369" width="10.6640625" style="263" customWidth="1"/>
    <col min="15370" max="15370" width="7.6640625" style="263" customWidth="1"/>
    <col min="15371" max="15371" width="10.44140625" style="263" customWidth="1"/>
    <col min="15372" max="15372" width="7.6640625" style="263" customWidth="1"/>
    <col min="15373" max="15373" width="10.6640625" style="263" customWidth="1"/>
    <col min="15374" max="15374" width="7.6640625" style="263" customWidth="1"/>
    <col min="15375" max="15375" width="10.6640625" style="263" customWidth="1"/>
    <col min="15376" max="15376" width="7.6640625" style="263" customWidth="1"/>
    <col min="15377" max="15377" width="10.6640625" style="263" customWidth="1"/>
    <col min="15378" max="15617" width="9" style="263"/>
    <col min="15618" max="15618" width="7.6640625" style="263" customWidth="1"/>
    <col min="15619" max="15619" width="10.6640625" style="263" customWidth="1"/>
    <col min="15620" max="15620" width="7.6640625" style="263" customWidth="1"/>
    <col min="15621" max="15621" width="10.6640625" style="263" customWidth="1"/>
    <col min="15622" max="15622" width="7.6640625" style="263" customWidth="1"/>
    <col min="15623" max="15623" width="10.6640625" style="263" customWidth="1"/>
    <col min="15624" max="15624" width="7.6640625" style="263" customWidth="1"/>
    <col min="15625" max="15625" width="10.6640625" style="263" customWidth="1"/>
    <col min="15626" max="15626" width="7.6640625" style="263" customWidth="1"/>
    <col min="15627" max="15627" width="10.44140625" style="263" customWidth="1"/>
    <col min="15628" max="15628" width="7.6640625" style="263" customWidth="1"/>
    <col min="15629" max="15629" width="10.6640625" style="263" customWidth="1"/>
    <col min="15630" max="15630" width="7.6640625" style="263" customWidth="1"/>
    <col min="15631" max="15631" width="10.6640625" style="263" customWidth="1"/>
    <col min="15632" max="15632" width="7.6640625" style="263" customWidth="1"/>
    <col min="15633" max="15633" width="10.6640625" style="263" customWidth="1"/>
    <col min="15634" max="15873" width="9" style="263"/>
    <col min="15874" max="15874" width="7.6640625" style="263" customWidth="1"/>
    <col min="15875" max="15875" width="10.6640625" style="263" customWidth="1"/>
    <col min="15876" max="15876" width="7.6640625" style="263" customWidth="1"/>
    <col min="15877" max="15877" width="10.6640625" style="263" customWidth="1"/>
    <col min="15878" max="15878" width="7.6640625" style="263" customWidth="1"/>
    <col min="15879" max="15879" width="10.6640625" style="263" customWidth="1"/>
    <col min="15880" max="15880" width="7.6640625" style="263" customWidth="1"/>
    <col min="15881" max="15881" width="10.6640625" style="263" customWidth="1"/>
    <col min="15882" max="15882" width="7.6640625" style="263" customWidth="1"/>
    <col min="15883" max="15883" width="10.44140625" style="263" customWidth="1"/>
    <col min="15884" max="15884" width="7.6640625" style="263" customWidth="1"/>
    <col min="15885" max="15885" width="10.6640625" style="263" customWidth="1"/>
    <col min="15886" max="15886" width="7.6640625" style="263" customWidth="1"/>
    <col min="15887" max="15887" width="10.6640625" style="263" customWidth="1"/>
    <col min="15888" max="15888" width="7.6640625" style="263" customWidth="1"/>
    <col min="15889" max="15889" width="10.6640625" style="263" customWidth="1"/>
    <col min="15890" max="16129" width="9" style="263"/>
    <col min="16130" max="16130" width="7.6640625" style="263" customWidth="1"/>
    <col min="16131" max="16131" width="10.6640625" style="263" customWidth="1"/>
    <col min="16132" max="16132" width="7.6640625" style="263" customWidth="1"/>
    <col min="16133" max="16133" width="10.6640625" style="263" customWidth="1"/>
    <col min="16134" max="16134" width="7.6640625" style="263" customWidth="1"/>
    <col min="16135" max="16135" width="10.6640625" style="263" customWidth="1"/>
    <col min="16136" max="16136" width="7.6640625" style="263" customWidth="1"/>
    <col min="16137" max="16137" width="10.6640625" style="263" customWidth="1"/>
    <col min="16138" max="16138" width="7.6640625" style="263" customWidth="1"/>
    <col min="16139" max="16139" width="10.44140625" style="263" customWidth="1"/>
    <col min="16140" max="16140" width="7.6640625" style="263" customWidth="1"/>
    <col min="16141" max="16141" width="10.6640625" style="263" customWidth="1"/>
    <col min="16142" max="16142" width="7.6640625" style="263" customWidth="1"/>
    <col min="16143" max="16143" width="10.6640625" style="263" customWidth="1"/>
    <col min="16144" max="16144" width="7.6640625" style="263" customWidth="1"/>
    <col min="16145" max="16145" width="10.6640625" style="263" customWidth="1"/>
    <col min="16146" max="16384" width="9" style="263"/>
  </cols>
  <sheetData>
    <row r="1" spans="1:18" s="260" customFormat="1" ht="31.75" customHeight="1">
      <c r="A1" s="1003" t="s">
        <v>1814</v>
      </c>
      <c r="B1" s="1003"/>
      <c r="C1" s="1003"/>
      <c r="D1" s="1003"/>
      <c r="E1" s="1003"/>
      <c r="F1" s="1003"/>
      <c r="G1" s="1003"/>
      <c r="H1" s="1003"/>
      <c r="I1" s="256"/>
      <c r="J1" s="256"/>
      <c r="K1" s="256"/>
      <c r="L1" s="256"/>
      <c r="M1" s="256"/>
      <c r="N1" s="256"/>
      <c r="O1" s="256"/>
      <c r="P1" s="256"/>
      <c r="Q1" s="256"/>
      <c r="R1" s="256"/>
    </row>
    <row r="2" spans="1:18" ht="31.75" customHeight="1">
      <c r="A2" s="1003" t="s">
        <v>1006</v>
      </c>
      <c r="B2" s="1003"/>
      <c r="C2" s="1003"/>
      <c r="D2" s="224"/>
      <c r="E2" s="224"/>
      <c r="F2" s="224"/>
      <c r="G2" s="224"/>
      <c r="H2" s="224"/>
      <c r="I2" s="224"/>
      <c r="J2" s="224"/>
      <c r="K2" s="224"/>
      <c r="L2" s="224"/>
      <c r="M2" s="224"/>
      <c r="N2" s="224"/>
      <c r="O2" s="224"/>
      <c r="P2" s="1204" t="s">
        <v>704</v>
      </c>
      <c r="Q2" s="1204"/>
      <c r="R2" s="224"/>
    </row>
    <row r="3" spans="1:18" ht="21.8" customHeight="1">
      <c r="A3" s="270" t="s">
        <v>660</v>
      </c>
      <c r="B3" s="1004" t="s">
        <v>705</v>
      </c>
      <c r="C3" s="1004"/>
      <c r="D3" s="1004"/>
      <c r="E3" s="1004"/>
      <c r="F3" s="1004"/>
      <c r="G3" s="1004"/>
      <c r="H3" s="1004"/>
      <c r="I3" s="1004"/>
      <c r="J3" s="1004"/>
      <c r="K3" s="1004"/>
      <c r="L3" s="1004"/>
      <c r="M3" s="1004"/>
      <c r="N3" s="1004" t="s">
        <v>1209</v>
      </c>
      <c r="O3" s="1004"/>
      <c r="P3" s="985" t="s">
        <v>123</v>
      </c>
      <c r="Q3" s="985"/>
      <c r="R3" s="224"/>
    </row>
    <row r="4" spans="1:18" ht="21.8" customHeight="1">
      <c r="A4" s="271"/>
      <c r="B4" s="986" t="s">
        <v>706</v>
      </c>
      <c r="C4" s="986"/>
      <c r="D4" s="986"/>
      <c r="E4" s="986"/>
      <c r="F4" s="1318" t="s">
        <v>1210</v>
      </c>
      <c r="G4" s="1319"/>
      <c r="H4" s="986" t="s">
        <v>707</v>
      </c>
      <c r="I4" s="986"/>
      <c r="J4" s="1318" t="s">
        <v>1211</v>
      </c>
      <c r="K4" s="1319"/>
      <c r="L4" s="986" t="s">
        <v>708</v>
      </c>
      <c r="M4" s="986"/>
      <c r="N4" s="1004"/>
      <c r="O4" s="1004"/>
      <c r="P4" s="985"/>
      <c r="Q4" s="985"/>
      <c r="R4" s="224"/>
    </row>
    <row r="5" spans="1:18" ht="21.8" customHeight="1">
      <c r="A5" s="271"/>
      <c r="B5" s="986" t="s">
        <v>1007</v>
      </c>
      <c r="C5" s="986"/>
      <c r="D5" s="986" t="s">
        <v>1008</v>
      </c>
      <c r="E5" s="986"/>
      <c r="F5" s="1320" t="s">
        <v>1212</v>
      </c>
      <c r="G5" s="1321"/>
      <c r="H5" s="986"/>
      <c r="I5" s="986"/>
      <c r="J5" s="1320" t="s">
        <v>1213</v>
      </c>
      <c r="K5" s="1321"/>
      <c r="L5" s="986"/>
      <c r="M5" s="986"/>
      <c r="N5" s="1004"/>
      <c r="O5" s="1004"/>
      <c r="P5" s="985"/>
      <c r="Q5" s="985"/>
      <c r="R5" s="224"/>
    </row>
    <row r="6" spans="1:18" ht="31.75" customHeight="1">
      <c r="A6" s="272" t="s">
        <v>481</v>
      </c>
      <c r="B6" s="226" t="s">
        <v>668</v>
      </c>
      <c r="C6" s="226" t="s">
        <v>709</v>
      </c>
      <c r="D6" s="226" t="s">
        <v>668</v>
      </c>
      <c r="E6" s="226" t="s">
        <v>709</v>
      </c>
      <c r="F6" s="226" t="s">
        <v>668</v>
      </c>
      <c r="G6" s="226" t="s">
        <v>709</v>
      </c>
      <c r="H6" s="226" t="s">
        <v>668</v>
      </c>
      <c r="I6" s="226" t="s">
        <v>709</v>
      </c>
      <c r="J6" s="226" t="s">
        <v>668</v>
      </c>
      <c r="K6" s="226" t="s">
        <v>709</v>
      </c>
      <c r="L6" s="226" t="s">
        <v>668</v>
      </c>
      <c r="M6" s="226" t="s">
        <v>709</v>
      </c>
      <c r="N6" s="226" t="s">
        <v>668</v>
      </c>
      <c r="O6" s="226" t="s">
        <v>709</v>
      </c>
      <c r="P6" s="226" t="s">
        <v>668</v>
      </c>
      <c r="Q6" s="227" t="s">
        <v>709</v>
      </c>
      <c r="R6" s="224"/>
    </row>
    <row r="7" spans="1:18" ht="31.75" customHeight="1">
      <c r="A7" s="259">
        <v>23</v>
      </c>
      <c r="B7" s="252">
        <v>2</v>
      </c>
      <c r="C7" s="250">
        <v>10250</v>
      </c>
      <c r="D7" s="252" t="s">
        <v>78</v>
      </c>
      <c r="E7" s="252" t="s">
        <v>78</v>
      </c>
      <c r="F7" s="252" t="s">
        <v>78</v>
      </c>
      <c r="G7" s="252" t="s">
        <v>78</v>
      </c>
      <c r="H7" s="252">
        <v>1</v>
      </c>
      <c r="I7" s="252">
        <v>4500</v>
      </c>
      <c r="J7" s="252" t="s">
        <v>78</v>
      </c>
      <c r="K7" s="252" t="s">
        <v>78</v>
      </c>
      <c r="L7" s="252" t="s">
        <v>78</v>
      </c>
      <c r="M7" s="252" t="s">
        <v>78</v>
      </c>
      <c r="N7" s="252" t="s">
        <v>78</v>
      </c>
      <c r="O7" s="252" t="s">
        <v>78</v>
      </c>
      <c r="P7" s="249">
        <f>B7+D7+F7+H7+J7+L7+N7</f>
        <v>3</v>
      </c>
      <c r="Q7" s="273">
        <f>C7+E7+G7+I7+K7+M7+O7</f>
        <v>14750</v>
      </c>
      <c r="R7" s="224"/>
    </row>
    <row r="8" spans="1:18" ht="31.75" customHeight="1">
      <c r="A8" s="224"/>
      <c r="B8" s="224"/>
      <c r="C8" s="224"/>
      <c r="D8" s="224"/>
      <c r="E8" s="224"/>
      <c r="F8" s="224"/>
      <c r="G8" s="224"/>
      <c r="H8" s="224"/>
      <c r="I8" s="224"/>
      <c r="J8" s="224"/>
      <c r="K8" s="224"/>
      <c r="L8" s="224"/>
      <c r="M8" s="224"/>
      <c r="N8" s="224"/>
      <c r="O8" s="224"/>
      <c r="P8" s="224"/>
      <c r="Q8" s="225"/>
      <c r="R8" s="224"/>
    </row>
    <row r="9" spans="1:18" ht="31.75" customHeight="1">
      <c r="A9" s="1229" t="s">
        <v>710</v>
      </c>
      <c r="B9" s="1229"/>
      <c r="C9" s="1229"/>
      <c r="D9" s="224"/>
      <c r="E9" s="224"/>
      <c r="F9" s="224"/>
      <c r="G9" s="224"/>
      <c r="J9" s="224"/>
      <c r="K9" s="224"/>
      <c r="L9" s="224"/>
      <c r="M9" s="224"/>
      <c r="N9" s="224"/>
      <c r="O9" s="224"/>
      <c r="P9" s="224"/>
      <c r="Q9" s="224"/>
      <c r="R9" s="224"/>
    </row>
    <row r="10" spans="1:18" ht="31.75" customHeight="1">
      <c r="A10" s="256"/>
      <c r="B10" s="256"/>
      <c r="C10" s="256"/>
      <c r="D10" s="224"/>
      <c r="E10" s="224"/>
      <c r="F10" s="224"/>
      <c r="G10" s="224"/>
      <c r="H10" s="1204" t="s">
        <v>704</v>
      </c>
      <c r="I10" s="1204"/>
      <c r="J10" s="224"/>
      <c r="K10" s="224"/>
      <c r="L10" s="224"/>
      <c r="M10" s="224"/>
      <c r="N10" s="224"/>
      <c r="O10" s="224"/>
      <c r="P10" s="224"/>
      <c r="Q10" s="224"/>
      <c r="R10" s="224"/>
    </row>
    <row r="11" spans="1:18" ht="31.45" customHeight="1">
      <c r="A11" s="270" t="s">
        <v>660</v>
      </c>
      <c r="B11" s="1315" t="s">
        <v>1816</v>
      </c>
      <c r="C11" s="1041"/>
      <c r="D11" s="1316" t="s">
        <v>1817</v>
      </c>
      <c r="E11" s="1022"/>
      <c r="F11" s="1317" t="s">
        <v>1818</v>
      </c>
      <c r="G11" s="1022"/>
      <c r="H11" s="985" t="s">
        <v>123</v>
      </c>
      <c r="I11" s="985"/>
      <c r="J11" s="224"/>
      <c r="K11" s="224"/>
      <c r="L11" s="224"/>
      <c r="M11" s="224"/>
      <c r="N11" s="224"/>
      <c r="O11" s="224"/>
      <c r="P11" s="224"/>
      <c r="Q11" s="224"/>
      <c r="R11" s="224"/>
    </row>
    <row r="12" spans="1:18" ht="31.75" customHeight="1">
      <c r="A12" s="272" t="s">
        <v>481</v>
      </c>
      <c r="B12" s="226" t="s">
        <v>668</v>
      </c>
      <c r="C12" s="226" t="s">
        <v>709</v>
      </c>
      <c r="D12" s="226" t="s">
        <v>668</v>
      </c>
      <c r="E12" s="226" t="s">
        <v>709</v>
      </c>
      <c r="F12" s="226" t="s">
        <v>668</v>
      </c>
      <c r="G12" s="226" t="s">
        <v>709</v>
      </c>
      <c r="H12" s="226" t="s">
        <v>668</v>
      </c>
      <c r="I12" s="227" t="s">
        <v>709</v>
      </c>
      <c r="J12" s="224"/>
      <c r="K12" s="224"/>
      <c r="L12" s="224"/>
      <c r="M12" s="224"/>
      <c r="N12" s="224"/>
      <c r="O12" s="224"/>
      <c r="P12" s="224"/>
      <c r="Q12" s="224"/>
      <c r="R12" s="224"/>
    </row>
    <row r="13" spans="1:18" ht="31.75" customHeight="1">
      <c r="A13" s="259">
        <f>A7</f>
        <v>23</v>
      </c>
      <c r="B13" s="252" t="s">
        <v>78</v>
      </c>
      <c r="C13" s="252" t="s">
        <v>78</v>
      </c>
      <c r="D13" s="252" t="s">
        <v>78</v>
      </c>
      <c r="E13" s="252" t="s">
        <v>78</v>
      </c>
      <c r="F13" s="252" t="s">
        <v>78</v>
      </c>
      <c r="G13" s="252" t="s">
        <v>78</v>
      </c>
      <c r="H13" s="252" t="s">
        <v>78</v>
      </c>
      <c r="I13" s="274" t="s">
        <v>78</v>
      </c>
      <c r="J13" s="224"/>
      <c r="K13" s="224"/>
      <c r="L13" s="224"/>
      <c r="M13" s="224"/>
      <c r="N13" s="224"/>
      <c r="O13" s="224"/>
      <c r="P13" s="224"/>
      <c r="Q13" s="224"/>
      <c r="R13" s="224"/>
    </row>
    <row r="14" spans="1:18" ht="31.75" customHeight="1">
      <c r="A14" s="224"/>
      <c r="B14" s="224"/>
      <c r="C14" s="224"/>
      <c r="D14" s="224"/>
      <c r="E14" s="224"/>
      <c r="F14" s="224"/>
      <c r="G14" s="224"/>
      <c r="H14" s="224"/>
      <c r="I14" s="224"/>
      <c r="J14" s="224"/>
      <c r="K14" s="224"/>
      <c r="L14" s="224"/>
      <c r="M14" s="224"/>
      <c r="N14" s="224"/>
      <c r="O14" s="224"/>
      <c r="P14" s="224"/>
      <c r="Q14" s="224"/>
      <c r="R14" s="224"/>
    </row>
    <row r="15" spans="1:18" ht="31.75" customHeight="1">
      <c r="A15" s="1003" t="s">
        <v>1815</v>
      </c>
      <c r="B15" s="1003"/>
      <c r="C15" s="1003"/>
      <c r="D15" s="1003"/>
      <c r="E15" s="1003"/>
      <c r="F15" s="1003"/>
      <c r="G15" s="1003"/>
      <c r="H15" s="1003"/>
      <c r="I15" s="224"/>
      <c r="J15" s="224"/>
      <c r="K15" s="224"/>
      <c r="L15" s="224"/>
      <c r="M15" s="224"/>
      <c r="N15" s="224"/>
      <c r="O15" s="224"/>
      <c r="P15" s="224"/>
      <c r="Q15" s="224"/>
      <c r="R15" s="224"/>
    </row>
    <row r="16" spans="1:18" ht="31.75" customHeight="1">
      <c r="A16" s="224"/>
      <c r="B16" s="224"/>
      <c r="C16" s="224"/>
      <c r="D16" s="224"/>
      <c r="E16" s="224"/>
      <c r="F16" s="224"/>
      <c r="G16" s="224"/>
      <c r="H16" s="1204" t="s">
        <v>704</v>
      </c>
      <c r="I16" s="1204"/>
      <c r="J16" s="224"/>
      <c r="K16" s="224"/>
      <c r="L16" s="224"/>
      <c r="M16" s="224"/>
      <c r="N16" s="224"/>
      <c r="O16" s="224"/>
      <c r="P16" s="224"/>
      <c r="Q16" s="224"/>
      <c r="R16" s="224"/>
    </row>
    <row r="17" spans="1:18" ht="31.75" customHeight="1">
      <c r="A17" s="270" t="s">
        <v>660</v>
      </c>
      <c r="B17" s="1004" t="s">
        <v>711</v>
      </c>
      <c r="C17" s="1004"/>
      <c r="D17" s="1022" t="s">
        <v>712</v>
      </c>
      <c r="E17" s="1022"/>
      <c r="F17" s="1022" t="s">
        <v>713</v>
      </c>
      <c r="G17" s="1022"/>
      <c r="H17" s="985" t="s">
        <v>123</v>
      </c>
      <c r="I17" s="985"/>
      <c r="J17" s="224"/>
      <c r="K17" s="224"/>
      <c r="L17" s="224"/>
      <c r="M17" s="224"/>
      <c r="N17" s="224"/>
      <c r="O17" s="224"/>
      <c r="P17" s="224"/>
      <c r="Q17" s="224"/>
      <c r="R17" s="224"/>
    </row>
    <row r="18" spans="1:18" ht="31.75" customHeight="1">
      <c r="A18" s="272" t="s">
        <v>481</v>
      </c>
      <c r="B18" s="226" t="s">
        <v>668</v>
      </c>
      <c r="C18" s="226" t="s">
        <v>709</v>
      </c>
      <c r="D18" s="226" t="s">
        <v>668</v>
      </c>
      <c r="E18" s="226" t="s">
        <v>709</v>
      </c>
      <c r="F18" s="226" t="s">
        <v>668</v>
      </c>
      <c r="G18" s="226" t="s">
        <v>709</v>
      </c>
      <c r="H18" s="226" t="s">
        <v>668</v>
      </c>
      <c r="I18" s="227" t="s">
        <v>709</v>
      </c>
      <c r="J18" s="224"/>
      <c r="K18" s="224"/>
      <c r="L18" s="224"/>
      <c r="M18" s="224"/>
      <c r="N18" s="224"/>
      <c r="O18" s="224"/>
      <c r="P18" s="224"/>
      <c r="Q18" s="224"/>
      <c r="R18" s="224"/>
    </row>
    <row r="19" spans="1:18" ht="31.75" customHeight="1">
      <c r="A19" s="259">
        <f>A7</f>
        <v>23</v>
      </c>
      <c r="B19" s="252">
        <v>1</v>
      </c>
      <c r="C19" s="275">
        <v>450</v>
      </c>
      <c r="D19" s="252" t="s">
        <v>78</v>
      </c>
      <c r="E19" s="252" t="s">
        <v>78</v>
      </c>
      <c r="F19" s="252">
        <v>1</v>
      </c>
      <c r="G19" s="276">
        <v>5985</v>
      </c>
      <c r="H19" s="252">
        <f>B19+D19+F19</f>
        <v>2</v>
      </c>
      <c r="I19" s="277">
        <f>C19+E19+G19</f>
        <v>6435</v>
      </c>
      <c r="J19" s="224"/>
      <c r="K19" s="224"/>
      <c r="L19" s="224"/>
      <c r="M19" s="224"/>
      <c r="N19" s="224"/>
      <c r="O19" s="224"/>
      <c r="P19" s="224"/>
      <c r="Q19" s="224"/>
      <c r="R19" s="224"/>
    </row>
    <row r="20" spans="1:18" ht="31.75" customHeight="1">
      <c r="A20" s="224"/>
      <c r="B20" s="224"/>
      <c r="C20" s="224"/>
      <c r="D20" s="224"/>
      <c r="E20" s="224"/>
      <c r="F20" s="224"/>
      <c r="G20" s="224"/>
      <c r="H20" s="224"/>
      <c r="I20" s="224"/>
      <c r="J20" s="224"/>
      <c r="K20" s="224"/>
      <c r="L20" s="224"/>
      <c r="M20" s="224"/>
      <c r="N20" s="224"/>
      <c r="O20" s="224"/>
      <c r="P20" s="224"/>
      <c r="Q20" s="224"/>
      <c r="R20" s="224"/>
    </row>
    <row r="21" spans="1:18">
      <c r="A21" s="224"/>
      <c r="B21" s="224"/>
      <c r="C21" s="224"/>
      <c r="D21" s="224"/>
      <c r="E21" s="224"/>
      <c r="F21" s="224"/>
      <c r="G21" s="224"/>
      <c r="H21" s="224"/>
      <c r="I21" s="224"/>
      <c r="J21" s="224"/>
      <c r="K21" s="224"/>
      <c r="L21" s="224"/>
      <c r="M21" s="224"/>
      <c r="N21" s="224"/>
      <c r="O21" s="224"/>
      <c r="P21" s="224"/>
      <c r="Q21" s="224"/>
      <c r="R21" s="224"/>
    </row>
    <row r="22" spans="1:18">
      <c r="A22" s="224"/>
      <c r="B22" s="224"/>
      <c r="C22" s="224"/>
      <c r="D22" s="224"/>
      <c r="E22" s="224"/>
      <c r="F22" s="224"/>
      <c r="G22" s="224"/>
      <c r="H22" s="224"/>
      <c r="I22" s="224"/>
      <c r="J22" s="224"/>
      <c r="K22" s="224"/>
      <c r="L22" s="224"/>
      <c r="M22" s="224"/>
      <c r="N22" s="224"/>
      <c r="O22" s="224"/>
      <c r="P22" s="224"/>
      <c r="Q22" s="224"/>
      <c r="R22" s="224"/>
    </row>
    <row r="23" spans="1:18">
      <c r="A23" s="224"/>
      <c r="B23" s="224"/>
      <c r="C23" s="224"/>
      <c r="D23" s="224"/>
      <c r="E23" s="224"/>
      <c r="F23" s="224"/>
      <c r="G23" s="224"/>
      <c r="H23" s="224"/>
      <c r="I23" s="224"/>
      <c r="J23" s="224"/>
      <c r="K23" s="224"/>
      <c r="L23" s="224"/>
      <c r="M23" s="224"/>
      <c r="N23" s="224"/>
      <c r="O23" s="224"/>
      <c r="P23" s="224"/>
      <c r="Q23" s="224"/>
      <c r="R23" s="224"/>
    </row>
    <row r="24" spans="1:18">
      <c r="A24" s="224"/>
      <c r="B24" s="224"/>
      <c r="C24" s="224"/>
      <c r="D24" s="224"/>
      <c r="E24" s="224"/>
      <c r="F24" s="224"/>
      <c r="G24" s="224"/>
      <c r="H24" s="224"/>
      <c r="I24" s="224"/>
      <c r="J24" s="224"/>
      <c r="K24" s="224"/>
      <c r="L24" s="224"/>
      <c r="M24" s="224"/>
      <c r="N24" s="224"/>
      <c r="O24" s="224"/>
      <c r="P24" s="224"/>
      <c r="Q24" s="224"/>
      <c r="R24" s="224"/>
    </row>
  </sheetData>
  <sheetProtection selectLockedCells="1" selectUnlockedCells="1"/>
  <mergeCells count="27">
    <mergeCell ref="A1:H1"/>
    <mergeCell ref="A2:C2"/>
    <mergeCell ref="P2:Q2"/>
    <mergeCell ref="B3:M3"/>
    <mergeCell ref="N3:O5"/>
    <mergeCell ref="P3:Q5"/>
    <mergeCell ref="B4:E4"/>
    <mergeCell ref="F4:G4"/>
    <mergeCell ref="H4:I5"/>
    <mergeCell ref="J4:K4"/>
    <mergeCell ref="L4:M5"/>
    <mergeCell ref="B5:C5"/>
    <mergeCell ref="D5:E5"/>
    <mergeCell ref="F5:G5"/>
    <mergeCell ref="J5:K5"/>
    <mergeCell ref="A9:C9"/>
    <mergeCell ref="H10:I10"/>
    <mergeCell ref="B17:C17"/>
    <mergeCell ref="D17:E17"/>
    <mergeCell ref="F17:G17"/>
    <mergeCell ref="H17:I17"/>
    <mergeCell ref="B11:C11"/>
    <mergeCell ref="D11:E11"/>
    <mergeCell ref="F11:G11"/>
    <mergeCell ref="H11:I11"/>
    <mergeCell ref="A15:H15"/>
    <mergeCell ref="H16:I16"/>
  </mergeCells>
  <phoneticPr fontId="4"/>
  <pageMargins left="0.78740157480314965" right="0.39370078740157483" top="0.39370078740157483" bottom="0.39370078740157483" header="0" footer="0"/>
  <pageSetup paperSize="9" scale="98" firstPageNumber="0" orientation="landscape" horizontalDpi="300" verticalDpi="300" r:id="rId1"/>
  <headerFooter scaleWithDoc="0" alignWithMargins="0">
    <oddFooter>&amp;C&amp;"ＭＳ 明朝,標準"－３５－</oddFooter>
  </headerFooter>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38">
    <pageSetUpPr fitToPage="1"/>
  </sheetPr>
  <dimension ref="A1:P27"/>
  <sheetViews>
    <sheetView view="pageLayout" zoomScaleNormal="100" workbookViewId="0">
      <selection activeCell="A3" sqref="A3:A4"/>
    </sheetView>
  </sheetViews>
  <sheetFormatPr defaultColWidth="9" defaultRowHeight="14.4"/>
  <cols>
    <col min="1" max="1" width="3.6640625" style="263" customWidth="1"/>
    <col min="2" max="2" width="8.6640625" style="263" customWidth="1"/>
    <col min="3" max="3" width="14.44140625" style="263" customWidth="1"/>
    <col min="4" max="4" width="5.77734375" style="263" customWidth="1"/>
    <col min="5" max="5" width="8.109375" style="263" customWidth="1"/>
    <col min="6" max="6" width="11.6640625" style="263" customWidth="1"/>
    <col min="7" max="8" width="11.109375" style="263" customWidth="1"/>
    <col min="9" max="9" width="11.21875" style="263" customWidth="1"/>
    <col min="10" max="16" width="11.109375" style="263" customWidth="1"/>
    <col min="17" max="255" width="9" style="263"/>
    <col min="256" max="256" width="3.6640625" style="263" customWidth="1"/>
    <col min="257" max="257" width="8.6640625" style="263" customWidth="1"/>
    <col min="258" max="258" width="13.6640625" style="263" customWidth="1"/>
    <col min="259" max="259" width="5.77734375" style="263" customWidth="1"/>
    <col min="260" max="260" width="8.109375" style="263" customWidth="1"/>
    <col min="261" max="261" width="11.6640625" style="263" customWidth="1"/>
    <col min="262" max="263" width="11.109375" style="263" customWidth="1"/>
    <col min="264" max="264" width="11.21875" style="263" customWidth="1"/>
    <col min="265" max="272" width="11.109375" style="263" customWidth="1"/>
    <col min="273" max="511" width="9" style="263"/>
    <col min="512" max="512" width="3.6640625" style="263" customWidth="1"/>
    <col min="513" max="513" width="8.6640625" style="263" customWidth="1"/>
    <col min="514" max="514" width="13.6640625" style="263" customWidth="1"/>
    <col min="515" max="515" width="5.77734375" style="263" customWidth="1"/>
    <col min="516" max="516" width="8.109375" style="263" customWidth="1"/>
    <col min="517" max="517" width="11.6640625" style="263" customWidth="1"/>
    <col min="518" max="519" width="11.109375" style="263" customWidth="1"/>
    <col min="520" max="520" width="11.21875" style="263" customWidth="1"/>
    <col min="521" max="528" width="11.109375" style="263" customWidth="1"/>
    <col min="529" max="767" width="9" style="263"/>
    <col min="768" max="768" width="3.6640625" style="263" customWidth="1"/>
    <col min="769" max="769" width="8.6640625" style="263" customWidth="1"/>
    <col min="770" max="770" width="13.6640625" style="263" customWidth="1"/>
    <col min="771" max="771" width="5.77734375" style="263" customWidth="1"/>
    <col min="772" max="772" width="8.109375" style="263" customWidth="1"/>
    <col min="773" max="773" width="11.6640625" style="263" customWidth="1"/>
    <col min="774" max="775" width="11.109375" style="263" customWidth="1"/>
    <col min="776" max="776" width="11.21875" style="263" customWidth="1"/>
    <col min="777" max="784" width="11.109375" style="263" customWidth="1"/>
    <col min="785" max="1023" width="9" style="263"/>
    <col min="1024" max="1024" width="3.6640625" style="263" customWidth="1"/>
    <col min="1025" max="1025" width="8.6640625" style="263" customWidth="1"/>
    <col min="1026" max="1026" width="13.6640625" style="263" customWidth="1"/>
    <col min="1027" max="1027" width="5.77734375" style="263" customWidth="1"/>
    <col min="1028" max="1028" width="8.109375" style="263" customWidth="1"/>
    <col min="1029" max="1029" width="11.6640625" style="263" customWidth="1"/>
    <col min="1030" max="1031" width="11.109375" style="263" customWidth="1"/>
    <col min="1032" max="1032" width="11.21875" style="263" customWidth="1"/>
    <col min="1033" max="1040" width="11.109375" style="263" customWidth="1"/>
    <col min="1041" max="1279" width="9" style="263"/>
    <col min="1280" max="1280" width="3.6640625" style="263" customWidth="1"/>
    <col min="1281" max="1281" width="8.6640625" style="263" customWidth="1"/>
    <col min="1282" max="1282" width="13.6640625" style="263" customWidth="1"/>
    <col min="1283" max="1283" width="5.77734375" style="263" customWidth="1"/>
    <col min="1284" max="1284" width="8.109375" style="263" customWidth="1"/>
    <col min="1285" max="1285" width="11.6640625" style="263" customWidth="1"/>
    <col min="1286" max="1287" width="11.109375" style="263" customWidth="1"/>
    <col min="1288" max="1288" width="11.21875" style="263" customWidth="1"/>
    <col min="1289" max="1296" width="11.109375" style="263" customWidth="1"/>
    <col min="1297" max="1535" width="9" style="263"/>
    <col min="1536" max="1536" width="3.6640625" style="263" customWidth="1"/>
    <col min="1537" max="1537" width="8.6640625" style="263" customWidth="1"/>
    <col min="1538" max="1538" width="13.6640625" style="263" customWidth="1"/>
    <col min="1539" max="1539" width="5.77734375" style="263" customWidth="1"/>
    <col min="1540" max="1540" width="8.109375" style="263" customWidth="1"/>
    <col min="1541" max="1541" width="11.6640625" style="263" customWidth="1"/>
    <col min="1542" max="1543" width="11.109375" style="263" customWidth="1"/>
    <col min="1544" max="1544" width="11.21875" style="263" customWidth="1"/>
    <col min="1545" max="1552" width="11.109375" style="263" customWidth="1"/>
    <col min="1553" max="1791" width="9" style="263"/>
    <col min="1792" max="1792" width="3.6640625" style="263" customWidth="1"/>
    <col min="1793" max="1793" width="8.6640625" style="263" customWidth="1"/>
    <col min="1794" max="1794" width="13.6640625" style="263" customWidth="1"/>
    <col min="1795" max="1795" width="5.77734375" style="263" customWidth="1"/>
    <col min="1796" max="1796" width="8.109375" style="263" customWidth="1"/>
    <col min="1797" max="1797" width="11.6640625" style="263" customWidth="1"/>
    <col min="1798" max="1799" width="11.109375" style="263" customWidth="1"/>
    <col min="1800" max="1800" width="11.21875" style="263" customWidth="1"/>
    <col min="1801" max="1808" width="11.109375" style="263" customWidth="1"/>
    <col min="1809" max="2047" width="9" style="263"/>
    <col min="2048" max="2048" width="3.6640625" style="263" customWidth="1"/>
    <col min="2049" max="2049" width="8.6640625" style="263" customWidth="1"/>
    <col min="2050" max="2050" width="13.6640625" style="263" customWidth="1"/>
    <col min="2051" max="2051" width="5.77734375" style="263" customWidth="1"/>
    <col min="2052" max="2052" width="8.109375" style="263" customWidth="1"/>
    <col min="2053" max="2053" width="11.6640625" style="263" customWidth="1"/>
    <col min="2054" max="2055" width="11.109375" style="263" customWidth="1"/>
    <col min="2056" max="2056" width="11.21875" style="263" customWidth="1"/>
    <col min="2057" max="2064" width="11.109375" style="263" customWidth="1"/>
    <col min="2065" max="2303" width="9" style="263"/>
    <col min="2304" max="2304" width="3.6640625" style="263" customWidth="1"/>
    <col min="2305" max="2305" width="8.6640625" style="263" customWidth="1"/>
    <col min="2306" max="2306" width="13.6640625" style="263" customWidth="1"/>
    <col min="2307" max="2307" width="5.77734375" style="263" customWidth="1"/>
    <col min="2308" max="2308" width="8.109375" style="263" customWidth="1"/>
    <col min="2309" max="2309" width="11.6640625" style="263" customWidth="1"/>
    <col min="2310" max="2311" width="11.109375" style="263" customWidth="1"/>
    <col min="2312" max="2312" width="11.21875" style="263" customWidth="1"/>
    <col min="2313" max="2320" width="11.109375" style="263" customWidth="1"/>
    <col min="2321" max="2559" width="9" style="263"/>
    <col min="2560" max="2560" width="3.6640625" style="263" customWidth="1"/>
    <col min="2561" max="2561" width="8.6640625" style="263" customWidth="1"/>
    <col min="2562" max="2562" width="13.6640625" style="263" customWidth="1"/>
    <col min="2563" max="2563" width="5.77734375" style="263" customWidth="1"/>
    <col min="2564" max="2564" width="8.109375" style="263" customWidth="1"/>
    <col min="2565" max="2565" width="11.6640625" style="263" customWidth="1"/>
    <col min="2566" max="2567" width="11.109375" style="263" customWidth="1"/>
    <col min="2568" max="2568" width="11.21875" style="263" customWidth="1"/>
    <col min="2569" max="2576" width="11.109375" style="263" customWidth="1"/>
    <col min="2577" max="2815" width="9" style="263"/>
    <col min="2816" max="2816" width="3.6640625" style="263" customWidth="1"/>
    <col min="2817" max="2817" width="8.6640625" style="263" customWidth="1"/>
    <col min="2818" max="2818" width="13.6640625" style="263" customWidth="1"/>
    <col min="2819" max="2819" width="5.77734375" style="263" customWidth="1"/>
    <col min="2820" max="2820" width="8.109375" style="263" customWidth="1"/>
    <col min="2821" max="2821" width="11.6640625" style="263" customWidth="1"/>
    <col min="2822" max="2823" width="11.109375" style="263" customWidth="1"/>
    <col min="2824" max="2824" width="11.21875" style="263" customWidth="1"/>
    <col min="2825" max="2832" width="11.109375" style="263" customWidth="1"/>
    <col min="2833" max="3071" width="9" style="263"/>
    <col min="3072" max="3072" width="3.6640625" style="263" customWidth="1"/>
    <col min="3073" max="3073" width="8.6640625" style="263" customWidth="1"/>
    <col min="3074" max="3074" width="13.6640625" style="263" customWidth="1"/>
    <col min="3075" max="3075" width="5.77734375" style="263" customWidth="1"/>
    <col min="3076" max="3076" width="8.109375" style="263" customWidth="1"/>
    <col min="3077" max="3077" width="11.6640625" style="263" customWidth="1"/>
    <col min="3078" max="3079" width="11.109375" style="263" customWidth="1"/>
    <col min="3080" max="3080" width="11.21875" style="263" customWidth="1"/>
    <col min="3081" max="3088" width="11.109375" style="263" customWidth="1"/>
    <col min="3089" max="3327" width="9" style="263"/>
    <col min="3328" max="3328" width="3.6640625" style="263" customWidth="1"/>
    <col min="3329" max="3329" width="8.6640625" style="263" customWidth="1"/>
    <col min="3330" max="3330" width="13.6640625" style="263" customWidth="1"/>
    <col min="3331" max="3331" width="5.77734375" style="263" customWidth="1"/>
    <col min="3332" max="3332" width="8.109375" style="263" customWidth="1"/>
    <col min="3333" max="3333" width="11.6640625" style="263" customWidth="1"/>
    <col min="3334" max="3335" width="11.109375" style="263" customWidth="1"/>
    <col min="3336" max="3336" width="11.21875" style="263" customWidth="1"/>
    <col min="3337" max="3344" width="11.109375" style="263" customWidth="1"/>
    <col min="3345" max="3583" width="9" style="263"/>
    <col min="3584" max="3584" width="3.6640625" style="263" customWidth="1"/>
    <col min="3585" max="3585" width="8.6640625" style="263" customWidth="1"/>
    <col min="3586" max="3586" width="13.6640625" style="263" customWidth="1"/>
    <col min="3587" max="3587" width="5.77734375" style="263" customWidth="1"/>
    <col min="3588" max="3588" width="8.109375" style="263" customWidth="1"/>
    <col min="3589" max="3589" width="11.6640625" style="263" customWidth="1"/>
    <col min="3590" max="3591" width="11.109375" style="263" customWidth="1"/>
    <col min="3592" max="3592" width="11.21875" style="263" customWidth="1"/>
    <col min="3593" max="3600" width="11.109375" style="263" customWidth="1"/>
    <col min="3601" max="3839" width="9" style="263"/>
    <col min="3840" max="3840" width="3.6640625" style="263" customWidth="1"/>
    <col min="3841" max="3841" width="8.6640625" style="263" customWidth="1"/>
    <col min="3842" max="3842" width="13.6640625" style="263" customWidth="1"/>
    <col min="3843" max="3843" width="5.77734375" style="263" customWidth="1"/>
    <col min="3844" max="3844" width="8.109375" style="263" customWidth="1"/>
    <col min="3845" max="3845" width="11.6640625" style="263" customWidth="1"/>
    <col min="3846" max="3847" width="11.109375" style="263" customWidth="1"/>
    <col min="3848" max="3848" width="11.21875" style="263" customWidth="1"/>
    <col min="3849" max="3856" width="11.109375" style="263" customWidth="1"/>
    <col min="3857" max="4095" width="9" style="263"/>
    <col min="4096" max="4096" width="3.6640625" style="263" customWidth="1"/>
    <col min="4097" max="4097" width="8.6640625" style="263" customWidth="1"/>
    <col min="4098" max="4098" width="13.6640625" style="263" customWidth="1"/>
    <col min="4099" max="4099" width="5.77734375" style="263" customWidth="1"/>
    <col min="4100" max="4100" width="8.109375" style="263" customWidth="1"/>
    <col min="4101" max="4101" width="11.6640625" style="263" customWidth="1"/>
    <col min="4102" max="4103" width="11.109375" style="263" customWidth="1"/>
    <col min="4104" max="4104" width="11.21875" style="263" customWidth="1"/>
    <col min="4105" max="4112" width="11.109375" style="263" customWidth="1"/>
    <col min="4113" max="4351" width="9" style="263"/>
    <col min="4352" max="4352" width="3.6640625" style="263" customWidth="1"/>
    <col min="4353" max="4353" width="8.6640625" style="263" customWidth="1"/>
    <col min="4354" max="4354" width="13.6640625" style="263" customWidth="1"/>
    <col min="4355" max="4355" width="5.77734375" style="263" customWidth="1"/>
    <col min="4356" max="4356" width="8.109375" style="263" customWidth="1"/>
    <col min="4357" max="4357" width="11.6640625" style="263" customWidth="1"/>
    <col min="4358" max="4359" width="11.109375" style="263" customWidth="1"/>
    <col min="4360" max="4360" width="11.21875" style="263" customWidth="1"/>
    <col min="4361" max="4368" width="11.109375" style="263" customWidth="1"/>
    <col min="4369" max="4607" width="9" style="263"/>
    <col min="4608" max="4608" width="3.6640625" style="263" customWidth="1"/>
    <col min="4609" max="4609" width="8.6640625" style="263" customWidth="1"/>
    <col min="4610" max="4610" width="13.6640625" style="263" customWidth="1"/>
    <col min="4611" max="4611" width="5.77734375" style="263" customWidth="1"/>
    <col min="4612" max="4612" width="8.109375" style="263" customWidth="1"/>
    <col min="4613" max="4613" width="11.6640625" style="263" customWidth="1"/>
    <col min="4614" max="4615" width="11.109375" style="263" customWidth="1"/>
    <col min="4616" max="4616" width="11.21875" style="263" customWidth="1"/>
    <col min="4617" max="4624" width="11.109375" style="263" customWidth="1"/>
    <col min="4625" max="4863" width="9" style="263"/>
    <col min="4864" max="4864" width="3.6640625" style="263" customWidth="1"/>
    <col min="4865" max="4865" width="8.6640625" style="263" customWidth="1"/>
    <col min="4866" max="4866" width="13.6640625" style="263" customWidth="1"/>
    <col min="4867" max="4867" width="5.77734375" style="263" customWidth="1"/>
    <col min="4868" max="4868" width="8.109375" style="263" customWidth="1"/>
    <col min="4869" max="4869" width="11.6640625" style="263" customWidth="1"/>
    <col min="4870" max="4871" width="11.109375" style="263" customWidth="1"/>
    <col min="4872" max="4872" width="11.21875" style="263" customWidth="1"/>
    <col min="4873" max="4880" width="11.109375" style="263" customWidth="1"/>
    <col min="4881" max="5119" width="9" style="263"/>
    <col min="5120" max="5120" width="3.6640625" style="263" customWidth="1"/>
    <col min="5121" max="5121" width="8.6640625" style="263" customWidth="1"/>
    <col min="5122" max="5122" width="13.6640625" style="263" customWidth="1"/>
    <col min="5123" max="5123" width="5.77734375" style="263" customWidth="1"/>
    <col min="5124" max="5124" width="8.109375" style="263" customWidth="1"/>
    <col min="5125" max="5125" width="11.6640625" style="263" customWidth="1"/>
    <col min="5126" max="5127" width="11.109375" style="263" customWidth="1"/>
    <col min="5128" max="5128" width="11.21875" style="263" customWidth="1"/>
    <col min="5129" max="5136" width="11.109375" style="263" customWidth="1"/>
    <col min="5137" max="5375" width="9" style="263"/>
    <col min="5376" max="5376" width="3.6640625" style="263" customWidth="1"/>
    <col min="5377" max="5377" width="8.6640625" style="263" customWidth="1"/>
    <col min="5378" max="5378" width="13.6640625" style="263" customWidth="1"/>
    <col min="5379" max="5379" width="5.77734375" style="263" customWidth="1"/>
    <col min="5380" max="5380" width="8.109375" style="263" customWidth="1"/>
    <col min="5381" max="5381" width="11.6640625" style="263" customWidth="1"/>
    <col min="5382" max="5383" width="11.109375" style="263" customWidth="1"/>
    <col min="5384" max="5384" width="11.21875" style="263" customWidth="1"/>
    <col min="5385" max="5392" width="11.109375" style="263" customWidth="1"/>
    <col min="5393" max="5631" width="9" style="263"/>
    <col min="5632" max="5632" width="3.6640625" style="263" customWidth="1"/>
    <col min="5633" max="5633" width="8.6640625" style="263" customWidth="1"/>
    <col min="5634" max="5634" width="13.6640625" style="263" customWidth="1"/>
    <col min="5635" max="5635" width="5.77734375" style="263" customWidth="1"/>
    <col min="5636" max="5636" width="8.109375" style="263" customWidth="1"/>
    <col min="5637" max="5637" width="11.6640625" style="263" customWidth="1"/>
    <col min="5638" max="5639" width="11.109375" style="263" customWidth="1"/>
    <col min="5640" max="5640" width="11.21875" style="263" customWidth="1"/>
    <col min="5641" max="5648" width="11.109375" style="263" customWidth="1"/>
    <col min="5649" max="5887" width="9" style="263"/>
    <col min="5888" max="5888" width="3.6640625" style="263" customWidth="1"/>
    <col min="5889" max="5889" width="8.6640625" style="263" customWidth="1"/>
    <col min="5890" max="5890" width="13.6640625" style="263" customWidth="1"/>
    <col min="5891" max="5891" width="5.77734375" style="263" customWidth="1"/>
    <col min="5892" max="5892" width="8.109375" style="263" customWidth="1"/>
    <col min="5893" max="5893" width="11.6640625" style="263" customWidth="1"/>
    <col min="5894" max="5895" width="11.109375" style="263" customWidth="1"/>
    <col min="5896" max="5896" width="11.21875" style="263" customWidth="1"/>
    <col min="5897" max="5904" width="11.109375" style="263" customWidth="1"/>
    <col min="5905" max="6143" width="9" style="263"/>
    <col min="6144" max="6144" width="3.6640625" style="263" customWidth="1"/>
    <col min="6145" max="6145" width="8.6640625" style="263" customWidth="1"/>
    <col min="6146" max="6146" width="13.6640625" style="263" customWidth="1"/>
    <col min="6147" max="6147" width="5.77734375" style="263" customWidth="1"/>
    <col min="6148" max="6148" width="8.109375" style="263" customWidth="1"/>
    <col min="6149" max="6149" width="11.6640625" style="263" customWidth="1"/>
    <col min="6150" max="6151" width="11.109375" style="263" customWidth="1"/>
    <col min="6152" max="6152" width="11.21875" style="263" customWidth="1"/>
    <col min="6153" max="6160" width="11.109375" style="263" customWidth="1"/>
    <col min="6161" max="6399" width="9" style="263"/>
    <col min="6400" max="6400" width="3.6640625" style="263" customWidth="1"/>
    <col min="6401" max="6401" width="8.6640625" style="263" customWidth="1"/>
    <col min="6402" max="6402" width="13.6640625" style="263" customWidth="1"/>
    <col min="6403" max="6403" width="5.77734375" style="263" customWidth="1"/>
    <col min="6404" max="6404" width="8.109375" style="263" customWidth="1"/>
    <col min="6405" max="6405" width="11.6640625" style="263" customWidth="1"/>
    <col min="6406" max="6407" width="11.109375" style="263" customWidth="1"/>
    <col min="6408" max="6408" width="11.21875" style="263" customWidth="1"/>
    <col min="6409" max="6416" width="11.109375" style="263" customWidth="1"/>
    <col min="6417" max="6655" width="9" style="263"/>
    <col min="6656" max="6656" width="3.6640625" style="263" customWidth="1"/>
    <col min="6657" max="6657" width="8.6640625" style="263" customWidth="1"/>
    <col min="6658" max="6658" width="13.6640625" style="263" customWidth="1"/>
    <col min="6659" max="6659" width="5.77734375" style="263" customWidth="1"/>
    <col min="6660" max="6660" width="8.109375" style="263" customWidth="1"/>
    <col min="6661" max="6661" width="11.6640625" style="263" customWidth="1"/>
    <col min="6662" max="6663" width="11.109375" style="263" customWidth="1"/>
    <col min="6664" max="6664" width="11.21875" style="263" customWidth="1"/>
    <col min="6665" max="6672" width="11.109375" style="263" customWidth="1"/>
    <col min="6673" max="6911" width="9" style="263"/>
    <col min="6912" max="6912" width="3.6640625" style="263" customWidth="1"/>
    <col min="6913" max="6913" width="8.6640625" style="263" customWidth="1"/>
    <col min="6914" max="6914" width="13.6640625" style="263" customWidth="1"/>
    <col min="6915" max="6915" width="5.77734375" style="263" customWidth="1"/>
    <col min="6916" max="6916" width="8.109375" style="263" customWidth="1"/>
    <col min="6917" max="6917" width="11.6640625" style="263" customWidth="1"/>
    <col min="6918" max="6919" width="11.109375" style="263" customWidth="1"/>
    <col min="6920" max="6920" width="11.21875" style="263" customWidth="1"/>
    <col min="6921" max="6928" width="11.109375" style="263" customWidth="1"/>
    <col min="6929" max="7167" width="9" style="263"/>
    <col min="7168" max="7168" width="3.6640625" style="263" customWidth="1"/>
    <col min="7169" max="7169" width="8.6640625" style="263" customWidth="1"/>
    <col min="7170" max="7170" width="13.6640625" style="263" customWidth="1"/>
    <col min="7171" max="7171" width="5.77734375" style="263" customWidth="1"/>
    <col min="7172" max="7172" width="8.109375" style="263" customWidth="1"/>
    <col min="7173" max="7173" width="11.6640625" style="263" customWidth="1"/>
    <col min="7174" max="7175" width="11.109375" style="263" customWidth="1"/>
    <col min="7176" max="7176" width="11.21875" style="263" customWidth="1"/>
    <col min="7177" max="7184" width="11.109375" style="263" customWidth="1"/>
    <col min="7185" max="7423" width="9" style="263"/>
    <col min="7424" max="7424" width="3.6640625" style="263" customWidth="1"/>
    <col min="7425" max="7425" width="8.6640625" style="263" customWidth="1"/>
    <col min="7426" max="7426" width="13.6640625" style="263" customWidth="1"/>
    <col min="7427" max="7427" width="5.77734375" style="263" customWidth="1"/>
    <col min="7428" max="7428" width="8.109375" style="263" customWidth="1"/>
    <col min="7429" max="7429" width="11.6640625" style="263" customWidth="1"/>
    <col min="7430" max="7431" width="11.109375" style="263" customWidth="1"/>
    <col min="7432" max="7432" width="11.21875" style="263" customWidth="1"/>
    <col min="7433" max="7440" width="11.109375" style="263" customWidth="1"/>
    <col min="7441" max="7679" width="9" style="263"/>
    <col min="7680" max="7680" width="3.6640625" style="263" customWidth="1"/>
    <col min="7681" max="7681" width="8.6640625" style="263" customWidth="1"/>
    <col min="7682" max="7682" width="13.6640625" style="263" customWidth="1"/>
    <col min="7683" max="7683" width="5.77734375" style="263" customWidth="1"/>
    <col min="7684" max="7684" width="8.109375" style="263" customWidth="1"/>
    <col min="7685" max="7685" width="11.6640625" style="263" customWidth="1"/>
    <col min="7686" max="7687" width="11.109375" style="263" customWidth="1"/>
    <col min="7688" max="7688" width="11.21875" style="263" customWidth="1"/>
    <col min="7689" max="7696" width="11.109375" style="263" customWidth="1"/>
    <col min="7697" max="7935" width="9" style="263"/>
    <col min="7936" max="7936" width="3.6640625" style="263" customWidth="1"/>
    <col min="7937" max="7937" width="8.6640625" style="263" customWidth="1"/>
    <col min="7938" max="7938" width="13.6640625" style="263" customWidth="1"/>
    <col min="7939" max="7939" width="5.77734375" style="263" customWidth="1"/>
    <col min="7940" max="7940" width="8.109375" style="263" customWidth="1"/>
    <col min="7941" max="7941" width="11.6640625" style="263" customWidth="1"/>
    <col min="7942" max="7943" width="11.109375" style="263" customWidth="1"/>
    <col min="7944" max="7944" width="11.21875" style="263" customWidth="1"/>
    <col min="7945" max="7952" width="11.109375" style="263" customWidth="1"/>
    <col min="7953" max="8191" width="9" style="263"/>
    <col min="8192" max="8192" width="3.6640625" style="263" customWidth="1"/>
    <col min="8193" max="8193" width="8.6640625" style="263" customWidth="1"/>
    <col min="8194" max="8194" width="13.6640625" style="263" customWidth="1"/>
    <col min="8195" max="8195" width="5.77734375" style="263" customWidth="1"/>
    <col min="8196" max="8196" width="8.109375" style="263" customWidth="1"/>
    <col min="8197" max="8197" width="11.6640625" style="263" customWidth="1"/>
    <col min="8198" max="8199" width="11.109375" style="263" customWidth="1"/>
    <col min="8200" max="8200" width="11.21875" style="263" customWidth="1"/>
    <col min="8201" max="8208" width="11.109375" style="263" customWidth="1"/>
    <col min="8209" max="8447" width="9" style="263"/>
    <col min="8448" max="8448" width="3.6640625" style="263" customWidth="1"/>
    <col min="8449" max="8449" width="8.6640625" style="263" customWidth="1"/>
    <col min="8450" max="8450" width="13.6640625" style="263" customWidth="1"/>
    <col min="8451" max="8451" width="5.77734375" style="263" customWidth="1"/>
    <col min="8452" max="8452" width="8.109375" style="263" customWidth="1"/>
    <col min="8453" max="8453" width="11.6640625" style="263" customWidth="1"/>
    <col min="8454" max="8455" width="11.109375" style="263" customWidth="1"/>
    <col min="8456" max="8456" width="11.21875" style="263" customWidth="1"/>
    <col min="8457" max="8464" width="11.109375" style="263" customWidth="1"/>
    <col min="8465" max="8703" width="9" style="263"/>
    <col min="8704" max="8704" width="3.6640625" style="263" customWidth="1"/>
    <col min="8705" max="8705" width="8.6640625" style="263" customWidth="1"/>
    <col min="8706" max="8706" width="13.6640625" style="263" customWidth="1"/>
    <col min="8707" max="8707" width="5.77734375" style="263" customWidth="1"/>
    <col min="8708" max="8708" width="8.109375" style="263" customWidth="1"/>
    <col min="8709" max="8709" width="11.6640625" style="263" customWidth="1"/>
    <col min="8710" max="8711" width="11.109375" style="263" customWidth="1"/>
    <col min="8712" max="8712" width="11.21875" style="263" customWidth="1"/>
    <col min="8713" max="8720" width="11.109375" style="263" customWidth="1"/>
    <col min="8721" max="8959" width="9" style="263"/>
    <col min="8960" max="8960" width="3.6640625" style="263" customWidth="1"/>
    <col min="8961" max="8961" width="8.6640625" style="263" customWidth="1"/>
    <col min="8962" max="8962" width="13.6640625" style="263" customWidth="1"/>
    <col min="8963" max="8963" width="5.77734375" style="263" customWidth="1"/>
    <col min="8964" max="8964" width="8.109375" style="263" customWidth="1"/>
    <col min="8965" max="8965" width="11.6640625" style="263" customWidth="1"/>
    <col min="8966" max="8967" width="11.109375" style="263" customWidth="1"/>
    <col min="8968" max="8968" width="11.21875" style="263" customWidth="1"/>
    <col min="8969" max="8976" width="11.109375" style="263" customWidth="1"/>
    <col min="8977" max="9215" width="9" style="263"/>
    <col min="9216" max="9216" width="3.6640625" style="263" customWidth="1"/>
    <col min="9217" max="9217" width="8.6640625" style="263" customWidth="1"/>
    <col min="9218" max="9218" width="13.6640625" style="263" customWidth="1"/>
    <col min="9219" max="9219" width="5.77734375" style="263" customWidth="1"/>
    <col min="9220" max="9220" width="8.109375" style="263" customWidth="1"/>
    <col min="9221" max="9221" width="11.6640625" style="263" customWidth="1"/>
    <col min="9222" max="9223" width="11.109375" style="263" customWidth="1"/>
    <col min="9224" max="9224" width="11.21875" style="263" customWidth="1"/>
    <col min="9225" max="9232" width="11.109375" style="263" customWidth="1"/>
    <col min="9233" max="9471" width="9" style="263"/>
    <col min="9472" max="9472" width="3.6640625" style="263" customWidth="1"/>
    <col min="9473" max="9473" width="8.6640625" style="263" customWidth="1"/>
    <col min="9474" max="9474" width="13.6640625" style="263" customWidth="1"/>
    <col min="9475" max="9475" width="5.77734375" style="263" customWidth="1"/>
    <col min="9476" max="9476" width="8.109375" style="263" customWidth="1"/>
    <col min="9477" max="9477" width="11.6640625" style="263" customWidth="1"/>
    <col min="9478" max="9479" width="11.109375" style="263" customWidth="1"/>
    <col min="9480" max="9480" width="11.21875" style="263" customWidth="1"/>
    <col min="9481" max="9488" width="11.109375" style="263" customWidth="1"/>
    <col min="9489" max="9727" width="9" style="263"/>
    <col min="9728" max="9728" width="3.6640625" style="263" customWidth="1"/>
    <col min="9729" max="9729" width="8.6640625" style="263" customWidth="1"/>
    <col min="9730" max="9730" width="13.6640625" style="263" customWidth="1"/>
    <col min="9731" max="9731" width="5.77734375" style="263" customWidth="1"/>
    <col min="9732" max="9732" width="8.109375" style="263" customWidth="1"/>
    <col min="9733" max="9733" width="11.6640625" style="263" customWidth="1"/>
    <col min="9734" max="9735" width="11.109375" style="263" customWidth="1"/>
    <col min="9736" max="9736" width="11.21875" style="263" customWidth="1"/>
    <col min="9737" max="9744" width="11.109375" style="263" customWidth="1"/>
    <col min="9745" max="9983" width="9" style="263"/>
    <col min="9984" max="9984" width="3.6640625" style="263" customWidth="1"/>
    <col min="9985" max="9985" width="8.6640625" style="263" customWidth="1"/>
    <col min="9986" max="9986" width="13.6640625" style="263" customWidth="1"/>
    <col min="9987" max="9987" width="5.77734375" style="263" customWidth="1"/>
    <col min="9988" max="9988" width="8.109375" style="263" customWidth="1"/>
    <col min="9989" max="9989" width="11.6640625" style="263" customWidth="1"/>
    <col min="9990" max="9991" width="11.109375" style="263" customWidth="1"/>
    <col min="9992" max="9992" width="11.21875" style="263" customWidth="1"/>
    <col min="9993" max="10000" width="11.109375" style="263" customWidth="1"/>
    <col min="10001" max="10239" width="9" style="263"/>
    <col min="10240" max="10240" width="3.6640625" style="263" customWidth="1"/>
    <col min="10241" max="10241" width="8.6640625" style="263" customWidth="1"/>
    <col min="10242" max="10242" width="13.6640625" style="263" customWidth="1"/>
    <col min="10243" max="10243" width="5.77734375" style="263" customWidth="1"/>
    <col min="10244" max="10244" width="8.109375" style="263" customWidth="1"/>
    <col min="10245" max="10245" width="11.6640625" style="263" customWidth="1"/>
    <col min="10246" max="10247" width="11.109375" style="263" customWidth="1"/>
    <col min="10248" max="10248" width="11.21875" style="263" customWidth="1"/>
    <col min="10249" max="10256" width="11.109375" style="263" customWidth="1"/>
    <col min="10257" max="10495" width="9" style="263"/>
    <col min="10496" max="10496" width="3.6640625" style="263" customWidth="1"/>
    <col min="10497" max="10497" width="8.6640625" style="263" customWidth="1"/>
    <col min="10498" max="10498" width="13.6640625" style="263" customWidth="1"/>
    <col min="10499" max="10499" width="5.77734375" style="263" customWidth="1"/>
    <col min="10500" max="10500" width="8.109375" style="263" customWidth="1"/>
    <col min="10501" max="10501" width="11.6640625" style="263" customWidth="1"/>
    <col min="10502" max="10503" width="11.109375" style="263" customWidth="1"/>
    <col min="10504" max="10504" width="11.21875" style="263" customWidth="1"/>
    <col min="10505" max="10512" width="11.109375" style="263" customWidth="1"/>
    <col min="10513" max="10751" width="9" style="263"/>
    <col min="10752" max="10752" width="3.6640625" style="263" customWidth="1"/>
    <col min="10753" max="10753" width="8.6640625" style="263" customWidth="1"/>
    <col min="10754" max="10754" width="13.6640625" style="263" customWidth="1"/>
    <col min="10755" max="10755" width="5.77734375" style="263" customWidth="1"/>
    <col min="10756" max="10756" width="8.109375" style="263" customWidth="1"/>
    <col min="10757" max="10757" width="11.6640625" style="263" customWidth="1"/>
    <col min="10758" max="10759" width="11.109375" style="263" customWidth="1"/>
    <col min="10760" max="10760" width="11.21875" style="263" customWidth="1"/>
    <col min="10761" max="10768" width="11.109375" style="263" customWidth="1"/>
    <col min="10769" max="11007" width="9" style="263"/>
    <col min="11008" max="11008" width="3.6640625" style="263" customWidth="1"/>
    <col min="11009" max="11009" width="8.6640625" style="263" customWidth="1"/>
    <col min="11010" max="11010" width="13.6640625" style="263" customWidth="1"/>
    <col min="11011" max="11011" width="5.77734375" style="263" customWidth="1"/>
    <col min="11012" max="11012" width="8.109375" style="263" customWidth="1"/>
    <col min="11013" max="11013" width="11.6640625" style="263" customWidth="1"/>
    <col min="11014" max="11015" width="11.109375" style="263" customWidth="1"/>
    <col min="11016" max="11016" width="11.21875" style="263" customWidth="1"/>
    <col min="11017" max="11024" width="11.109375" style="263" customWidth="1"/>
    <col min="11025" max="11263" width="9" style="263"/>
    <col min="11264" max="11264" width="3.6640625" style="263" customWidth="1"/>
    <col min="11265" max="11265" width="8.6640625" style="263" customWidth="1"/>
    <col min="11266" max="11266" width="13.6640625" style="263" customWidth="1"/>
    <col min="11267" max="11267" width="5.77734375" style="263" customWidth="1"/>
    <col min="11268" max="11268" width="8.109375" style="263" customWidth="1"/>
    <col min="11269" max="11269" width="11.6640625" style="263" customWidth="1"/>
    <col min="11270" max="11271" width="11.109375" style="263" customWidth="1"/>
    <col min="11272" max="11272" width="11.21875" style="263" customWidth="1"/>
    <col min="11273" max="11280" width="11.109375" style="263" customWidth="1"/>
    <col min="11281" max="11519" width="9" style="263"/>
    <col min="11520" max="11520" width="3.6640625" style="263" customWidth="1"/>
    <col min="11521" max="11521" width="8.6640625" style="263" customWidth="1"/>
    <col min="11522" max="11522" width="13.6640625" style="263" customWidth="1"/>
    <col min="11523" max="11523" width="5.77734375" style="263" customWidth="1"/>
    <col min="11524" max="11524" width="8.109375" style="263" customWidth="1"/>
    <col min="11525" max="11525" width="11.6640625" style="263" customWidth="1"/>
    <col min="11526" max="11527" width="11.109375" style="263" customWidth="1"/>
    <col min="11528" max="11528" width="11.21875" style="263" customWidth="1"/>
    <col min="11529" max="11536" width="11.109375" style="263" customWidth="1"/>
    <col min="11537" max="11775" width="9" style="263"/>
    <col min="11776" max="11776" width="3.6640625" style="263" customWidth="1"/>
    <col min="11777" max="11777" width="8.6640625" style="263" customWidth="1"/>
    <col min="11778" max="11778" width="13.6640625" style="263" customWidth="1"/>
    <col min="11779" max="11779" width="5.77734375" style="263" customWidth="1"/>
    <col min="11780" max="11780" width="8.109375" style="263" customWidth="1"/>
    <col min="11781" max="11781" width="11.6640625" style="263" customWidth="1"/>
    <col min="11782" max="11783" width="11.109375" style="263" customWidth="1"/>
    <col min="11784" max="11784" width="11.21875" style="263" customWidth="1"/>
    <col min="11785" max="11792" width="11.109375" style="263" customWidth="1"/>
    <col min="11793" max="12031" width="9" style="263"/>
    <col min="12032" max="12032" width="3.6640625" style="263" customWidth="1"/>
    <col min="12033" max="12033" width="8.6640625" style="263" customWidth="1"/>
    <col min="12034" max="12034" width="13.6640625" style="263" customWidth="1"/>
    <col min="12035" max="12035" width="5.77734375" style="263" customWidth="1"/>
    <col min="12036" max="12036" width="8.109375" style="263" customWidth="1"/>
    <col min="12037" max="12037" width="11.6640625" style="263" customWidth="1"/>
    <col min="12038" max="12039" width="11.109375" style="263" customWidth="1"/>
    <col min="12040" max="12040" width="11.21875" style="263" customWidth="1"/>
    <col min="12041" max="12048" width="11.109375" style="263" customWidth="1"/>
    <col min="12049" max="12287" width="9" style="263"/>
    <col min="12288" max="12288" width="3.6640625" style="263" customWidth="1"/>
    <col min="12289" max="12289" width="8.6640625" style="263" customWidth="1"/>
    <col min="12290" max="12290" width="13.6640625" style="263" customWidth="1"/>
    <col min="12291" max="12291" width="5.77734375" style="263" customWidth="1"/>
    <col min="12292" max="12292" width="8.109375" style="263" customWidth="1"/>
    <col min="12293" max="12293" width="11.6640625" style="263" customWidth="1"/>
    <col min="12294" max="12295" width="11.109375" style="263" customWidth="1"/>
    <col min="12296" max="12296" width="11.21875" style="263" customWidth="1"/>
    <col min="12297" max="12304" width="11.109375" style="263" customWidth="1"/>
    <col min="12305" max="12543" width="9" style="263"/>
    <col min="12544" max="12544" width="3.6640625" style="263" customWidth="1"/>
    <col min="12545" max="12545" width="8.6640625" style="263" customWidth="1"/>
    <col min="12546" max="12546" width="13.6640625" style="263" customWidth="1"/>
    <col min="12547" max="12547" width="5.77734375" style="263" customWidth="1"/>
    <col min="12548" max="12548" width="8.109375" style="263" customWidth="1"/>
    <col min="12549" max="12549" width="11.6640625" style="263" customWidth="1"/>
    <col min="12550" max="12551" width="11.109375" style="263" customWidth="1"/>
    <col min="12552" max="12552" width="11.21875" style="263" customWidth="1"/>
    <col min="12553" max="12560" width="11.109375" style="263" customWidth="1"/>
    <col min="12561" max="12799" width="9" style="263"/>
    <col min="12800" max="12800" width="3.6640625" style="263" customWidth="1"/>
    <col min="12801" max="12801" width="8.6640625" style="263" customWidth="1"/>
    <col min="12802" max="12802" width="13.6640625" style="263" customWidth="1"/>
    <col min="12803" max="12803" width="5.77734375" style="263" customWidth="1"/>
    <col min="12804" max="12804" width="8.109375" style="263" customWidth="1"/>
    <col min="12805" max="12805" width="11.6640625" style="263" customWidth="1"/>
    <col min="12806" max="12807" width="11.109375" style="263" customWidth="1"/>
    <col min="12808" max="12808" width="11.21875" style="263" customWidth="1"/>
    <col min="12809" max="12816" width="11.109375" style="263" customWidth="1"/>
    <col min="12817" max="13055" width="9" style="263"/>
    <col min="13056" max="13056" width="3.6640625" style="263" customWidth="1"/>
    <col min="13057" max="13057" width="8.6640625" style="263" customWidth="1"/>
    <col min="13058" max="13058" width="13.6640625" style="263" customWidth="1"/>
    <col min="13059" max="13059" width="5.77734375" style="263" customWidth="1"/>
    <col min="13060" max="13060" width="8.109375" style="263" customWidth="1"/>
    <col min="13061" max="13061" width="11.6640625" style="263" customWidth="1"/>
    <col min="13062" max="13063" width="11.109375" style="263" customWidth="1"/>
    <col min="13064" max="13064" width="11.21875" style="263" customWidth="1"/>
    <col min="13065" max="13072" width="11.109375" style="263" customWidth="1"/>
    <col min="13073" max="13311" width="9" style="263"/>
    <col min="13312" max="13312" width="3.6640625" style="263" customWidth="1"/>
    <col min="13313" max="13313" width="8.6640625" style="263" customWidth="1"/>
    <col min="13314" max="13314" width="13.6640625" style="263" customWidth="1"/>
    <col min="13315" max="13315" width="5.77734375" style="263" customWidth="1"/>
    <col min="13316" max="13316" width="8.109375" style="263" customWidth="1"/>
    <col min="13317" max="13317" width="11.6640625" style="263" customWidth="1"/>
    <col min="13318" max="13319" width="11.109375" style="263" customWidth="1"/>
    <col min="13320" max="13320" width="11.21875" style="263" customWidth="1"/>
    <col min="13321" max="13328" width="11.109375" style="263" customWidth="1"/>
    <col min="13329" max="13567" width="9" style="263"/>
    <col min="13568" max="13568" width="3.6640625" style="263" customWidth="1"/>
    <col min="13569" max="13569" width="8.6640625" style="263" customWidth="1"/>
    <col min="13570" max="13570" width="13.6640625" style="263" customWidth="1"/>
    <col min="13571" max="13571" width="5.77734375" style="263" customWidth="1"/>
    <col min="13572" max="13572" width="8.109375" style="263" customWidth="1"/>
    <col min="13573" max="13573" width="11.6640625" style="263" customWidth="1"/>
    <col min="13574" max="13575" width="11.109375" style="263" customWidth="1"/>
    <col min="13576" max="13576" width="11.21875" style="263" customWidth="1"/>
    <col min="13577" max="13584" width="11.109375" style="263" customWidth="1"/>
    <col min="13585" max="13823" width="9" style="263"/>
    <col min="13824" max="13824" width="3.6640625" style="263" customWidth="1"/>
    <col min="13825" max="13825" width="8.6640625" style="263" customWidth="1"/>
    <col min="13826" max="13826" width="13.6640625" style="263" customWidth="1"/>
    <col min="13827" max="13827" width="5.77734375" style="263" customWidth="1"/>
    <col min="13828" max="13828" width="8.109375" style="263" customWidth="1"/>
    <col min="13829" max="13829" width="11.6640625" style="263" customWidth="1"/>
    <col min="13830" max="13831" width="11.109375" style="263" customWidth="1"/>
    <col min="13832" max="13832" width="11.21875" style="263" customWidth="1"/>
    <col min="13833" max="13840" width="11.109375" style="263" customWidth="1"/>
    <col min="13841" max="14079" width="9" style="263"/>
    <col min="14080" max="14080" width="3.6640625" style="263" customWidth="1"/>
    <col min="14081" max="14081" width="8.6640625" style="263" customWidth="1"/>
    <col min="14082" max="14082" width="13.6640625" style="263" customWidth="1"/>
    <col min="14083" max="14083" width="5.77734375" style="263" customWidth="1"/>
    <col min="14084" max="14084" width="8.109375" style="263" customWidth="1"/>
    <col min="14085" max="14085" width="11.6640625" style="263" customWidth="1"/>
    <col min="14086" max="14087" width="11.109375" style="263" customWidth="1"/>
    <col min="14088" max="14088" width="11.21875" style="263" customWidth="1"/>
    <col min="14089" max="14096" width="11.109375" style="263" customWidth="1"/>
    <col min="14097" max="14335" width="9" style="263"/>
    <col min="14336" max="14336" width="3.6640625" style="263" customWidth="1"/>
    <col min="14337" max="14337" width="8.6640625" style="263" customWidth="1"/>
    <col min="14338" max="14338" width="13.6640625" style="263" customWidth="1"/>
    <col min="14339" max="14339" width="5.77734375" style="263" customWidth="1"/>
    <col min="14340" max="14340" width="8.109375" style="263" customWidth="1"/>
    <col min="14341" max="14341" width="11.6640625" style="263" customWidth="1"/>
    <col min="14342" max="14343" width="11.109375" style="263" customWidth="1"/>
    <col min="14344" max="14344" width="11.21875" style="263" customWidth="1"/>
    <col min="14345" max="14352" width="11.109375" style="263" customWidth="1"/>
    <col min="14353" max="14591" width="9" style="263"/>
    <col min="14592" max="14592" width="3.6640625" style="263" customWidth="1"/>
    <col min="14593" max="14593" width="8.6640625" style="263" customWidth="1"/>
    <col min="14594" max="14594" width="13.6640625" style="263" customWidth="1"/>
    <col min="14595" max="14595" width="5.77734375" style="263" customWidth="1"/>
    <col min="14596" max="14596" width="8.109375" style="263" customWidth="1"/>
    <col min="14597" max="14597" width="11.6640625" style="263" customWidth="1"/>
    <col min="14598" max="14599" width="11.109375" style="263" customWidth="1"/>
    <col min="14600" max="14600" width="11.21875" style="263" customWidth="1"/>
    <col min="14601" max="14608" width="11.109375" style="263" customWidth="1"/>
    <col min="14609" max="14847" width="9" style="263"/>
    <col min="14848" max="14848" width="3.6640625" style="263" customWidth="1"/>
    <col min="14849" max="14849" width="8.6640625" style="263" customWidth="1"/>
    <col min="14850" max="14850" width="13.6640625" style="263" customWidth="1"/>
    <col min="14851" max="14851" width="5.77734375" style="263" customWidth="1"/>
    <col min="14852" max="14852" width="8.109375" style="263" customWidth="1"/>
    <col min="14853" max="14853" width="11.6640625" style="263" customWidth="1"/>
    <col min="14854" max="14855" width="11.109375" style="263" customWidth="1"/>
    <col min="14856" max="14856" width="11.21875" style="263" customWidth="1"/>
    <col min="14857" max="14864" width="11.109375" style="263" customWidth="1"/>
    <col min="14865" max="15103" width="9" style="263"/>
    <col min="15104" max="15104" width="3.6640625" style="263" customWidth="1"/>
    <col min="15105" max="15105" width="8.6640625" style="263" customWidth="1"/>
    <col min="15106" max="15106" width="13.6640625" style="263" customWidth="1"/>
    <col min="15107" max="15107" width="5.77734375" style="263" customWidth="1"/>
    <col min="15108" max="15108" width="8.109375" style="263" customWidth="1"/>
    <col min="15109" max="15109" width="11.6640625" style="263" customWidth="1"/>
    <col min="15110" max="15111" width="11.109375" style="263" customWidth="1"/>
    <col min="15112" max="15112" width="11.21875" style="263" customWidth="1"/>
    <col min="15113" max="15120" width="11.109375" style="263" customWidth="1"/>
    <col min="15121" max="15359" width="9" style="263"/>
    <col min="15360" max="15360" width="3.6640625" style="263" customWidth="1"/>
    <col min="15361" max="15361" width="8.6640625" style="263" customWidth="1"/>
    <col min="15362" max="15362" width="13.6640625" style="263" customWidth="1"/>
    <col min="15363" max="15363" width="5.77734375" style="263" customWidth="1"/>
    <col min="15364" max="15364" width="8.109375" style="263" customWidth="1"/>
    <col min="15365" max="15365" width="11.6640625" style="263" customWidth="1"/>
    <col min="15366" max="15367" width="11.109375" style="263" customWidth="1"/>
    <col min="15368" max="15368" width="11.21875" style="263" customWidth="1"/>
    <col min="15369" max="15376" width="11.109375" style="263" customWidth="1"/>
    <col min="15377" max="15615" width="9" style="263"/>
    <col min="15616" max="15616" width="3.6640625" style="263" customWidth="1"/>
    <col min="15617" max="15617" width="8.6640625" style="263" customWidth="1"/>
    <col min="15618" max="15618" width="13.6640625" style="263" customWidth="1"/>
    <col min="15619" max="15619" width="5.77734375" style="263" customWidth="1"/>
    <col min="15620" max="15620" width="8.109375" style="263" customWidth="1"/>
    <col min="15621" max="15621" width="11.6640625" style="263" customWidth="1"/>
    <col min="15622" max="15623" width="11.109375" style="263" customWidth="1"/>
    <col min="15624" max="15624" width="11.21875" style="263" customWidth="1"/>
    <col min="15625" max="15632" width="11.109375" style="263" customWidth="1"/>
    <col min="15633" max="15871" width="9" style="263"/>
    <col min="15872" max="15872" width="3.6640625" style="263" customWidth="1"/>
    <col min="15873" max="15873" width="8.6640625" style="263" customWidth="1"/>
    <col min="15874" max="15874" width="13.6640625" style="263" customWidth="1"/>
    <col min="15875" max="15875" width="5.77734375" style="263" customWidth="1"/>
    <col min="15876" max="15876" width="8.109375" style="263" customWidth="1"/>
    <col min="15877" max="15877" width="11.6640625" style="263" customWidth="1"/>
    <col min="15878" max="15879" width="11.109375" style="263" customWidth="1"/>
    <col min="15880" max="15880" width="11.21875" style="263" customWidth="1"/>
    <col min="15881" max="15888" width="11.109375" style="263" customWidth="1"/>
    <col min="15889" max="16127" width="9" style="263"/>
    <col min="16128" max="16128" width="3.6640625" style="263" customWidth="1"/>
    <col min="16129" max="16129" width="8.6640625" style="263" customWidth="1"/>
    <col min="16130" max="16130" width="13.6640625" style="263" customWidth="1"/>
    <col min="16131" max="16131" width="5.77734375" style="263" customWidth="1"/>
    <col min="16132" max="16132" width="8.109375" style="263" customWidth="1"/>
    <col min="16133" max="16133" width="11.6640625" style="263" customWidth="1"/>
    <col min="16134" max="16135" width="11.109375" style="263" customWidth="1"/>
    <col min="16136" max="16136" width="11.21875" style="263" customWidth="1"/>
    <col min="16137" max="16144" width="11.109375" style="263" customWidth="1"/>
    <col min="16145" max="16384" width="9" style="263"/>
  </cols>
  <sheetData>
    <row r="1" spans="1:16" s="260" customFormat="1" ht="20.95" customHeight="1">
      <c r="A1" s="1229" t="s">
        <v>1009</v>
      </c>
      <c r="B1" s="1229"/>
      <c r="C1" s="1229"/>
      <c r="D1" s="1229"/>
      <c r="E1" s="1229"/>
      <c r="F1" s="256"/>
      <c r="G1" s="256"/>
      <c r="H1" s="256"/>
      <c r="I1" s="256"/>
      <c r="J1" s="256"/>
      <c r="K1" s="256"/>
      <c r="L1" s="256"/>
      <c r="M1" s="256"/>
      <c r="N1" s="256"/>
      <c r="O1" s="256"/>
      <c r="P1" s="256"/>
    </row>
    <row r="2" spans="1:16" s="260" customFormat="1" ht="20.95" customHeight="1">
      <c r="A2" s="1003" t="s">
        <v>1928</v>
      </c>
      <c r="B2" s="1003"/>
      <c r="C2" s="1003"/>
      <c r="D2" s="1003"/>
      <c r="E2" s="1003"/>
      <c r="F2" s="1003"/>
      <c r="G2" s="256"/>
      <c r="H2" s="256"/>
      <c r="I2" s="256"/>
      <c r="J2" s="256"/>
      <c r="K2" s="256"/>
      <c r="L2" s="256"/>
      <c r="M2" s="256"/>
      <c r="N2" s="256"/>
      <c r="P2" s="257" t="s">
        <v>1819</v>
      </c>
    </row>
    <row r="3" spans="1:16" ht="27" customHeight="1">
      <c r="A3" s="1021" t="s">
        <v>1010</v>
      </c>
      <c r="B3" s="1004" t="s">
        <v>1011</v>
      </c>
      <c r="C3" s="1004" t="s">
        <v>1012</v>
      </c>
      <c r="D3" s="1004" t="s">
        <v>1013</v>
      </c>
      <c r="E3" s="1004" t="s">
        <v>1014</v>
      </c>
      <c r="F3" s="1022" t="s">
        <v>1015</v>
      </c>
      <c r="G3" s="985" t="s">
        <v>1016</v>
      </c>
      <c r="H3" s="985"/>
      <c r="I3" s="985"/>
      <c r="J3" s="985"/>
      <c r="K3" s="985"/>
      <c r="L3" s="985"/>
      <c r="M3" s="985"/>
      <c r="N3" s="985"/>
      <c r="O3" s="985"/>
      <c r="P3" s="985"/>
    </row>
    <row r="4" spans="1:16" ht="27" customHeight="1">
      <c r="A4" s="1325"/>
      <c r="B4" s="1326"/>
      <c r="C4" s="1326"/>
      <c r="D4" s="1326"/>
      <c r="E4" s="1326"/>
      <c r="F4" s="1326"/>
      <c r="G4" s="278" t="s">
        <v>1017</v>
      </c>
      <c r="H4" s="278" t="s">
        <v>1018</v>
      </c>
      <c r="I4" s="278" t="s">
        <v>1019</v>
      </c>
      <c r="J4" s="278" t="s">
        <v>1020</v>
      </c>
      <c r="K4" s="278" t="s">
        <v>1021</v>
      </c>
      <c r="L4" s="278" t="s">
        <v>1022</v>
      </c>
      <c r="M4" s="278" t="s">
        <v>1023</v>
      </c>
      <c r="N4" s="278" t="s">
        <v>1024</v>
      </c>
      <c r="O4" s="278" t="s">
        <v>1025</v>
      </c>
      <c r="P4" s="279" t="s">
        <v>1026</v>
      </c>
    </row>
    <row r="5" spans="1:16" ht="11.15" customHeight="1">
      <c r="A5" s="1301" t="s">
        <v>1027</v>
      </c>
      <c r="B5" s="1322" t="s">
        <v>888</v>
      </c>
      <c r="C5" s="280"/>
      <c r="D5" s="1322">
        <v>4</v>
      </c>
      <c r="E5" s="1322" t="s">
        <v>465</v>
      </c>
      <c r="F5" s="1323" t="s">
        <v>1820</v>
      </c>
      <c r="G5" s="281" t="s">
        <v>714</v>
      </c>
      <c r="H5" s="281" t="s">
        <v>714</v>
      </c>
      <c r="I5" s="281" t="s">
        <v>714</v>
      </c>
      <c r="J5" s="281" t="s">
        <v>714</v>
      </c>
      <c r="K5" s="281" t="s">
        <v>714</v>
      </c>
      <c r="L5" s="281" t="s">
        <v>714</v>
      </c>
      <c r="M5" s="281" t="s">
        <v>714</v>
      </c>
      <c r="N5" s="281" t="s">
        <v>714</v>
      </c>
      <c r="O5" s="281" t="s">
        <v>1028</v>
      </c>
      <c r="P5" s="282" t="s">
        <v>714</v>
      </c>
    </row>
    <row r="6" spans="1:16" ht="29" customHeight="1">
      <c r="A6" s="1206"/>
      <c r="B6" s="986"/>
      <c r="C6" s="283" t="s">
        <v>1029</v>
      </c>
      <c r="D6" s="986"/>
      <c r="E6" s="986"/>
      <c r="F6" s="1324"/>
      <c r="G6" s="284">
        <v>1582.8</v>
      </c>
      <c r="H6" s="284" t="s">
        <v>78</v>
      </c>
      <c r="I6" s="284" t="s">
        <v>78</v>
      </c>
      <c r="J6" s="285" t="s">
        <v>715</v>
      </c>
      <c r="K6" s="285" t="s">
        <v>1030</v>
      </c>
      <c r="L6" s="284">
        <v>566</v>
      </c>
      <c r="M6" s="284">
        <v>193.2</v>
      </c>
      <c r="N6" s="284">
        <v>459.8</v>
      </c>
      <c r="O6" s="286">
        <v>43890</v>
      </c>
      <c r="P6" s="287">
        <v>29.2</v>
      </c>
    </row>
    <row r="7" spans="1:16" ht="29" customHeight="1">
      <c r="A7" s="1206"/>
      <c r="B7" s="986"/>
      <c r="C7" s="266" t="s">
        <v>1031</v>
      </c>
      <c r="D7" s="986"/>
      <c r="E7" s="986"/>
      <c r="F7" s="1324"/>
      <c r="G7" s="288">
        <v>683.8</v>
      </c>
      <c r="H7" s="288" t="s">
        <v>78</v>
      </c>
      <c r="I7" s="288" t="s">
        <v>78</v>
      </c>
      <c r="J7" s="289" t="s">
        <v>716</v>
      </c>
      <c r="K7" s="288" t="s">
        <v>78</v>
      </c>
      <c r="L7" s="288" t="s">
        <v>78</v>
      </c>
      <c r="M7" s="288">
        <v>159</v>
      </c>
      <c r="N7" s="289" t="s">
        <v>717</v>
      </c>
      <c r="O7" s="290">
        <v>11550</v>
      </c>
      <c r="P7" s="291" t="s">
        <v>78</v>
      </c>
    </row>
    <row r="8" spans="1:16" ht="29" customHeight="1">
      <c r="A8" s="1206"/>
      <c r="B8" s="986"/>
      <c r="C8" s="266" t="s">
        <v>1032</v>
      </c>
      <c r="D8" s="986"/>
      <c r="E8" s="986"/>
      <c r="F8" s="1324"/>
      <c r="G8" s="288">
        <v>834.9</v>
      </c>
      <c r="H8" s="288">
        <v>45.5</v>
      </c>
      <c r="I8" s="288" t="s">
        <v>78</v>
      </c>
      <c r="J8" s="289" t="s">
        <v>718</v>
      </c>
      <c r="K8" s="288">
        <v>114.8</v>
      </c>
      <c r="L8" s="288">
        <v>175</v>
      </c>
      <c r="M8" s="288">
        <v>81</v>
      </c>
      <c r="N8" s="289" t="s">
        <v>719</v>
      </c>
      <c r="O8" s="290">
        <v>18500</v>
      </c>
      <c r="P8" s="291" t="s">
        <v>78</v>
      </c>
    </row>
    <row r="9" spans="1:16" ht="29" customHeight="1">
      <c r="A9" s="1206"/>
      <c r="B9" s="226" t="s">
        <v>475</v>
      </c>
      <c r="C9" s="266" t="s">
        <v>1033</v>
      </c>
      <c r="D9" s="226">
        <v>2</v>
      </c>
      <c r="E9" s="226" t="s">
        <v>951</v>
      </c>
      <c r="F9" s="500" t="s">
        <v>1820</v>
      </c>
      <c r="G9" s="288">
        <v>1196</v>
      </c>
      <c r="H9" s="288">
        <v>125.5</v>
      </c>
      <c r="I9" s="288" t="s">
        <v>78</v>
      </c>
      <c r="J9" s="289" t="s">
        <v>1924</v>
      </c>
      <c r="K9" s="289" t="s">
        <v>720</v>
      </c>
      <c r="L9" s="288">
        <v>559</v>
      </c>
      <c r="M9" s="288">
        <v>47.6</v>
      </c>
      <c r="N9" s="288">
        <v>301.39999999999998</v>
      </c>
      <c r="O9" s="290">
        <v>43434</v>
      </c>
      <c r="P9" s="291" t="s">
        <v>78</v>
      </c>
    </row>
    <row r="10" spans="1:16" ht="29" customHeight="1">
      <c r="A10" s="1206"/>
      <c r="B10" s="226" t="s">
        <v>1034</v>
      </c>
      <c r="C10" s="266" t="s">
        <v>1035</v>
      </c>
      <c r="D10" s="226">
        <v>2</v>
      </c>
      <c r="E10" s="226" t="s">
        <v>951</v>
      </c>
      <c r="F10" s="500" t="s">
        <v>1821</v>
      </c>
      <c r="G10" s="288">
        <v>885.7</v>
      </c>
      <c r="H10" s="288" t="s">
        <v>78</v>
      </c>
      <c r="I10" s="288" t="s">
        <v>78</v>
      </c>
      <c r="J10" s="289" t="s">
        <v>721</v>
      </c>
      <c r="K10" s="288">
        <v>42.9</v>
      </c>
      <c r="L10" s="288">
        <v>306</v>
      </c>
      <c r="M10" s="288">
        <v>117.7</v>
      </c>
      <c r="N10" s="288">
        <v>74.2</v>
      </c>
      <c r="O10" s="290">
        <v>31816</v>
      </c>
      <c r="P10" s="291">
        <v>12</v>
      </c>
    </row>
    <row r="11" spans="1:16" ht="29" customHeight="1">
      <c r="A11" s="1206"/>
      <c r="B11" s="226" t="s">
        <v>1036</v>
      </c>
      <c r="C11" s="292" t="s">
        <v>1037</v>
      </c>
      <c r="D11" s="226">
        <v>1</v>
      </c>
      <c r="E11" s="226" t="s">
        <v>487</v>
      </c>
      <c r="F11" s="500" t="s">
        <v>1822</v>
      </c>
      <c r="G11" s="288">
        <v>98.8</v>
      </c>
      <c r="H11" s="288" t="s">
        <v>78</v>
      </c>
      <c r="I11" s="288" t="s">
        <v>78</v>
      </c>
      <c r="J11" s="289" t="s">
        <v>722</v>
      </c>
      <c r="K11" s="288" t="s">
        <v>78</v>
      </c>
      <c r="L11" s="288" t="s">
        <v>78</v>
      </c>
      <c r="M11" s="288" t="s">
        <v>78</v>
      </c>
      <c r="N11" s="288">
        <v>109</v>
      </c>
      <c r="O11" s="290">
        <v>5600</v>
      </c>
      <c r="P11" s="291" t="s">
        <v>78</v>
      </c>
    </row>
    <row r="12" spans="1:16" ht="29" customHeight="1">
      <c r="A12" s="1206"/>
      <c r="B12" s="226" t="s">
        <v>889</v>
      </c>
      <c r="C12" s="266" t="s">
        <v>1038</v>
      </c>
      <c r="D12" s="226">
        <v>1</v>
      </c>
      <c r="E12" s="226" t="s">
        <v>465</v>
      </c>
      <c r="F12" s="500" t="s">
        <v>1820</v>
      </c>
      <c r="G12" s="288">
        <v>2007.6</v>
      </c>
      <c r="H12" s="288">
        <v>22</v>
      </c>
      <c r="I12" s="288">
        <v>131</v>
      </c>
      <c r="J12" s="289" t="s">
        <v>723</v>
      </c>
      <c r="K12" s="288">
        <v>170</v>
      </c>
      <c r="L12" s="288">
        <v>303.5</v>
      </c>
      <c r="M12" s="288">
        <v>196.5</v>
      </c>
      <c r="N12" s="288">
        <v>125</v>
      </c>
      <c r="O12" s="290">
        <v>55400</v>
      </c>
      <c r="P12" s="291">
        <v>158</v>
      </c>
    </row>
    <row r="13" spans="1:16" ht="29" customHeight="1">
      <c r="A13" s="1206"/>
      <c r="B13" s="226" t="s">
        <v>1039</v>
      </c>
      <c r="C13" s="266" t="s">
        <v>1040</v>
      </c>
      <c r="D13" s="226">
        <v>1</v>
      </c>
      <c r="E13" s="226" t="s">
        <v>489</v>
      </c>
      <c r="F13" s="500" t="s">
        <v>1821</v>
      </c>
      <c r="G13" s="288">
        <v>149.9</v>
      </c>
      <c r="H13" s="288" t="s">
        <v>78</v>
      </c>
      <c r="I13" s="288">
        <v>80.599999999999994</v>
      </c>
      <c r="J13" s="289" t="s">
        <v>724</v>
      </c>
      <c r="K13" s="288" t="s">
        <v>78</v>
      </c>
      <c r="L13" s="288" t="s">
        <v>78</v>
      </c>
      <c r="M13" s="288">
        <v>60</v>
      </c>
      <c r="N13" s="288">
        <v>60.3</v>
      </c>
      <c r="O13" s="290">
        <v>4433</v>
      </c>
      <c r="P13" s="291" t="s">
        <v>78</v>
      </c>
    </row>
    <row r="14" spans="1:16" ht="29" customHeight="1">
      <c r="A14" s="1206"/>
      <c r="B14" s="226" t="s">
        <v>1041</v>
      </c>
      <c r="C14" s="266" t="s">
        <v>1042</v>
      </c>
      <c r="D14" s="226">
        <v>1</v>
      </c>
      <c r="E14" s="226" t="s">
        <v>951</v>
      </c>
      <c r="F14" s="500" t="s">
        <v>1823</v>
      </c>
      <c r="G14" s="288">
        <v>167.95</v>
      </c>
      <c r="H14" s="288" t="s">
        <v>78</v>
      </c>
      <c r="I14" s="288" t="s">
        <v>78</v>
      </c>
      <c r="J14" s="288">
        <v>39.799999999999997</v>
      </c>
      <c r="K14" s="288" t="s">
        <v>78</v>
      </c>
      <c r="L14" s="288" t="s">
        <v>78</v>
      </c>
      <c r="M14" s="288" t="s">
        <v>78</v>
      </c>
      <c r="N14" s="288">
        <v>55.8</v>
      </c>
      <c r="O14" s="290">
        <v>1500</v>
      </c>
      <c r="P14" s="291" t="s">
        <v>78</v>
      </c>
    </row>
    <row r="15" spans="1:16" ht="29" customHeight="1">
      <c r="A15" s="1206"/>
      <c r="B15" s="226" t="s">
        <v>1043</v>
      </c>
      <c r="C15" s="266" t="s">
        <v>1044</v>
      </c>
      <c r="D15" s="226">
        <v>1</v>
      </c>
      <c r="E15" s="226" t="s">
        <v>465</v>
      </c>
      <c r="F15" s="500" t="s">
        <v>1823</v>
      </c>
      <c r="G15" s="288">
        <v>359.2</v>
      </c>
      <c r="H15" s="288">
        <v>24</v>
      </c>
      <c r="I15" s="288" t="s">
        <v>78</v>
      </c>
      <c r="J15" s="288">
        <v>253.7</v>
      </c>
      <c r="K15" s="288" t="s">
        <v>78</v>
      </c>
      <c r="L15" s="288" t="s">
        <v>78</v>
      </c>
      <c r="M15" s="288">
        <v>227.4</v>
      </c>
      <c r="N15" s="288">
        <v>106.3</v>
      </c>
      <c r="O15" s="290">
        <v>11735</v>
      </c>
      <c r="P15" s="291" t="s">
        <v>78</v>
      </c>
    </row>
    <row r="16" spans="1:16" ht="29" customHeight="1">
      <c r="A16" s="1206"/>
      <c r="B16" s="226" t="s">
        <v>1045</v>
      </c>
      <c r="C16" s="266" t="s">
        <v>1046</v>
      </c>
      <c r="D16" s="226">
        <v>1</v>
      </c>
      <c r="E16" s="226" t="s">
        <v>489</v>
      </c>
      <c r="F16" s="500" t="s">
        <v>1823</v>
      </c>
      <c r="G16" s="289" t="s">
        <v>1925</v>
      </c>
      <c r="H16" s="288" t="s">
        <v>78</v>
      </c>
      <c r="I16" s="288" t="s">
        <v>78</v>
      </c>
      <c r="J16" s="288">
        <v>58.4</v>
      </c>
      <c r="K16" s="289" t="s">
        <v>1047</v>
      </c>
      <c r="L16" s="288" t="s">
        <v>78</v>
      </c>
      <c r="M16" s="288">
        <v>18</v>
      </c>
      <c r="N16" s="288">
        <v>27.5</v>
      </c>
      <c r="O16" s="290">
        <v>1400</v>
      </c>
      <c r="P16" s="291" t="s">
        <v>78</v>
      </c>
    </row>
    <row r="17" spans="1:16" ht="29" customHeight="1">
      <c r="A17" s="1206"/>
      <c r="B17" s="226" t="s">
        <v>1048</v>
      </c>
      <c r="C17" s="266" t="s">
        <v>1049</v>
      </c>
      <c r="D17" s="226">
        <v>1</v>
      </c>
      <c r="E17" s="226" t="s">
        <v>951</v>
      </c>
      <c r="F17" s="500" t="s">
        <v>1821</v>
      </c>
      <c r="G17" s="288">
        <v>52.3</v>
      </c>
      <c r="H17" s="288" t="s">
        <v>78</v>
      </c>
      <c r="I17" s="288" t="s">
        <v>78</v>
      </c>
      <c r="J17" s="288" t="s">
        <v>78</v>
      </c>
      <c r="K17" s="288" t="s">
        <v>78</v>
      </c>
      <c r="L17" s="288" t="s">
        <v>78</v>
      </c>
      <c r="M17" s="288">
        <v>110.3</v>
      </c>
      <c r="N17" s="288">
        <v>14</v>
      </c>
      <c r="O17" s="290">
        <v>1609</v>
      </c>
      <c r="P17" s="291" t="s">
        <v>78</v>
      </c>
    </row>
    <row r="18" spans="1:16" ht="29" customHeight="1">
      <c r="A18" s="1206"/>
      <c r="B18" s="226" t="s">
        <v>1050</v>
      </c>
      <c r="C18" s="266" t="s">
        <v>1051</v>
      </c>
      <c r="D18" s="226">
        <v>1</v>
      </c>
      <c r="E18" s="226" t="s">
        <v>465</v>
      </c>
      <c r="F18" s="500" t="s">
        <v>1821</v>
      </c>
      <c r="G18" s="288">
        <v>569</v>
      </c>
      <c r="H18" s="288">
        <v>34</v>
      </c>
      <c r="I18" s="288" t="s">
        <v>78</v>
      </c>
      <c r="J18" s="289">
        <v>425.3</v>
      </c>
      <c r="K18" s="288">
        <v>53.7</v>
      </c>
      <c r="L18" s="288" t="s">
        <v>78</v>
      </c>
      <c r="M18" s="288">
        <v>334</v>
      </c>
      <c r="N18" s="288">
        <v>76</v>
      </c>
      <c r="O18" s="290">
        <v>20499</v>
      </c>
      <c r="P18" s="291" t="s">
        <v>78</v>
      </c>
    </row>
    <row r="19" spans="1:16" ht="29" customHeight="1">
      <c r="A19" s="1206"/>
      <c r="B19" s="226" t="s">
        <v>1052</v>
      </c>
      <c r="C19" s="266" t="s">
        <v>1053</v>
      </c>
      <c r="D19" s="226">
        <v>1</v>
      </c>
      <c r="E19" s="226" t="s">
        <v>489</v>
      </c>
      <c r="F19" s="500" t="s">
        <v>1821</v>
      </c>
      <c r="G19" s="288">
        <v>225.7</v>
      </c>
      <c r="H19" s="288" t="s">
        <v>78</v>
      </c>
      <c r="I19" s="288" t="s">
        <v>78</v>
      </c>
      <c r="J19" s="288" t="s">
        <v>78</v>
      </c>
      <c r="K19" s="288" t="s">
        <v>78</v>
      </c>
      <c r="L19" s="288" t="s">
        <v>78</v>
      </c>
      <c r="M19" s="288">
        <v>112.6</v>
      </c>
      <c r="N19" s="288">
        <v>81.599999999999994</v>
      </c>
      <c r="O19" s="290">
        <v>5600</v>
      </c>
      <c r="P19" s="291" t="s">
        <v>78</v>
      </c>
    </row>
    <row r="20" spans="1:16" ht="29" customHeight="1">
      <c r="A20" s="1206"/>
      <c r="B20" s="226" t="s">
        <v>1054</v>
      </c>
      <c r="C20" s="266" t="s">
        <v>1055</v>
      </c>
      <c r="D20" s="226">
        <v>1</v>
      </c>
      <c r="E20" s="226" t="s">
        <v>951</v>
      </c>
      <c r="F20" s="500" t="s">
        <v>1823</v>
      </c>
      <c r="G20" s="288">
        <v>188.5</v>
      </c>
      <c r="H20" s="288">
        <v>128</v>
      </c>
      <c r="I20" s="288" t="s">
        <v>78</v>
      </c>
      <c r="J20" s="288" t="s">
        <v>78</v>
      </c>
      <c r="K20" s="289" t="s">
        <v>725</v>
      </c>
      <c r="L20" s="288" t="s">
        <v>78</v>
      </c>
      <c r="M20" s="288">
        <v>53</v>
      </c>
      <c r="N20" s="288">
        <v>96</v>
      </c>
      <c r="O20" s="290">
        <v>10800</v>
      </c>
      <c r="P20" s="291" t="s">
        <v>78</v>
      </c>
    </row>
    <row r="21" spans="1:16" ht="29" customHeight="1">
      <c r="A21" s="1206"/>
      <c r="B21" s="226" t="s">
        <v>1056</v>
      </c>
      <c r="C21" s="266" t="s">
        <v>1057</v>
      </c>
      <c r="D21" s="226">
        <v>1</v>
      </c>
      <c r="E21" s="226" t="s">
        <v>951</v>
      </c>
      <c r="F21" s="500" t="s">
        <v>1820</v>
      </c>
      <c r="G21" s="288">
        <v>319</v>
      </c>
      <c r="H21" s="288">
        <v>20.5</v>
      </c>
      <c r="I21" s="288" t="s">
        <v>78</v>
      </c>
      <c r="J21" s="288">
        <v>193</v>
      </c>
      <c r="K21" s="288">
        <v>90.4</v>
      </c>
      <c r="L21" s="288" t="s">
        <v>78</v>
      </c>
      <c r="M21" s="288">
        <v>146</v>
      </c>
      <c r="N21" s="288">
        <v>115.6</v>
      </c>
      <c r="O21" s="290">
        <v>13088</v>
      </c>
      <c r="P21" s="291" t="s">
        <v>78</v>
      </c>
    </row>
    <row r="22" spans="1:16" ht="29" customHeight="1">
      <c r="A22" s="1206"/>
      <c r="B22" s="226" t="s">
        <v>1058</v>
      </c>
      <c r="C22" s="266" t="s">
        <v>1059</v>
      </c>
      <c r="D22" s="226">
        <v>1</v>
      </c>
      <c r="E22" s="226" t="s">
        <v>951</v>
      </c>
      <c r="F22" s="500" t="s">
        <v>1824</v>
      </c>
      <c r="G22" s="288">
        <v>60.3</v>
      </c>
      <c r="H22" s="288">
        <v>147.9</v>
      </c>
      <c r="I22" s="288" t="s">
        <v>78</v>
      </c>
      <c r="J22" s="288" t="s">
        <v>78</v>
      </c>
      <c r="K22" s="288" t="s">
        <v>78</v>
      </c>
      <c r="L22" s="288" t="s">
        <v>78</v>
      </c>
      <c r="M22" s="288">
        <v>105</v>
      </c>
      <c r="N22" s="288">
        <v>67.5</v>
      </c>
      <c r="O22" s="290">
        <v>2600</v>
      </c>
      <c r="P22" s="291" t="s">
        <v>78</v>
      </c>
    </row>
    <row r="23" spans="1:16" ht="29" customHeight="1">
      <c r="A23" s="1014" t="s">
        <v>1060</v>
      </c>
      <c r="B23" s="226" t="s">
        <v>887</v>
      </c>
      <c r="C23" s="266" t="s">
        <v>488</v>
      </c>
      <c r="D23" s="242" t="s">
        <v>1061</v>
      </c>
      <c r="E23" s="226" t="s">
        <v>465</v>
      </c>
      <c r="F23" s="500" t="s">
        <v>1825</v>
      </c>
      <c r="G23" s="288">
        <v>20</v>
      </c>
      <c r="H23" s="288" t="s">
        <v>78</v>
      </c>
      <c r="I23" s="288" t="s">
        <v>78</v>
      </c>
      <c r="J23" s="288">
        <v>227.7</v>
      </c>
      <c r="K23" s="288" t="s">
        <v>78</v>
      </c>
      <c r="L23" s="288">
        <v>516</v>
      </c>
      <c r="M23" s="288">
        <v>1656</v>
      </c>
      <c r="N23" s="288">
        <v>72</v>
      </c>
      <c r="O23" s="290">
        <v>128776</v>
      </c>
      <c r="P23" s="291" t="s">
        <v>78</v>
      </c>
    </row>
    <row r="24" spans="1:16" ht="29" customHeight="1">
      <c r="A24" s="1014"/>
      <c r="B24" s="226" t="s">
        <v>890</v>
      </c>
      <c r="C24" s="266" t="s">
        <v>1062</v>
      </c>
      <c r="D24" s="242" t="s">
        <v>1063</v>
      </c>
      <c r="E24" s="226" t="s">
        <v>951</v>
      </c>
      <c r="F24" s="500" t="s">
        <v>1826</v>
      </c>
      <c r="G24" s="288">
        <v>1806</v>
      </c>
      <c r="H24" s="288">
        <v>50</v>
      </c>
      <c r="I24" s="288" t="s">
        <v>78</v>
      </c>
      <c r="J24" s="289" t="s">
        <v>726</v>
      </c>
      <c r="K24" s="288" t="s">
        <v>78</v>
      </c>
      <c r="L24" s="288">
        <v>345</v>
      </c>
      <c r="M24" s="288">
        <v>379</v>
      </c>
      <c r="N24" s="288">
        <v>448</v>
      </c>
      <c r="O24" s="290">
        <v>51160</v>
      </c>
      <c r="P24" s="291" t="s">
        <v>78</v>
      </c>
    </row>
    <row r="25" spans="1:16" ht="29" customHeight="1">
      <c r="A25" s="1014"/>
      <c r="B25" s="255" t="s">
        <v>1064</v>
      </c>
      <c r="C25" s="251" t="s">
        <v>1065</v>
      </c>
      <c r="D25" s="255" t="s">
        <v>951</v>
      </c>
      <c r="E25" s="255" t="s">
        <v>951</v>
      </c>
      <c r="F25" s="501" t="s">
        <v>1826</v>
      </c>
      <c r="G25" s="293">
        <v>1472</v>
      </c>
      <c r="H25" s="293">
        <v>62</v>
      </c>
      <c r="I25" s="293" t="s">
        <v>78</v>
      </c>
      <c r="J25" s="294" t="s">
        <v>727</v>
      </c>
      <c r="K25" s="293">
        <v>473</v>
      </c>
      <c r="L25" s="293">
        <v>145</v>
      </c>
      <c r="M25" s="293">
        <v>999</v>
      </c>
      <c r="N25" s="293">
        <v>337</v>
      </c>
      <c r="O25" s="228">
        <v>161610</v>
      </c>
      <c r="P25" s="295">
        <v>343</v>
      </c>
    </row>
    <row r="26" spans="1:16" ht="19.5" customHeight="1">
      <c r="A26" s="1038" t="s">
        <v>1926</v>
      </c>
      <c r="B26" s="1038"/>
      <c r="C26" s="1038"/>
      <c r="D26" s="1038"/>
      <c r="E26" s="1038"/>
      <c r="F26" s="1038"/>
      <c r="G26" s="1038"/>
      <c r="H26" s="224"/>
      <c r="I26" s="224"/>
      <c r="J26" s="224"/>
      <c r="K26" s="224"/>
      <c r="L26" s="224"/>
      <c r="M26" s="1165" t="s">
        <v>1927</v>
      </c>
      <c r="N26" s="1165"/>
      <c r="O26" s="1165"/>
      <c r="P26" s="1165"/>
    </row>
    <row r="27" spans="1:16" ht="18" customHeight="1">
      <c r="A27" s="224"/>
      <c r="B27" s="224"/>
      <c r="C27" s="224"/>
      <c r="D27" s="224"/>
      <c r="E27" s="224"/>
      <c r="F27" s="224"/>
      <c r="G27" s="224"/>
      <c r="H27" s="224"/>
      <c r="I27" s="224"/>
      <c r="J27" s="224"/>
      <c r="K27" s="224"/>
      <c r="L27" s="224"/>
      <c r="M27" s="224"/>
      <c r="N27" s="224"/>
      <c r="O27" s="224"/>
      <c r="P27" s="224"/>
    </row>
  </sheetData>
  <sheetProtection selectLockedCells="1" selectUnlockedCells="1"/>
  <mergeCells count="17">
    <mergeCell ref="G3:P3"/>
    <mergeCell ref="A1:E1"/>
    <mergeCell ref="A2:F2"/>
    <mergeCell ref="A3:A4"/>
    <mergeCell ref="B3:B4"/>
    <mergeCell ref="C3:C4"/>
    <mergeCell ref="D3:D4"/>
    <mergeCell ref="E3:E4"/>
    <mergeCell ref="F3:F4"/>
    <mergeCell ref="A26:G26"/>
    <mergeCell ref="M26:P26"/>
    <mergeCell ref="A5:A22"/>
    <mergeCell ref="B5:B8"/>
    <mergeCell ref="D5:D8"/>
    <mergeCell ref="E5:E8"/>
    <mergeCell ref="F5:F8"/>
    <mergeCell ref="A23:A25"/>
  </mergeCells>
  <phoneticPr fontId="4"/>
  <pageMargins left="0.78740157480314965" right="0.39370078740157483" top="0.39370078740157483" bottom="0.39370078740157483" header="0" footer="0"/>
  <pageSetup paperSize="9" scale="82" firstPageNumber="0" orientation="landscape" r:id="rId1"/>
  <headerFooter scaleWithDoc="0" alignWithMargins="0">
    <oddFooter>&amp;C&amp;"ＭＳ 明朝,標準"－３６－</oddFoot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39">
    <pageSetUpPr fitToPage="1"/>
  </sheetPr>
  <dimension ref="B2:U23"/>
  <sheetViews>
    <sheetView showGridLines="0" view="pageLayout" zoomScaleNormal="100" workbookViewId="0">
      <selection activeCell="C3" sqref="C3"/>
    </sheetView>
  </sheetViews>
  <sheetFormatPr defaultColWidth="9" defaultRowHeight="14.4"/>
  <cols>
    <col min="1" max="1" width="7.109375" style="168" customWidth="1"/>
    <col min="2" max="2" width="3.109375" style="168" customWidth="1"/>
    <col min="3" max="3" width="18.44140625" style="168" customWidth="1"/>
    <col min="4" max="5" width="3.109375" style="168" customWidth="1"/>
    <col min="6" max="6" width="17.44140625" style="168" customWidth="1"/>
    <col min="7" max="7" width="14.21875" style="168" customWidth="1"/>
    <col min="8" max="9" width="3.109375" style="168" customWidth="1"/>
    <col min="10" max="11" width="10.77734375" style="168" customWidth="1"/>
    <col min="12" max="13" width="3.109375" style="168" customWidth="1"/>
    <col min="14" max="14" width="4.77734375" style="168" customWidth="1"/>
    <col min="15" max="21" width="3.109375" style="168" customWidth="1"/>
    <col min="22" max="22" width="5" style="168" customWidth="1"/>
    <col min="23" max="23" width="9" style="168" customWidth="1"/>
    <col min="24" max="16384" width="9" style="168"/>
  </cols>
  <sheetData>
    <row r="2" spans="2:21" ht="24.05" customHeight="1">
      <c r="C2" s="168" t="s">
        <v>1937</v>
      </c>
    </row>
    <row r="3" spans="2:21" ht="24.05" customHeight="1">
      <c r="C3" s="168" t="s">
        <v>1931</v>
      </c>
    </row>
    <row r="4" spans="2:21" ht="24.05" customHeight="1">
      <c r="C4" s="168" t="s">
        <v>1932</v>
      </c>
    </row>
    <row r="5" spans="2:21" ht="24.05" customHeight="1">
      <c r="C5" s="168" t="s">
        <v>1933</v>
      </c>
    </row>
    <row r="6" spans="2:21" ht="24.05" customHeight="1">
      <c r="C6" s="168" t="s">
        <v>1066</v>
      </c>
    </row>
    <row r="7" spans="2:21" ht="16.55" customHeight="1"/>
    <row r="8" spans="2:21" ht="24.05" customHeight="1">
      <c r="C8" s="168" t="s">
        <v>728</v>
      </c>
    </row>
    <row r="9" spans="2:21" ht="24.05" customHeight="1">
      <c r="C9" s="168" t="s">
        <v>1075</v>
      </c>
    </row>
    <row r="10" spans="2:21" ht="24.05" customHeight="1">
      <c r="C10" s="168" t="s">
        <v>1076</v>
      </c>
    </row>
    <row r="11" spans="2:21" ht="24.05" customHeight="1">
      <c r="B11" s="1334" t="s">
        <v>1125</v>
      </c>
      <c r="C11" s="1334"/>
      <c r="D11" s="1334"/>
      <c r="E11" s="300"/>
      <c r="F11" s="1329" t="s">
        <v>729</v>
      </c>
      <c r="G11" s="1327"/>
      <c r="H11" s="301"/>
      <c r="I11" s="1327" t="s">
        <v>730</v>
      </c>
      <c r="J11" s="1328"/>
      <c r="K11" s="1328"/>
      <c r="L11" s="1329"/>
      <c r="M11" s="1334" t="s">
        <v>1126</v>
      </c>
      <c r="N11" s="1334"/>
      <c r="O11" s="1334"/>
      <c r="P11" s="1334"/>
      <c r="Q11" s="1334"/>
      <c r="R11" s="1334"/>
      <c r="S11" s="1334"/>
      <c r="T11" s="1334"/>
      <c r="U11" s="1334"/>
    </row>
    <row r="12" spans="2:21" ht="24.05" customHeight="1">
      <c r="B12" s="296"/>
      <c r="C12" s="302" t="s">
        <v>731</v>
      </c>
      <c r="D12" s="301"/>
      <c r="E12" s="300"/>
      <c r="F12" s="1330" t="s">
        <v>1934</v>
      </c>
      <c r="G12" s="1331"/>
      <c r="H12" s="301"/>
      <c r="I12" s="300"/>
      <c r="J12" s="1330" t="s">
        <v>732</v>
      </c>
      <c r="K12" s="1331"/>
      <c r="L12" s="301"/>
      <c r="M12" s="296"/>
      <c r="N12" s="298" t="s">
        <v>1077</v>
      </c>
      <c r="O12" s="299" t="s">
        <v>899</v>
      </c>
      <c r="P12" s="298" t="s">
        <v>1078</v>
      </c>
      <c r="Q12" s="299" t="s">
        <v>1081</v>
      </c>
      <c r="R12" s="298" t="s">
        <v>1079</v>
      </c>
      <c r="S12" s="299" t="s">
        <v>1069</v>
      </c>
      <c r="T12" s="298" t="s">
        <v>1080</v>
      </c>
      <c r="U12" s="297"/>
    </row>
    <row r="13" spans="2:21" ht="24.05" customHeight="1">
      <c r="B13" s="296"/>
      <c r="C13" s="302" t="s">
        <v>733</v>
      </c>
      <c r="D13" s="301"/>
      <c r="E13" s="300"/>
      <c r="F13" s="1330" t="s">
        <v>734</v>
      </c>
      <c r="G13" s="1331"/>
      <c r="H13" s="301"/>
      <c r="I13" s="300"/>
      <c r="J13" s="1330" t="s">
        <v>735</v>
      </c>
      <c r="K13" s="1331"/>
      <c r="L13" s="301"/>
      <c r="M13" s="296"/>
      <c r="N13" s="298" t="s">
        <v>1077</v>
      </c>
      <c r="O13" s="299" t="s">
        <v>899</v>
      </c>
      <c r="P13" s="298" t="s">
        <v>1078</v>
      </c>
      <c r="Q13" s="299" t="s">
        <v>1081</v>
      </c>
      <c r="R13" s="298" t="s">
        <v>1079</v>
      </c>
      <c r="S13" s="299" t="s">
        <v>1069</v>
      </c>
      <c r="T13" s="298" t="s">
        <v>1080</v>
      </c>
      <c r="U13" s="297"/>
    </row>
    <row r="14" spans="2:21" ht="24.05" customHeight="1">
      <c r="B14" s="296"/>
      <c r="C14" s="302" t="s">
        <v>733</v>
      </c>
      <c r="D14" s="301"/>
      <c r="E14" s="300"/>
      <c r="F14" s="1330" t="s">
        <v>736</v>
      </c>
      <c r="G14" s="1331"/>
      <c r="H14" s="301"/>
      <c r="I14" s="300"/>
      <c r="J14" s="1330" t="s">
        <v>737</v>
      </c>
      <c r="K14" s="1331"/>
      <c r="L14" s="301"/>
      <c r="M14" s="296"/>
      <c r="N14" s="298" t="s">
        <v>1077</v>
      </c>
      <c r="O14" s="299" t="s">
        <v>899</v>
      </c>
      <c r="P14" s="298" t="s">
        <v>1078</v>
      </c>
      <c r="Q14" s="299" t="s">
        <v>1070</v>
      </c>
      <c r="R14" s="298" t="s">
        <v>1079</v>
      </c>
      <c r="S14" s="299" t="s">
        <v>1071</v>
      </c>
      <c r="T14" s="298" t="s">
        <v>1080</v>
      </c>
      <c r="U14" s="297"/>
    </row>
    <row r="15" spans="2:21" ht="24.05" customHeight="1">
      <c r="B15" s="296"/>
      <c r="C15" s="302" t="s">
        <v>738</v>
      </c>
      <c r="D15" s="301"/>
      <c r="E15" s="300"/>
      <c r="F15" s="1330" t="s">
        <v>739</v>
      </c>
      <c r="G15" s="1331"/>
      <c r="H15" s="301"/>
      <c r="I15" s="300"/>
      <c r="J15" s="1330" t="s">
        <v>740</v>
      </c>
      <c r="K15" s="1331"/>
      <c r="L15" s="301"/>
      <c r="M15" s="296"/>
      <c r="N15" s="298" t="s">
        <v>1077</v>
      </c>
      <c r="O15" s="299" t="s">
        <v>899</v>
      </c>
      <c r="P15" s="298" t="s">
        <v>1078</v>
      </c>
      <c r="Q15" s="299" t="s">
        <v>1081</v>
      </c>
      <c r="R15" s="298" t="s">
        <v>1079</v>
      </c>
      <c r="S15" s="299" t="s">
        <v>1069</v>
      </c>
      <c r="T15" s="298" t="s">
        <v>1080</v>
      </c>
      <c r="U15" s="297"/>
    </row>
    <row r="16" spans="2:21" ht="24.05" customHeight="1">
      <c r="B16" s="296"/>
      <c r="C16" s="302" t="s">
        <v>738</v>
      </c>
      <c r="D16" s="301"/>
      <c r="E16" s="300"/>
      <c r="F16" s="1330" t="s">
        <v>741</v>
      </c>
      <c r="G16" s="1331"/>
      <c r="H16" s="301"/>
      <c r="I16" s="300"/>
      <c r="J16" s="1330" t="s">
        <v>742</v>
      </c>
      <c r="K16" s="1331"/>
      <c r="L16" s="301"/>
      <c r="M16" s="296"/>
      <c r="N16" s="298" t="s">
        <v>1077</v>
      </c>
      <c r="O16" s="299" t="s">
        <v>1072</v>
      </c>
      <c r="P16" s="298" t="s">
        <v>1078</v>
      </c>
      <c r="Q16" s="299" t="s">
        <v>1073</v>
      </c>
      <c r="R16" s="298" t="s">
        <v>1079</v>
      </c>
      <c r="S16" s="299" t="s">
        <v>1074</v>
      </c>
      <c r="T16" s="298" t="s">
        <v>1080</v>
      </c>
      <c r="U16" s="297"/>
    </row>
    <row r="17" spans="2:21" ht="24.05" customHeight="1">
      <c r="B17" s="296"/>
      <c r="C17" s="302" t="s">
        <v>738</v>
      </c>
      <c r="D17" s="301"/>
      <c r="E17" s="300"/>
      <c r="F17" s="1330" t="s">
        <v>743</v>
      </c>
      <c r="G17" s="1331"/>
      <c r="H17" s="301"/>
      <c r="I17" s="300"/>
      <c r="J17" s="1330" t="s">
        <v>744</v>
      </c>
      <c r="K17" s="1331"/>
      <c r="L17" s="301"/>
      <c r="M17" s="296"/>
      <c r="N17" s="298" t="s">
        <v>1077</v>
      </c>
      <c r="O17" s="299" t="s">
        <v>899</v>
      </c>
      <c r="P17" s="298" t="s">
        <v>1078</v>
      </c>
      <c r="Q17" s="299" t="s">
        <v>1070</v>
      </c>
      <c r="R17" s="298" t="s">
        <v>1079</v>
      </c>
      <c r="S17" s="299" t="s">
        <v>1071</v>
      </c>
      <c r="T17" s="298" t="s">
        <v>1080</v>
      </c>
      <c r="U17" s="297"/>
    </row>
    <row r="18" spans="2:21" ht="24.05" customHeight="1"/>
    <row r="19" spans="2:21" ht="24.05" customHeight="1">
      <c r="C19" s="168" t="s">
        <v>1067</v>
      </c>
    </row>
    <row r="20" spans="2:21" ht="24.05" customHeight="1">
      <c r="C20" s="168" t="s">
        <v>1935</v>
      </c>
    </row>
    <row r="21" spans="2:21" ht="24.05" customHeight="1">
      <c r="C21" s="502" t="s">
        <v>1929</v>
      </c>
    </row>
    <row r="22" spans="2:21" ht="24.05" customHeight="1">
      <c r="C22" s="1333" t="s">
        <v>745</v>
      </c>
      <c r="D22" s="1333"/>
      <c r="E22" s="1333"/>
      <c r="F22" s="1333"/>
      <c r="G22" s="1327" t="s">
        <v>1936</v>
      </c>
      <c r="H22" s="1328"/>
      <c r="I22" s="1328"/>
      <c r="J22" s="1328"/>
      <c r="K22" s="1329"/>
      <c r="L22" s="1327" t="s">
        <v>1068</v>
      </c>
      <c r="M22" s="1328"/>
      <c r="N22" s="1328"/>
      <c r="O22" s="1328"/>
      <c r="P22" s="1328"/>
      <c r="Q22" s="1328"/>
      <c r="R22" s="1328"/>
      <c r="S22" s="1328"/>
      <c r="T22" s="1328"/>
      <c r="U22" s="1329"/>
    </row>
    <row r="23" spans="2:21" ht="24.05" customHeight="1">
      <c r="C23" s="1332" t="s">
        <v>1930</v>
      </c>
      <c r="D23" s="1332"/>
      <c r="E23" s="1332"/>
      <c r="F23" s="1332"/>
      <c r="G23" s="1327" t="s">
        <v>746</v>
      </c>
      <c r="H23" s="1328"/>
      <c r="I23" s="1328"/>
      <c r="J23" s="1328"/>
      <c r="K23" s="1329"/>
      <c r="L23" s="1327" t="s">
        <v>1827</v>
      </c>
      <c r="M23" s="1328"/>
      <c r="N23" s="1328"/>
      <c r="O23" s="1328"/>
      <c r="P23" s="1328"/>
      <c r="Q23" s="1328"/>
      <c r="R23" s="1328"/>
      <c r="S23" s="1328"/>
      <c r="T23" s="1328"/>
      <c r="U23" s="1329"/>
    </row>
  </sheetData>
  <mergeCells count="22">
    <mergeCell ref="M11:U11"/>
    <mergeCell ref="I11:L11"/>
    <mergeCell ref="B11:D11"/>
    <mergeCell ref="F13:G13"/>
    <mergeCell ref="J13:K13"/>
    <mergeCell ref="F14:G14"/>
    <mergeCell ref="J14:K14"/>
    <mergeCell ref="F11:G11"/>
    <mergeCell ref="F12:G12"/>
    <mergeCell ref="J12:K12"/>
    <mergeCell ref="L23:U23"/>
    <mergeCell ref="F15:G15"/>
    <mergeCell ref="J15:K15"/>
    <mergeCell ref="F16:G16"/>
    <mergeCell ref="J16:K16"/>
    <mergeCell ref="C23:F23"/>
    <mergeCell ref="F17:G17"/>
    <mergeCell ref="J17:K17"/>
    <mergeCell ref="C22:F22"/>
    <mergeCell ref="G22:K22"/>
    <mergeCell ref="G23:K23"/>
    <mergeCell ref="L22:U22"/>
  </mergeCells>
  <phoneticPr fontId="4"/>
  <pageMargins left="0.78740157480314965" right="0.39370078740157483" top="0.39370078740157483" bottom="0.39370078740157483" header="0" footer="0"/>
  <pageSetup paperSize="9" orientation="landscape" horizontalDpi="4294967292" r:id="rId1"/>
  <headerFooter scaleWithDoc="0" alignWithMargins="0">
    <oddFooter>&amp;C&amp;"ＭＳ 明朝,標準"－３７－</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6A883E-C01E-4462-972D-0209969B1BAE}">
  <sheetPr codeName="Sheet4">
    <pageSetUpPr fitToPage="1"/>
  </sheetPr>
  <dimension ref="A1:N54"/>
  <sheetViews>
    <sheetView showGridLines="0" view="pageLayout" zoomScaleNormal="100" zoomScaleSheetLayoutView="100" workbookViewId="0">
      <selection activeCell="E10" sqref="E10"/>
    </sheetView>
  </sheetViews>
  <sheetFormatPr defaultColWidth="9" defaultRowHeight="14.4"/>
  <cols>
    <col min="1" max="1" width="29.109375" style="1" customWidth="1"/>
    <col min="2" max="3" width="4.33203125" style="1" customWidth="1"/>
    <col min="4" max="4" width="12.21875" style="1" customWidth="1"/>
    <col min="5" max="5" width="5.77734375" style="1" customWidth="1"/>
    <col min="6" max="6" width="4.33203125" style="1" customWidth="1"/>
    <col min="7" max="7" width="9.44140625" style="1" customWidth="1"/>
    <col min="8" max="8" width="9.6640625" style="1" customWidth="1"/>
    <col min="9" max="10" width="2.5546875" style="1" customWidth="1"/>
    <col min="11" max="11" width="14.33203125" style="1" customWidth="1"/>
    <col min="12" max="12" width="4.21875" style="1" customWidth="1"/>
    <col min="13" max="13" width="48.109375" style="1" customWidth="1"/>
    <col min="14" max="14" width="20.109375" style="2" customWidth="1"/>
    <col min="15" max="16384" width="9" style="1"/>
  </cols>
  <sheetData>
    <row r="1" spans="1:14" ht="20.3" customHeight="1">
      <c r="A1" s="576" t="s">
        <v>1361</v>
      </c>
      <c r="B1" s="576"/>
      <c r="C1" s="576"/>
      <c r="D1" s="413"/>
      <c r="E1" s="413" t="s">
        <v>1450</v>
      </c>
      <c r="F1" s="413"/>
      <c r="G1" s="413"/>
    </row>
    <row r="2" spans="1:14" ht="19.5" customHeight="1"/>
    <row r="4" spans="1:14" ht="15.05" customHeight="1">
      <c r="A4" s="575" t="s">
        <v>1132</v>
      </c>
      <c r="B4" s="123"/>
      <c r="C4" s="123"/>
      <c r="D4" s="577" t="s">
        <v>1133</v>
      </c>
      <c r="E4" s="577"/>
      <c r="F4" s="123"/>
      <c r="G4" s="586" t="s">
        <v>1465</v>
      </c>
      <c r="H4" s="587"/>
      <c r="I4" s="332"/>
      <c r="J4" s="332"/>
      <c r="K4" s="581" t="s">
        <v>1134</v>
      </c>
      <c r="L4" s="123"/>
      <c r="M4" s="582" t="s">
        <v>1135</v>
      </c>
      <c r="N4" s="336" t="s">
        <v>49</v>
      </c>
    </row>
    <row r="5" spans="1:14" ht="15.05" customHeight="1">
      <c r="A5" s="575"/>
      <c r="C5" s="111"/>
      <c r="D5" s="578" t="s">
        <v>1459</v>
      </c>
      <c r="E5" s="578"/>
      <c r="G5" s="433" t="s">
        <v>1466</v>
      </c>
      <c r="H5" s="423"/>
      <c r="I5" s="331"/>
      <c r="J5" s="331"/>
      <c r="K5" s="581"/>
      <c r="M5" s="582"/>
      <c r="N5" s="410" t="s">
        <v>1362</v>
      </c>
    </row>
    <row r="6" spans="1:14" ht="8.5500000000000007" customHeight="1">
      <c r="C6" s="119"/>
      <c r="D6" s="584"/>
      <c r="G6" s="423"/>
      <c r="H6" s="423"/>
      <c r="I6" s="331"/>
      <c r="N6" s="592" t="s">
        <v>1215</v>
      </c>
    </row>
    <row r="7" spans="1:14" ht="9" customHeight="1">
      <c r="C7" s="119"/>
      <c r="D7" s="584"/>
      <c r="N7" s="592"/>
    </row>
    <row r="8" spans="1:14" ht="12.8" customHeight="1">
      <c r="C8" s="122"/>
      <c r="D8" s="581" t="s">
        <v>1136</v>
      </c>
      <c r="E8" s="581"/>
      <c r="F8" s="123"/>
      <c r="G8" s="580" t="s">
        <v>1835</v>
      </c>
      <c r="H8" s="581"/>
      <c r="I8" s="123"/>
      <c r="J8" s="123"/>
      <c r="K8" s="581" t="s">
        <v>1137</v>
      </c>
      <c r="L8" s="123"/>
      <c r="M8" s="581" t="s">
        <v>1138</v>
      </c>
      <c r="N8" s="411" t="s">
        <v>1451</v>
      </c>
    </row>
    <row r="9" spans="1:14" ht="12.8" customHeight="1">
      <c r="C9" s="111"/>
      <c r="D9" s="581"/>
      <c r="E9" s="581"/>
      <c r="G9" s="581" t="s">
        <v>1139</v>
      </c>
      <c r="H9" s="581"/>
      <c r="J9" s="111"/>
      <c r="K9" s="581"/>
      <c r="M9" s="581"/>
      <c r="N9" s="411"/>
    </row>
    <row r="10" spans="1:14" ht="12.8" customHeight="1">
      <c r="C10" s="119"/>
      <c r="J10" s="122"/>
      <c r="K10" s="584" t="s">
        <v>1354</v>
      </c>
      <c r="L10" s="123"/>
      <c r="M10" s="581" t="s">
        <v>1355</v>
      </c>
      <c r="N10" s="410" t="s">
        <v>48</v>
      </c>
    </row>
    <row r="11" spans="1:14" ht="12.8" customHeight="1">
      <c r="C11" s="119"/>
      <c r="K11" s="584"/>
      <c r="M11" s="581"/>
      <c r="N11" s="410" t="s">
        <v>1180</v>
      </c>
    </row>
    <row r="12" spans="1:14" ht="10.5" customHeight="1">
      <c r="C12" s="119"/>
      <c r="D12" s="118"/>
      <c r="N12" s="410" t="s">
        <v>47</v>
      </c>
    </row>
    <row r="13" spans="1:14" ht="15.05" customHeight="1">
      <c r="C13" s="122"/>
      <c r="D13" s="1" t="s">
        <v>1460</v>
      </c>
      <c r="E13" s="123"/>
      <c r="F13" s="123"/>
      <c r="G13" s="432" t="s">
        <v>1836</v>
      </c>
      <c r="I13" s="123"/>
      <c r="J13" s="123"/>
      <c r="K13" s="123"/>
      <c r="L13" s="123"/>
      <c r="M13" s="1" t="s">
        <v>1140</v>
      </c>
      <c r="N13" s="410" t="s">
        <v>1453</v>
      </c>
    </row>
    <row r="14" spans="1:14" ht="15.05" customHeight="1">
      <c r="D14" s="1" t="s">
        <v>1461</v>
      </c>
      <c r="G14" s="1" t="s">
        <v>1462</v>
      </c>
      <c r="M14" s="1" t="s">
        <v>1141</v>
      </c>
      <c r="N14" s="412" t="s">
        <v>1452</v>
      </c>
    </row>
    <row r="15" spans="1:14" ht="15.05" customHeight="1">
      <c r="D15" s="1" t="s">
        <v>386</v>
      </c>
      <c r="M15" s="1" t="s">
        <v>1142</v>
      </c>
      <c r="N15" s="1"/>
    </row>
    <row r="16" spans="1:14" ht="15.05" customHeight="1">
      <c r="M16" s="1" t="s">
        <v>1143</v>
      </c>
      <c r="N16" s="1"/>
    </row>
    <row r="17" spans="1:14" ht="15.05" customHeight="1">
      <c r="M17" s="1" t="s">
        <v>1144</v>
      </c>
    </row>
    <row r="18" spans="1:14" ht="6.05" customHeight="1" thickBot="1">
      <c r="A18" s="333"/>
      <c r="B18" s="333"/>
      <c r="C18" s="334"/>
      <c r="D18" s="334"/>
      <c r="E18" s="334"/>
      <c r="F18" s="334"/>
      <c r="G18" s="334"/>
      <c r="H18" s="334"/>
      <c r="I18" s="334"/>
      <c r="J18" s="334"/>
      <c r="K18" s="334"/>
      <c r="L18" s="334"/>
      <c r="M18" s="334" t="s">
        <v>386</v>
      </c>
      <c r="N18" s="3"/>
    </row>
    <row r="19" spans="1:14" ht="6.05" customHeight="1"/>
    <row r="20" spans="1:14" ht="13.75" customHeight="1">
      <c r="A20" s="1" t="s">
        <v>1145</v>
      </c>
      <c r="D20" s="578" t="s">
        <v>1146</v>
      </c>
      <c r="E20" s="578"/>
      <c r="F20" s="123"/>
      <c r="G20" s="581" t="s">
        <v>1147</v>
      </c>
      <c r="H20" s="581"/>
      <c r="I20" s="581"/>
      <c r="J20" s="581"/>
      <c r="K20" s="581"/>
      <c r="L20" s="581"/>
      <c r="M20" s="581"/>
    </row>
    <row r="21" spans="1:14" ht="11.8" customHeight="1">
      <c r="A21" s="580" t="s">
        <v>1852</v>
      </c>
      <c r="C21" s="111"/>
      <c r="D21" s="578"/>
      <c r="E21" s="578"/>
      <c r="G21" s="581" t="s">
        <v>1148</v>
      </c>
      <c r="H21" s="581"/>
      <c r="I21" s="581"/>
      <c r="J21" s="581"/>
      <c r="K21" s="581"/>
      <c r="L21" s="581"/>
      <c r="M21" s="581"/>
      <c r="N21" s="593" t="s">
        <v>1175</v>
      </c>
    </row>
    <row r="22" spans="1:14" ht="10" customHeight="1">
      <c r="A22" s="581"/>
      <c r="C22" s="119"/>
      <c r="D22" s="338"/>
      <c r="E22" s="338"/>
      <c r="G22" s="581"/>
      <c r="H22" s="581"/>
      <c r="I22" s="581"/>
      <c r="J22" s="581"/>
      <c r="K22" s="581"/>
      <c r="L22" s="581"/>
      <c r="M22" s="581"/>
      <c r="N22" s="594"/>
    </row>
    <row r="23" spans="1:14" ht="10" customHeight="1">
      <c r="A23" s="579" t="s">
        <v>1454</v>
      </c>
      <c r="C23" s="119"/>
      <c r="D23" s="118"/>
      <c r="N23" s="591" t="s">
        <v>1455</v>
      </c>
    </row>
    <row r="24" spans="1:14" ht="15.75" customHeight="1">
      <c r="A24" s="579"/>
      <c r="C24" s="122"/>
      <c r="D24" s="581" t="s">
        <v>1149</v>
      </c>
      <c r="E24" s="581"/>
      <c r="F24" s="123"/>
      <c r="G24" s="580" t="s">
        <v>1463</v>
      </c>
      <c r="H24" s="581"/>
      <c r="I24" s="581"/>
      <c r="J24" s="581"/>
      <c r="K24" s="581"/>
      <c r="L24" s="581"/>
      <c r="M24" s="581"/>
      <c r="N24" s="591"/>
    </row>
    <row r="25" spans="1:14" ht="15.75" customHeight="1">
      <c r="A25" s="165" t="s">
        <v>1356</v>
      </c>
      <c r="B25" s="123"/>
      <c r="C25" s="111"/>
      <c r="D25" s="581"/>
      <c r="E25" s="581"/>
      <c r="G25" s="432" t="s">
        <v>1464</v>
      </c>
      <c r="N25" s="359" t="s">
        <v>1176</v>
      </c>
    </row>
    <row r="26" spans="1:14" ht="7.2" customHeight="1">
      <c r="A26" s="575" t="s">
        <v>1150</v>
      </c>
      <c r="C26" s="119"/>
      <c r="D26" s="118"/>
      <c r="N26" s="595" t="s">
        <v>1177</v>
      </c>
    </row>
    <row r="27" spans="1:14" ht="11.3" customHeight="1">
      <c r="A27" s="575"/>
      <c r="C27" s="122"/>
      <c r="D27" s="581" t="s">
        <v>1151</v>
      </c>
      <c r="E27" s="581"/>
      <c r="F27" s="123"/>
      <c r="G27" s="581" t="s">
        <v>1152</v>
      </c>
      <c r="H27" s="581"/>
      <c r="I27" s="581"/>
      <c r="J27" s="581"/>
      <c r="K27" s="581"/>
      <c r="L27" s="581"/>
      <c r="M27" s="581"/>
      <c r="N27" s="595"/>
    </row>
    <row r="28" spans="1:14" ht="11.3" customHeight="1">
      <c r="A28" s="575" t="s">
        <v>1357</v>
      </c>
      <c r="C28" s="119"/>
      <c r="D28" s="581"/>
      <c r="E28" s="581"/>
      <c r="G28" s="581"/>
      <c r="H28" s="581"/>
      <c r="I28" s="581"/>
      <c r="J28" s="581"/>
      <c r="K28" s="581"/>
      <c r="L28" s="581"/>
      <c r="M28" s="581"/>
      <c r="N28" s="595" t="s">
        <v>1178</v>
      </c>
    </row>
    <row r="29" spans="1:14" ht="7.85" customHeight="1">
      <c r="A29" s="575"/>
      <c r="C29" s="119"/>
      <c r="D29" s="118"/>
      <c r="N29" s="595"/>
    </row>
    <row r="30" spans="1:14" ht="16.55" customHeight="1">
      <c r="A30" s="165" t="s">
        <v>1358</v>
      </c>
      <c r="C30" s="122"/>
      <c r="D30" s="581" t="s">
        <v>1153</v>
      </c>
      <c r="E30" s="581"/>
      <c r="F30" s="123"/>
      <c r="G30" s="1" t="s">
        <v>1154</v>
      </c>
      <c r="N30" s="359"/>
    </row>
    <row r="31" spans="1:14" ht="16.55" customHeight="1">
      <c r="A31" s="165" t="s">
        <v>1359</v>
      </c>
      <c r="D31" s="581"/>
      <c r="E31" s="581"/>
      <c r="G31" s="1" t="s">
        <v>1155</v>
      </c>
      <c r="N31" s="360" t="s">
        <v>1083</v>
      </c>
    </row>
    <row r="32" spans="1:14" ht="16.55" customHeight="1">
      <c r="A32" s="165" t="s">
        <v>1360</v>
      </c>
      <c r="G32" s="581" t="s">
        <v>1156</v>
      </c>
      <c r="H32" s="581"/>
      <c r="I32" s="581"/>
      <c r="J32" s="581"/>
      <c r="K32" s="581"/>
      <c r="L32" s="581"/>
      <c r="M32" s="581"/>
    </row>
    <row r="33" spans="1:14" ht="7.55" customHeight="1" thickBot="1">
      <c r="A33" s="333"/>
      <c r="B33" s="333"/>
      <c r="C33" s="334"/>
      <c r="D33" s="334"/>
      <c r="E33" s="334"/>
      <c r="F33" s="334"/>
      <c r="G33" s="334"/>
      <c r="H33" s="334"/>
      <c r="I33" s="334"/>
      <c r="J33" s="334"/>
      <c r="K33" s="334"/>
      <c r="L33" s="334"/>
      <c r="M33" s="334"/>
      <c r="N33" s="3"/>
    </row>
    <row r="34" spans="1:14" ht="7.55" customHeight="1"/>
    <row r="35" spans="1:14" ht="13.75" customHeight="1">
      <c r="A35" s="1" t="s">
        <v>1456</v>
      </c>
      <c r="C35" s="123"/>
      <c r="D35" s="581" t="s">
        <v>1216</v>
      </c>
      <c r="E35" s="581"/>
      <c r="F35" s="123"/>
      <c r="G35" s="581" t="s">
        <v>1217</v>
      </c>
      <c r="H35" s="581"/>
      <c r="I35" s="581"/>
      <c r="J35" s="581"/>
      <c r="K35" s="581"/>
      <c r="L35" s="581"/>
      <c r="M35" s="581"/>
      <c r="N35" s="337"/>
    </row>
    <row r="36" spans="1:14" ht="13.75" customHeight="1">
      <c r="C36" s="111"/>
      <c r="D36" s="581"/>
      <c r="E36" s="581"/>
      <c r="G36" s="581"/>
      <c r="H36" s="581"/>
      <c r="I36" s="581"/>
      <c r="J36" s="581"/>
      <c r="K36" s="581"/>
      <c r="L36" s="581"/>
      <c r="M36" s="581"/>
      <c r="N36" s="590" t="s">
        <v>1179</v>
      </c>
    </row>
    <row r="37" spans="1:14" ht="13.75" customHeight="1">
      <c r="A37" s="165" t="s">
        <v>1157</v>
      </c>
      <c r="B37" s="123"/>
      <c r="C37" s="122"/>
      <c r="D37" s="581" t="s">
        <v>1158</v>
      </c>
      <c r="E37" s="581"/>
      <c r="F37" s="123"/>
      <c r="G37" s="581" t="s">
        <v>1159</v>
      </c>
      <c r="H37" s="581"/>
      <c r="I37" s="581"/>
      <c r="J37" s="581"/>
      <c r="K37" s="581"/>
      <c r="L37" s="581"/>
      <c r="M37" s="581"/>
      <c r="N37" s="588"/>
    </row>
    <row r="38" spans="1:14" ht="13.75" customHeight="1">
      <c r="A38" s="165" t="s">
        <v>1160</v>
      </c>
      <c r="C38" s="119"/>
      <c r="D38" s="581"/>
      <c r="E38" s="581"/>
      <c r="G38" s="581"/>
      <c r="H38" s="581"/>
      <c r="I38" s="581"/>
      <c r="J38" s="581"/>
      <c r="K38" s="581"/>
      <c r="L38" s="581"/>
      <c r="M38" s="581"/>
      <c r="N38" s="588" t="s">
        <v>1085</v>
      </c>
    </row>
    <row r="39" spans="1:14" ht="13.75" customHeight="1">
      <c r="C39" s="122"/>
      <c r="D39" s="581" t="s">
        <v>1161</v>
      </c>
      <c r="E39" s="581"/>
      <c r="F39" s="123"/>
      <c r="G39" s="581" t="s">
        <v>1162</v>
      </c>
      <c r="H39" s="581"/>
      <c r="I39" s="581"/>
      <c r="J39" s="581"/>
      <c r="K39" s="581"/>
      <c r="L39" s="581"/>
      <c r="M39" s="581"/>
      <c r="N39" s="589"/>
    </row>
    <row r="40" spans="1:14" ht="13.75" customHeight="1" thickBot="1">
      <c r="A40" s="333"/>
      <c r="B40" s="333"/>
      <c r="C40" s="334"/>
      <c r="D40" s="583"/>
      <c r="E40" s="583"/>
      <c r="F40" s="334"/>
      <c r="G40" s="583"/>
      <c r="H40" s="583"/>
      <c r="I40" s="583"/>
      <c r="J40" s="583"/>
      <c r="K40" s="583"/>
      <c r="L40" s="583"/>
      <c r="M40" s="583"/>
      <c r="N40" s="3"/>
    </row>
    <row r="41" spans="1:14" ht="7.55" customHeight="1"/>
    <row r="42" spans="1:14" ht="12.8" customHeight="1">
      <c r="A42" s="1" t="s">
        <v>1163</v>
      </c>
      <c r="C42" s="123"/>
      <c r="D42" s="581" t="s">
        <v>1164</v>
      </c>
      <c r="E42" s="581"/>
      <c r="F42" s="123"/>
      <c r="G42" s="581" t="s">
        <v>1165</v>
      </c>
      <c r="H42" s="581"/>
      <c r="I42" s="581"/>
      <c r="J42" s="581"/>
      <c r="K42" s="581"/>
      <c r="L42" s="581"/>
      <c r="M42" s="581"/>
      <c r="N42" s="337"/>
    </row>
    <row r="43" spans="1:14" ht="12.8" customHeight="1">
      <c r="C43" s="111"/>
      <c r="D43" s="581"/>
      <c r="E43" s="581"/>
      <c r="G43" s="581"/>
      <c r="H43" s="581"/>
      <c r="I43" s="581"/>
      <c r="J43" s="581"/>
      <c r="K43" s="581"/>
      <c r="L43" s="581"/>
      <c r="M43" s="581"/>
      <c r="N43" s="590" t="s">
        <v>46</v>
      </c>
    </row>
    <row r="44" spans="1:14" ht="12.8" customHeight="1">
      <c r="A44" s="165" t="s">
        <v>1157</v>
      </c>
      <c r="B44" s="123"/>
      <c r="C44" s="122"/>
      <c r="D44" s="581" t="s">
        <v>1166</v>
      </c>
      <c r="E44" s="581"/>
      <c r="F44" s="123"/>
      <c r="G44" s="581" t="s">
        <v>1167</v>
      </c>
      <c r="H44" s="581"/>
      <c r="I44" s="581"/>
      <c r="J44" s="581"/>
      <c r="K44" s="581"/>
      <c r="L44" s="581"/>
      <c r="M44" s="581"/>
      <c r="N44" s="588"/>
    </row>
    <row r="45" spans="1:14" ht="12.8" customHeight="1">
      <c r="A45" s="165" t="s">
        <v>1160</v>
      </c>
      <c r="C45" s="119"/>
      <c r="D45" s="581"/>
      <c r="E45" s="581"/>
      <c r="G45" s="581"/>
      <c r="H45" s="581"/>
      <c r="I45" s="581"/>
      <c r="J45" s="581"/>
      <c r="K45" s="581"/>
      <c r="L45" s="581"/>
      <c r="M45" s="581"/>
      <c r="N45" s="588" t="s">
        <v>1084</v>
      </c>
    </row>
    <row r="46" spans="1:14" ht="12.8" customHeight="1">
      <c r="A46" s="1" t="s">
        <v>1168</v>
      </c>
      <c r="C46" s="122"/>
      <c r="D46" s="581" t="s">
        <v>1169</v>
      </c>
      <c r="E46" s="581"/>
      <c r="F46" s="123"/>
      <c r="G46" s="581" t="s">
        <v>1170</v>
      </c>
      <c r="H46" s="581"/>
      <c r="I46" s="581"/>
      <c r="J46" s="581"/>
      <c r="K46" s="581"/>
      <c r="L46" s="581"/>
      <c r="M46" s="581"/>
      <c r="N46" s="589"/>
    </row>
    <row r="47" spans="1:14" ht="12.8" customHeight="1" thickBot="1">
      <c r="A47" s="333"/>
      <c r="B47" s="333"/>
      <c r="C47" s="334"/>
      <c r="D47" s="583"/>
      <c r="E47" s="583"/>
      <c r="F47" s="334"/>
      <c r="G47" s="583"/>
      <c r="H47" s="583"/>
      <c r="I47" s="583"/>
      <c r="J47" s="583"/>
      <c r="K47" s="583"/>
      <c r="L47" s="583"/>
      <c r="M47" s="583"/>
      <c r="N47" s="3"/>
    </row>
    <row r="48" spans="1:14" ht="7.55" customHeight="1"/>
    <row r="49" spans="1:14" ht="14.25" customHeight="1">
      <c r="A49" s="1" t="s">
        <v>1218</v>
      </c>
      <c r="B49" s="123"/>
      <c r="C49" s="123"/>
      <c r="D49" s="577" t="s">
        <v>1171</v>
      </c>
      <c r="E49" s="577"/>
      <c r="G49" s="581" t="s">
        <v>1172</v>
      </c>
      <c r="H49" s="581"/>
      <c r="I49" s="581"/>
      <c r="J49" s="581"/>
      <c r="K49" s="581"/>
      <c r="L49" s="581"/>
      <c r="M49" s="585"/>
      <c r="N49" s="336" t="s">
        <v>45</v>
      </c>
    </row>
    <row r="50" spans="1:14" ht="15.05" customHeight="1">
      <c r="A50" s="165" t="s">
        <v>1219</v>
      </c>
      <c r="D50" s="577" t="s">
        <v>1173</v>
      </c>
      <c r="E50" s="577"/>
      <c r="G50" s="581"/>
      <c r="H50" s="581"/>
      <c r="I50" s="581"/>
      <c r="J50" s="581"/>
      <c r="K50" s="581"/>
      <c r="L50" s="581"/>
      <c r="M50" s="585"/>
      <c r="N50" s="335" t="s">
        <v>1083</v>
      </c>
    </row>
    <row r="51" spans="1:14" ht="15.05" customHeight="1" thickBot="1">
      <c r="A51" s="333"/>
      <c r="B51" s="333"/>
      <c r="C51" s="334"/>
      <c r="D51" s="334"/>
      <c r="E51" s="334"/>
      <c r="F51" s="334"/>
      <c r="G51" s="334"/>
      <c r="H51" s="334"/>
      <c r="I51" s="334"/>
      <c r="J51" s="334"/>
      <c r="K51" s="334"/>
      <c r="L51" s="334"/>
      <c r="M51" s="334"/>
      <c r="N51" s="3"/>
    </row>
    <row r="52" spans="1:14" ht="7.55" customHeight="1"/>
    <row r="53" spans="1:14" ht="14.25" customHeight="1">
      <c r="A53" s="1" t="s">
        <v>1220</v>
      </c>
      <c r="B53" s="123"/>
      <c r="C53" s="123"/>
      <c r="D53" s="581" t="s">
        <v>1171</v>
      </c>
      <c r="E53" s="581"/>
      <c r="G53" s="581" t="s">
        <v>1174</v>
      </c>
      <c r="H53" s="581"/>
      <c r="I53" s="581"/>
      <c r="J53" s="581"/>
      <c r="K53" s="581"/>
      <c r="L53" s="581"/>
      <c r="M53" s="585"/>
      <c r="N53" s="336" t="s">
        <v>1353</v>
      </c>
    </row>
    <row r="54" spans="1:14" ht="15.05" customHeight="1">
      <c r="A54" s="165" t="s">
        <v>1457</v>
      </c>
      <c r="D54" s="581" t="s">
        <v>1173</v>
      </c>
      <c r="E54" s="581"/>
      <c r="G54" s="581"/>
      <c r="H54" s="581"/>
      <c r="I54" s="581"/>
      <c r="J54" s="581"/>
      <c r="K54" s="581"/>
      <c r="L54" s="581"/>
      <c r="M54" s="585"/>
      <c r="N54" s="335" t="s">
        <v>1458</v>
      </c>
    </row>
  </sheetData>
  <sheetProtection selectLockedCells="1" selectUnlockedCells="1"/>
  <mergeCells count="55">
    <mergeCell ref="N6:N7"/>
    <mergeCell ref="D37:E38"/>
    <mergeCell ref="G35:M36"/>
    <mergeCell ref="G37:M38"/>
    <mergeCell ref="N43:N44"/>
    <mergeCell ref="D6:D7"/>
    <mergeCell ref="D39:E40"/>
    <mergeCell ref="D27:E28"/>
    <mergeCell ref="D30:E31"/>
    <mergeCell ref="G39:M40"/>
    <mergeCell ref="D35:E36"/>
    <mergeCell ref="N21:N22"/>
    <mergeCell ref="N28:N29"/>
    <mergeCell ref="N26:N27"/>
    <mergeCell ref="D8:E9"/>
    <mergeCell ref="G20:M20"/>
    <mergeCell ref="G49:M50"/>
    <mergeCell ref="G4:H4"/>
    <mergeCell ref="D53:E53"/>
    <mergeCell ref="D54:E54"/>
    <mergeCell ref="N45:N46"/>
    <mergeCell ref="N36:N37"/>
    <mergeCell ref="N38:N39"/>
    <mergeCell ref="D44:E45"/>
    <mergeCell ref="D46:E47"/>
    <mergeCell ref="D42:E43"/>
    <mergeCell ref="D49:E49"/>
    <mergeCell ref="D50:E50"/>
    <mergeCell ref="G53:M54"/>
    <mergeCell ref="N23:N24"/>
    <mergeCell ref="K8:K9"/>
    <mergeCell ref="M8:M9"/>
    <mergeCell ref="G24:M24"/>
    <mergeCell ref="K4:K5"/>
    <mergeCell ref="M4:M5"/>
    <mergeCell ref="G46:M47"/>
    <mergeCell ref="G44:M45"/>
    <mergeCell ref="G42:M43"/>
    <mergeCell ref="G32:M32"/>
    <mergeCell ref="G27:M28"/>
    <mergeCell ref="K10:K11"/>
    <mergeCell ref="M10:M11"/>
    <mergeCell ref="G8:H8"/>
    <mergeCell ref="G9:H9"/>
    <mergeCell ref="G21:M22"/>
    <mergeCell ref="A26:A27"/>
    <mergeCell ref="A28:A29"/>
    <mergeCell ref="A1:C1"/>
    <mergeCell ref="D4:E4"/>
    <mergeCell ref="D5:E5"/>
    <mergeCell ref="A4:A5"/>
    <mergeCell ref="A23:A24"/>
    <mergeCell ref="A21:A22"/>
    <mergeCell ref="D20:E21"/>
    <mergeCell ref="D24:E25"/>
  </mergeCells>
  <phoneticPr fontId="4"/>
  <printOptions horizontalCentered="1" verticalCentered="1"/>
  <pageMargins left="0.78740157480314965" right="0.39370078740157483" top="0.39370078740157483" bottom="0.39370078740157483" header="0" footer="0"/>
  <pageSetup paperSize="9" scale="79" firstPageNumber="0" orientation="landscape" horizontalDpi="300" verticalDpi="300" r:id="rId1"/>
  <headerFooter scaleWithDoc="0" alignWithMargins="0">
    <oddFooter>&amp;C&amp;"ＭＳ 明朝,標準"－２－</oddFoot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Sheet40">
    <pageSetUpPr fitToPage="1"/>
  </sheetPr>
  <dimension ref="A2:P27"/>
  <sheetViews>
    <sheetView view="pageLayout" zoomScaleNormal="100" workbookViewId="0">
      <selection activeCell="B19" sqref="B19:C19"/>
    </sheetView>
  </sheetViews>
  <sheetFormatPr defaultColWidth="9" defaultRowHeight="14.4"/>
  <cols>
    <col min="1" max="1" width="3.109375" style="168" customWidth="1"/>
    <col min="2" max="3" width="9" style="168" customWidth="1"/>
    <col min="4" max="4" width="3.109375" style="168" customWidth="1"/>
    <col min="5" max="16" width="8.6640625" style="168" customWidth="1"/>
    <col min="17" max="17" width="7.109375" style="168" customWidth="1"/>
    <col min="18" max="16384" width="9" style="168"/>
  </cols>
  <sheetData>
    <row r="2" spans="1:16" ht="20.95" customHeight="1">
      <c r="A2" s="168" t="s">
        <v>747</v>
      </c>
    </row>
    <row r="3" spans="1:16" ht="20.95" customHeight="1">
      <c r="A3" s="168" t="s">
        <v>1121</v>
      </c>
    </row>
    <row r="4" spans="1:16" ht="20.95" customHeight="1">
      <c r="A4" s="168" t="s">
        <v>1938</v>
      </c>
    </row>
    <row r="5" spans="1:16" ht="20.95" customHeight="1">
      <c r="A5" s="1334"/>
      <c r="B5" s="1334"/>
      <c r="C5" s="1334"/>
      <c r="D5" s="1334"/>
      <c r="E5" s="1339" t="s">
        <v>1830</v>
      </c>
      <c r="F5" s="1329"/>
      <c r="G5" s="1339" t="s">
        <v>1829</v>
      </c>
      <c r="H5" s="1329"/>
      <c r="I5" s="1339" t="s">
        <v>1828</v>
      </c>
      <c r="J5" s="1329"/>
      <c r="K5" s="1327" t="s">
        <v>1410</v>
      </c>
      <c r="L5" s="1329"/>
    </row>
    <row r="6" spans="1:16" ht="20.95" customHeight="1">
      <c r="A6" s="1334" t="s">
        <v>748</v>
      </c>
      <c r="B6" s="1334"/>
      <c r="C6" s="1334"/>
      <c r="D6" s="1334"/>
      <c r="E6" s="1343">
        <v>33</v>
      </c>
      <c r="F6" s="1344"/>
      <c r="G6" s="1343">
        <v>25</v>
      </c>
      <c r="H6" s="1344"/>
      <c r="I6" s="1343">
        <v>26</v>
      </c>
      <c r="J6" s="1344"/>
      <c r="K6" s="1343">
        <v>31</v>
      </c>
      <c r="L6" s="1344"/>
    </row>
    <row r="7" spans="1:16" ht="20.95" customHeight="1"/>
    <row r="8" spans="1:16" ht="20.95" customHeight="1">
      <c r="A8" s="168" t="s">
        <v>1939</v>
      </c>
    </row>
    <row r="9" spans="1:16" ht="20.95" customHeight="1">
      <c r="A9" s="168" t="s">
        <v>1122</v>
      </c>
    </row>
    <row r="10" spans="1:16" ht="20.95" customHeight="1">
      <c r="A10" s="168" t="s">
        <v>1940</v>
      </c>
    </row>
    <row r="11" spans="1:16" ht="20.95" customHeight="1">
      <c r="A11" s="1340" t="s">
        <v>749</v>
      </c>
      <c r="B11" s="1341"/>
      <c r="C11" s="1341"/>
      <c r="D11" s="1342"/>
      <c r="E11" s="1334" t="s">
        <v>1411</v>
      </c>
      <c r="F11" s="1334"/>
      <c r="G11" s="1334"/>
      <c r="H11" s="1334"/>
      <c r="I11" s="1334" t="s">
        <v>750</v>
      </c>
      <c r="J11" s="1334"/>
      <c r="K11" s="1334"/>
      <c r="L11" s="1334"/>
      <c r="M11" s="1334" t="s">
        <v>1123</v>
      </c>
      <c r="N11" s="1334"/>
      <c r="O11" s="1334"/>
      <c r="P11" s="1334"/>
    </row>
    <row r="12" spans="1:16" ht="20.95" customHeight="1">
      <c r="A12" s="1335" t="s">
        <v>751</v>
      </c>
      <c r="B12" s="1336"/>
      <c r="C12" s="1336"/>
      <c r="D12" s="1337"/>
      <c r="E12" s="169" t="s">
        <v>1831</v>
      </c>
      <c r="F12" s="169" t="s">
        <v>1405</v>
      </c>
      <c r="G12" s="169" t="s">
        <v>1404</v>
      </c>
      <c r="H12" s="169" t="s">
        <v>1403</v>
      </c>
      <c r="I12" s="169" t="s">
        <v>1831</v>
      </c>
      <c r="J12" s="169" t="s">
        <v>1405</v>
      </c>
      <c r="K12" s="169" t="s">
        <v>1350</v>
      </c>
      <c r="L12" s="169" t="s">
        <v>1214</v>
      </c>
      <c r="M12" s="169" t="s">
        <v>1831</v>
      </c>
      <c r="N12" s="169" t="s">
        <v>1405</v>
      </c>
      <c r="O12" s="169" t="s">
        <v>1350</v>
      </c>
      <c r="P12" s="169" t="s">
        <v>1214</v>
      </c>
    </row>
    <row r="13" spans="1:16" ht="20.95" customHeight="1">
      <c r="A13" s="296"/>
      <c r="B13" s="1338" t="s">
        <v>1412</v>
      </c>
      <c r="C13" s="1338"/>
      <c r="D13" s="297"/>
      <c r="E13" s="303">
        <v>11</v>
      </c>
      <c r="F13" s="303">
        <v>11</v>
      </c>
      <c r="G13" s="303">
        <v>24</v>
      </c>
      <c r="H13" s="303">
        <v>6</v>
      </c>
      <c r="I13" s="303">
        <v>131</v>
      </c>
      <c r="J13" s="303">
        <v>20</v>
      </c>
      <c r="K13" s="303">
        <v>7</v>
      </c>
      <c r="L13" s="303">
        <v>6</v>
      </c>
      <c r="M13" s="303">
        <v>3</v>
      </c>
      <c r="N13" s="303">
        <v>2</v>
      </c>
      <c r="O13" s="303">
        <v>3</v>
      </c>
      <c r="P13" s="303">
        <v>1</v>
      </c>
    </row>
    <row r="14" spans="1:16" ht="20.95" customHeight="1">
      <c r="A14" s="296"/>
      <c r="B14" s="1338" t="s">
        <v>734</v>
      </c>
      <c r="C14" s="1338"/>
      <c r="D14" s="297"/>
      <c r="E14" s="303">
        <v>3</v>
      </c>
      <c r="F14" s="303">
        <v>12</v>
      </c>
      <c r="G14" s="303">
        <v>16</v>
      </c>
      <c r="H14" s="303">
        <v>12</v>
      </c>
      <c r="I14" s="303">
        <v>4</v>
      </c>
      <c r="J14" s="303">
        <v>5</v>
      </c>
      <c r="K14" s="303">
        <v>7</v>
      </c>
      <c r="L14" s="303">
        <v>6</v>
      </c>
      <c r="M14" s="303">
        <v>2</v>
      </c>
      <c r="N14" s="303">
        <v>5</v>
      </c>
      <c r="O14" s="303">
        <v>8</v>
      </c>
      <c r="P14" s="303">
        <v>2</v>
      </c>
    </row>
    <row r="15" spans="1:16" ht="20.95" customHeight="1">
      <c r="A15" s="296"/>
      <c r="B15" s="1338" t="s">
        <v>736</v>
      </c>
      <c r="C15" s="1338"/>
      <c r="D15" s="297"/>
      <c r="E15" s="303">
        <v>3</v>
      </c>
      <c r="F15" s="303">
        <v>4</v>
      </c>
      <c r="G15" s="303">
        <v>7</v>
      </c>
      <c r="H15" s="303">
        <v>2</v>
      </c>
      <c r="I15" s="303">
        <v>0</v>
      </c>
      <c r="J15" s="303">
        <v>1</v>
      </c>
      <c r="K15" s="303">
        <v>0</v>
      </c>
      <c r="L15" s="303">
        <v>0</v>
      </c>
      <c r="M15" s="303">
        <v>3</v>
      </c>
      <c r="N15" s="303">
        <v>3</v>
      </c>
      <c r="O15" s="303">
        <v>0</v>
      </c>
      <c r="P15" s="303">
        <v>3</v>
      </c>
    </row>
    <row r="16" spans="1:16" ht="20.95" customHeight="1">
      <c r="A16" s="296"/>
      <c r="B16" s="1338" t="s">
        <v>739</v>
      </c>
      <c r="C16" s="1338"/>
      <c r="D16" s="297"/>
      <c r="E16" s="303">
        <v>6</v>
      </c>
      <c r="F16" s="303">
        <v>11</v>
      </c>
      <c r="G16" s="303">
        <v>11</v>
      </c>
      <c r="H16" s="303">
        <v>8</v>
      </c>
      <c r="I16" s="303">
        <v>1</v>
      </c>
      <c r="J16" s="303">
        <v>5</v>
      </c>
      <c r="K16" s="303">
        <v>4</v>
      </c>
      <c r="L16" s="303">
        <v>2</v>
      </c>
      <c r="M16" s="303">
        <v>8</v>
      </c>
      <c r="N16" s="303">
        <v>10</v>
      </c>
      <c r="O16" s="303">
        <v>10</v>
      </c>
      <c r="P16" s="303">
        <v>8</v>
      </c>
    </row>
    <row r="17" spans="1:16" ht="20.95" customHeight="1">
      <c r="A17" s="296"/>
      <c r="B17" s="1338" t="s">
        <v>741</v>
      </c>
      <c r="C17" s="1338"/>
      <c r="D17" s="297"/>
      <c r="E17" s="303">
        <v>2</v>
      </c>
      <c r="F17" s="303">
        <v>0</v>
      </c>
      <c r="G17" s="303">
        <v>1</v>
      </c>
      <c r="H17" s="303">
        <v>2</v>
      </c>
      <c r="I17" s="303">
        <v>1</v>
      </c>
      <c r="J17" s="303">
        <v>0</v>
      </c>
      <c r="K17" s="303">
        <v>2</v>
      </c>
      <c r="L17" s="303">
        <v>0</v>
      </c>
      <c r="M17" s="303">
        <v>0</v>
      </c>
      <c r="N17" s="303">
        <v>0</v>
      </c>
      <c r="O17" s="303">
        <v>0</v>
      </c>
      <c r="P17" s="303">
        <v>0</v>
      </c>
    </row>
    <row r="18" spans="1:16" ht="20.95" customHeight="1">
      <c r="A18" s="296"/>
      <c r="B18" s="1338" t="s">
        <v>743</v>
      </c>
      <c r="C18" s="1338"/>
      <c r="D18" s="297"/>
      <c r="E18" s="303">
        <v>8</v>
      </c>
      <c r="F18" s="303">
        <v>8</v>
      </c>
      <c r="G18" s="303">
        <v>8</v>
      </c>
      <c r="H18" s="303">
        <v>12</v>
      </c>
      <c r="I18" s="303">
        <v>0</v>
      </c>
      <c r="J18" s="303">
        <v>0</v>
      </c>
      <c r="K18" s="303">
        <v>0</v>
      </c>
      <c r="L18" s="303">
        <v>0</v>
      </c>
      <c r="M18" s="303">
        <v>2</v>
      </c>
      <c r="N18" s="303">
        <v>2</v>
      </c>
      <c r="O18" s="303">
        <v>1</v>
      </c>
      <c r="P18" s="303">
        <v>2</v>
      </c>
    </row>
    <row r="19" spans="1:16" ht="20.95" customHeight="1">
      <c r="A19" s="296"/>
      <c r="B19" s="1338" t="s">
        <v>752</v>
      </c>
      <c r="C19" s="1338"/>
      <c r="D19" s="297"/>
      <c r="E19" s="303">
        <f t="shared" ref="E19:P19" si="0">SUM(E13:E18)</f>
        <v>33</v>
      </c>
      <c r="F19" s="303">
        <f t="shared" si="0"/>
        <v>46</v>
      </c>
      <c r="G19" s="303">
        <f t="shared" si="0"/>
        <v>67</v>
      </c>
      <c r="H19" s="303">
        <f t="shared" si="0"/>
        <v>42</v>
      </c>
      <c r="I19" s="303">
        <f t="shared" si="0"/>
        <v>137</v>
      </c>
      <c r="J19" s="303">
        <f t="shared" si="0"/>
        <v>31</v>
      </c>
      <c r="K19" s="303">
        <f t="shared" si="0"/>
        <v>20</v>
      </c>
      <c r="L19" s="303">
        <f t="shared" si="0"/>
        <v>14</v>
      </c>
      <c r="M19" s="303">
        <f t="shared" si="0"/>
        <v>18</v>
      </c>
      <c r="N19" s="303">
        <f t="shared" si="0"/>
        <v>22</v>
      </c>
      <c r="O19" s="303">
        <f t="shared" si="0"/>
        <v>22</v>
      </c>
      <c r="P19" s="303">
        <f t="shared" si="0"/>
        <v>16</v>
      </c>
    </row>
    <row r="20" spans="1:16" ht="20.95" customHeight="1"/>
    <row r="21" spans="1:16" ht="20.95" customHeight="1">
      <c r="A21" s="168" t="s">
        <v>753</v>
      </c>
    </row>
    <row r="22" spans="1:16" ht="20.95" customHeight="1">
      <c r="A22" s="168" t="s">
        <v>754</v>
      </c>
    </row>
    <row r="23" spans="1:16" ht="20.95" customHeight="1">
      <c r="A23" s="502" t="s">
        <v>1832</v>
      </c>
    </row>
    <row r="24" spans="1:16" ht="20.95" customHeight="1">
      <c r="A24" s="168" t="s">
        <v>755</v>
      </c>
    </row>
    <row r="25" spans="1:16" ht="20.95" customHeight="1">
      <c r="A25" s="1334" t="s">
        <v>756</v>
      </c>
      <c r="B25" s="1334"/>
      <c r="C25" s="1334"/>
      <c r="D25" s="1334"/>
      <c r="E25" s="169" t="s">
        <v>1831</v>
      </c>
      <c r="F25" s="169" t="s">
        <v>1405</v>
      </c>
      <c r="G25" s="169" t="s">
        <v>1350</v>
      </c>
      <c r="H25" s="169" t="s">
        <v>1214</v>
      </c>
    </row>
    <row r="26" spans="1:16" ht="20.95" customHeight="1">
      <c r="A26" s="1334" t="s">
        <v>1941</v>
      </c>
      <c r="B26" s="1334"/>
      <c r="C26" s="1334"/>
      <c r="D26" s="1334"/>
      <c r="E26" s="303">
        <v>15</v>
      </c>
      <c r="F26" s="303">
        <v>14</v>
      </c>
      <c r="G26" s="188">
        <v>14</v>
      </c>
      <c r="H26" s="188">
        <v>11</v>
      </c>
    </row>
    <row r="27" spans="1:16" ht="20.95" customHeight="1">
      <c r="A27" s="1334" t="s">
        <v>1124</v>
      </c>
      <c r="B27" s="1334"/>
      <c r="C27" s="1334"/>
      <c r="D27" s="1334"/>
      <c r="E27" s="303">
        <v>52</v>
      </c>
      <c r="F27" s="303">
        <v>50</v>
      </c>
      <c r="G27" s="188">
        <v>49</v>
      </c>
      <c r="H27" s="188">
        <v>50</v>
      </c>
    </row>
  </sheetData>
  <mergeCells count="25">
    <mergeCell ref="A5:D5"/>
    <mergeCell ref="E5:F5"/>
    <mergeCell ref="G5:H5"/>
    <mergeCell ref="I5:J5"/>
    <mergeCell ref="A11:D11"/>
    <mergeCell ref="E11:H11"/>
    <mergeCell ref="I11:L11"/>
    <mergeCell ref="K5:L5"/>
    <mergeCell ref="A6:D6"/>
    <mergeCell ref="E6:F6"/>
    <mergeCell ref="G6:H6"/>
    <mergeCell ref="I6:J6"/>
    <mergeCell ref="K6:L6"/>
    <mergeCell ref="M11:P11"/>
    <mergeCell ref="A12:D12"/>
    <mergeCell ref="A25:D25"/>
    <mergeCell ref="A26:D26"/>
    <mergeCell ref="A27:D27"/>
    <mergeCell ref="B13:C13"/>
    <mergeCell ref="B14:C14"/>
    <mergeCell ref="B15:C15"/>
    <mergeCell ref="B16:C16"/>
    <mergeCell ref="B17:C17"/>
    <mergeCell ref="B18:C18"/>
    <mergeCell ref="B19:C19"/>
  </mergeCells>
  <phoneticPr fontId="4"/>
  <pageMargins left="0.78740157480314965" right="0.39370078740157483" top="0.39370078740157483" bottom="0.39370078740157483" header="0" footer="0"/>
  <pageSetup paperSize="9" orientation="landscape" horizontalDpi="4294967292" r:id="rId1"/>
  <headerFooter scaleWithDoc="0" alignWithMargins="0">
    <oddFooter>&amp;C&amp;"ＭＳ 明朝,標準"－３８－</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pageSetUpPr fitToPage="1"/>
  </sheetPr>
  <dimension ref="A1:L35"/>
  <sheetViews>
    <sheetView view="pageLayout" zoomScaleNormal="100" workbookViewId="0">
      <selection activeCell="F2" sqref="F2:G2"/>
    </sheetView>
  </sheetViews>
  <sheetFormatPr defaultColWidth="9" defaultRowHeight="15.05" customHeight="1"/>
  <cols>
    <col min="1" max="1" width="4.109375" style="7" customWidth="1"/>
    <col min="2" max="2" width="14.33203125" style="7" customWidth="1"/>
    <col min="3" max="3" width="10.44140625" style="7" customWidth="1"/>
    <col min="4" max="4" width="7" style="7" customWidth="1"/>
    <col min="5" max="5" width="33" style="7" customWidth="1"/>
    <col min="6" max="7" width="5.33203125" style="7" customWidth="1"/>
    <col min="8" max="8" width="18.77734375" style="7" customWidth="1"/>
    <col min="9" max="9" width="10.44140625" style="7" customWidth="1"/>
    <col min="10" max="10" width="12" style="7" customWidth="1"/>
    <col min="11" max="11" width="5.5546875" style="7" customWidth="1"/>
    <col min="12" max="12" width="15.5546875" style="7" customWidth="1"/>
    <col min="13" max="16384" width="9" style="7"/>
  </cols>
  <sheetData>
    <row r="1" spans="1:12" ht="24.05" customHeight="1">
      <c r="A1" s="11" t="s">
        <v>50</v>
      </c>
      <c r="B1" s="11"/>
      <c r="L1" s="348" t="s">
        <v>1842</v>
      </c>
    </row>
    <row r="2" spans="1:12" ht="15.75" customHeight="1">
      <c r="A2" s="618" t="s">
        <v>861</v>
      </c>
      <c r="B2" s="618"/>
      <c r="C2" s="618"/>
      <c r="D2" s="619" t="s">
        <v>862</v>
      </c>
      <c r="E2" s="620"/>
      <c r="F2" s="624" t="s">
        <v>1841</v>
      </c>
      <c r="G2" s="618"/>
      <c r="H2" s="8" t="s">
        <v>863</v>
      </c>
      <c r="I2" s="8" t="s">
        <v>51</v>
      </c>
      <c r="J2" s="619" t="s">
        <v>52</v>
      </c>
      <c r="K2" s="620"/>
      <c r="L2" s="8" t="s">
        <v>53</v>
      </c>
    </row>
    <row r="3" spans="1:12" ht="15.75" customHeight="1">
      <c r="A3" s="632" t="s">
        <v>54</v>
      </c>
      <c r="B3" s="632"/>
      <c r="C3" s="632"/>
      <c r="D3" s="308" t="s">
        <v>55</v>
      </c>
      <c r="E3" s="309"/>
      <c r="F3" s="625" t="s">
        <v>1471</v>
      </c>
      <c r="G3" s="626"/>
      <c r="H3" s="9" t="s">
        <v>1467</v>
      </c>
      <c r="I3" s="618" t="s">
        <v>56</v>
      </c>
      <c r="J3" s="339" t="s">
        <v>1182</v>
      </c>
      <c r="K3" s="107" t="s">
        <v>1183</v>
      </c>
      <c r="L3" s="629" t="s">
        <v>57</v>
      </c>
    </row>
    <row r="4" spans="1:12" ht="15.75" customHeight="1">
      <c r="A4" s="632"/>
      <c r="B4" s="632"/>
      <c r="C4" s="632"/>
      <c r="D4" s="636" t="s">
        <v>1837</v>
      </c>
      <c r="E4" s="637"/>
      <c r="F4" s="627"/>
      <c r="G4" s="628"/>
      <c r="H4" s="10" t="s">
        <v>58</v>
      </c>
      <c r="I4" s="618"/>
      <c r="J4" s="340" t="s">
        <v>1184</v>
      </c>
      <c r="K4" s="342" t="s">
        <v>1185</v>
      </c>
      <c r="L4" s="631"/>
    </row>
    <row r="5" spans="1:12" ht="15.75" customHeight="1">
      <c r="A5" s="632" t="s">
        <v>59</v>
      </c>
      <c r="B5" s="632"/>
      <c r="C5" s="632"/>
      <c r="D5" s="638" t="s">
        <v>60</v>
      </c>
      <c r="E5" s="639"/>
      <c r="F5" s="648" t="s">
        <v>1472</v>
      </c>
      <c r="G5" s="649"/>
      <c r="H5" s="9" t="s">
        <v>1468</v>
      </c>
      <c r="I5" s="618" t="s">
        <v>56</v>
      </c>
      <c r="J5" s="640" t="s">
        <v>1184</v>
      </c>
      <c r="K5" s="646" t="s">
        <v>1186</v>
      </c>
      <c r="L5" s="629" t="s">
        <v>61</v>
      </c>
    </row>
    <row r="6" spans="1:12" ht="15.75" customHeight="1">
      <c r="A6" s="632"/>
      <c r="B6" s="632"/>
      <c r="C6" s="632"/>
      <c r="D6" s="645" t="s">
        <v>1473</v>
      </c>
      <c r="E6" s="637"/>
      <c r="F6" s="650"/>
      <c r="G6" s="651"/>
      <c r="H6" s="10" t="s">
        <v>58</v>
      </c>
      <c r="I6" s="618"/>
      <c r="J6" s="640"/>
      <c r="K6" s="647"/>
      <c r="L6" s="631"/>
    </row>
    <row r="7" spans="1:12" ht="15.75" customHeight="1">
      <c r="A7" s="632" t="s">
        <v>62</v>
      </c>
      <c r="B7" s="632"/>
      <c r="C7" s="632"/>
      <c r="D7" s="638" t="s">
        <v>63</v>
      </c>
      <c r="E7" s="639"/>
      <c r="F7" s="625" t="s">
        <v>1221</v>
      </c>
      <c r="G7" s="626"/>
      <c r="H7" s="629" t="s">
        <v>1434</v>
      </c>
      <c r="I7" s="618" t="s">
        <v>64</v>
      </c>
      <c r="J7" s="640" t="s">
        <v>1184</v>
      </c>
      <c r="K7" s="646" t="s">
        <v>1187</v>
      </c>
      <c r="L7" s="629" t="s">
        <v>65</v>
      </c>
    </row>
    <row r="8" spans="1:12" ht="15.75" customHeight="1">
      <c r="A8" s="632"/>
      <c r="B8" s="632"/>
      <c r="C8" s="632"/>
      <c r="D8" s="636" t="s">
        <v>1837</v>
      </c>
      <c r="E8" s="637"/>
      <c r="F8" s="627"/>
      <c r="G8" s="628"/>
      <c r="H8" s="631"/>
      <c r="I8" s="618"/>
      <c r="J8" s="640"/>
      <c r="K8" s="647"/>
      <c r="L8" s="631"/>
    </row>
    <row r="9" spans="1:12" ht="15.75" customHeight="1"/>
    <row r="10" spans="1:12" ht="15.75" customHeight="1">
      <c r="C10" s="11"/>
      <c r="D10" s="11"/>
      <c r="E10" s="11"/>
      <c r="L10" s="11"/>
    </row>
    <row r="11" spans="1:12" ht="24.05" customHeight="1">
      <c r="A11" s="11" t="s">
        <v>864</v>
      </c>
      <c r="B11" s="11"/>
      <c r="C11" s="304"/>
      <c r="D11" s="304"/>
      <c r="E11" s="304"/>
      <c r="K11" s="414"/>
      <c r="L11" s="348" t="s">
        <v>1469</v>
      </c>
    </row>
    <row r="12" spans="1:12" ht="15.75" customHeight="1">
      <c r="A12" s="619" t="s">
        <v>865</v>
      </c>
      <c r="B12" s="620"/>
      <c r="C12" s="8" t="s">
        <v>866</v>
      </c>
      <c r="D12" s="619" t="s">
        <v>867</v>
      </c>
      <c r="E12" s="620"/>
      <c r="G12" s="618" t="s">
        <v>865</v>
      </c>
      <c r="H12" s="618"/>
      <c r="I12" s="8" t="s">
        <v>866</v>
      </c>
      <c r="J12" s="619" t="s">
        <v>869</v>
      </c>
      <c r="K12" s="621"/>
      <c r="L12" s="620"/>
    </row>
    <row r="13" spans="1:12" ht="15.75" customHeight="1">
      <c r="A13" s="641" t="s">
        <v>1188</v>
      </c>
      <c r="B13" s="642"/>
      <c r="C13" s="633">
        <v>439218</v>
      </c>
      <c r="D13" s="608" t="s">
        <v>868</v>
      </c>
      <c r="E13" s="609"/>
      <c r="G13" s="605" t="s">
        <v>870</v>
      </c>
      <c r="H13" s="629" t="s">
        <v>1435</v>
      </c>
      <c r="I13" s="603">
        <v>182150</v>
      </c>
      <c r="J13" s="608" t="s">
        <v>1086</v>
      </c>
      <c r="K13" s="622"/>
      <c r="L13" s="609"/>
    </row>
    <row r="14" spans="1:12" ht="15.75" customHeight="1">
      <c r="A14" s="643" t="s">
        <v>1189</v>
      </c>
      <c r="B14" s="644"/>
      <c r="C14" s="635"/>
      <c r="D14" s="612"/>
      <c r="E14" s="613"/>
      <c r="G14" s="606"/>
      <c r="H14" s="630"/>
      <c r="I14" s="623"/>
      <c r="J14" s="610"/>
      <c r="K14" s="655"/>
      <c r="L14" s="611"/>
    </row>
    <row r="15" spans="1:12" ht="15.75" customHeight="1">
      <c r="A15" s="652" t="s">
        <v>872</v>
      </c>
      <c r="B15" s="170" t="s">
        <v>1190</v>
      </c>
      <c r="C15" s="343">
        <v>142000</v>
      </c>
      <c r="D15" s="614" t="s">
        <v>873</v>
      </c>
      <c r="E15" s="615"/>
      <c r="G15" s="606"/>
      <c r="H15" s="631"/>
      <c r="I15" s="604"/>
      <c r="J15" s="612"/>
      <c r="K15" s="616"/>
      <c r="L15" s="613"/>
    </row>
    <row r="16" spans="1:12" ht="15.75" customHeight="1">
      <c r="A16" s="653"/>
      <c r="B16" s="629" t="s">
        <v>1191</v>
      </c>
      <c r="C16" s="633">
        <v>39245</v>
      </c>
      <c r="D16" s="608" t="s">
        <v>1087</v>
      </c>
      <c r="E16" s="609"/>
      <c r="G16" s="606"/>
      <c r="H16" s="629" t="s">
        <v>871</v>
      </c>
      <c r="I16" s="603">
        <v>115635</v>
      </c>
      <c r="J16" s="608" t="s">
        <v>1086</v>
      </c>
      <c r="K16" s="622"/>
      <c r="L16" s="609"/>
    </row>
    <row r="17" spans="1:12" ht="15.75" customHeight="1">
      <c r="A17" s="653"/>
      <c r="B17" s="630"/>
      <c r="C17" s="634"/>
      <c r="D17" s="596" t="s">
        <v>1088</v>
      </c>
      <c r="E17" s="597"/>
      <c r="G17" s="606"/>
      <c r="H17" s="630"/>
      <c r="I17" s="623"/>
      <c r="J17" s="610"/>
      <c r="K17" s="655"/>
      <c r="L17" s="611"/>
    </row>
    <row r="18" spans="1:12" ht="15.75" customHeight="1">
      <c r="A18" s="653"/>
      <c r="B18" s="630"/>
      <c r="C18" s="634"/>
      <c r="D18" s="596" t="s">
        <v>1089</v>
      </c>
      <c r="E18" s="597"/>
      <c r="G18" s="606"/>
      <c r="H18" s="631"/>
      <c r="I18" s="604"/>
      <c r="J18" s="612"/>
      <c r="K18" s="616"/>
      <c r="L18" s="613"/>
    </row>
    <row r="19" spans="1:12" ht="15.75" customHeight="1">
      <c r="A19" s="653"/>
      <c r="B19" s="630"/>
      <c r="C19" s="634"/>
      <c r="D19" s="596" t="s">
        <v>1436</v>
      </c>
      <c r="E19" s="597"/>
      <c r="G19" s="606"/>
      <c r="H19" s="629" t="s">
        <v>874</v>
      </c>
      <c r="I19" s="603">
        <v>40152</v>
      </c>
      <c r="J19" s="608" t="s">
        <v>1437</v>
      </c>
      <c r="K19" s="622"/>
      <c r="L19" s="609"/>
    </row>
    <row r="20" spans="1:12" ht="15.75" customHeight="1">
      <c r="A20" s="653"/>
      <c r="B20" s="630"/>
      <c r="C20" s="634"/>
      <c r="D20" s="596" t="s">
        <v>1090</v>
      </c>
      <c r="E20" s="597"/>
      <c r="G20" s="606"/>
      <c r="H20" s="630"/>
      <c r="I20" s="623"/>
      <c r="J20" s="610" t="s">
        <v>1438</v>
      </c>
      <c r="K20" s="655"/>
      <c r="L20" s="611"/>
    </row>
    <row r="21" spans="1:12" ht="15.75" customHeight="1">
      <c r="A21" s="653"/>
      <c r="B21" s="630"/>
      <c r="C21" s="634"/>
      <c r="D21" s="596" t="s">
        <v>1439</v>
      </c>
      <c r="E21" s="597"/>
      <c r="G21" s="606"/>
      <c r="H21" s="631"/>
      <c r="I21" s="604"/>
      <c r="J21" s="612" t="s">
        <v>1440</v>
      </c>
      <c r="K21" s="616"/>
      <c r="L21" s="613"/>
    </row>
    <row r="22" spans="1:12" ht="15.75" customHeight="1">
      <c r="A22" s="653"/>
      <c r="B22" s="630"/>
      <c r="C22" s="634"/>
      <c r="D22" s="596" t="s">
        <v>1441</v>
      </c>
      <c r="E22" s="597"/>
      <c r="G22" s="607"/>
      <c r="H22" s="8" t="s">
        <v>752</v>
      </c>
      <c r="I22" s="346">
        <f>SUM(I13:I21)</f>
        <v>337937</v>
      </c>
      <c r="J22" s="619"/>
      <c r="K22" s="621"/>
      <c r="L22" s="620"/>
    </row>
    <row r="23" spans="1:12" ht="15.75" customHeight="1">
      <c r="A23" s="653"/>
      <c r="B23" s="630"/>
      <c r="C23" s="634"/>
      <c r="D23" s="596" t="s">
        <v>1222</v>
      </c>
      <c r="E23" s="597"/>
      <c r="G23" s="619" t="s">
        <v>875</v>
      </c>
      <c r="H23" s="620"/>
      <c r="I23" s="346">
        <v>0</v>
      </c>
      <c r="J23" s="619"/>
      <c r="K23" s="621"/>
      <c r="L23" s="620"/>
    </row>
    <row r="24" spans="1:12" ht="15.75" customHeight="1">
      <c r="A24" s="653"/>
      <c r="B24" s="630"/>
      <c r="C24" s="634"/>
      <c r="D24" s="596" t="s">
        <v>1223</v>
      </c>
      <c r="E24" s="597"/>
      <c r="G24" s="619" t="s">
        <v>876</v>
      </c>
      <c r="H24" s="620"/>
      <c r="I24" s="346">
        <f>C13+C35+I22</f>
        <v>1091652</v>
      </c>
      <c r="J24" s="619"/>
      <c r="K24" s="621"/>
      <c r="L24" s="620"/>
    </row>
    <row r="25" spans="1:12" ht="15.75" customHeight="1">
      <c r="A25" s="653"/>
      <c r="B25" s="630"/>
      <c r="C25" s="634"/>
      <c r="D25" s="596" t="s">
        <v>1442</v>
      </c>
      <c r="E25" s="597"/>
    </row>
    <row r="26" spans="1:12" ht="15.75" customHeight="1">
      <c r="A26" s="653"/>
      <c r="B26" s="631"/>
      <c r="C26" s="635"/>
      <c r="D26" s="612" t="s">
        <v>878</v>
      </c>
      <c r="E26" s="613"/>
    </row>
    <row r="27" spans="1:12" ht="15.75" customHeight="1">
      <c r="A27" s="653"/>
      <c r="B27" s="109" t="s">
        <v>879</v>
      </c>
      <c r="C27" s="344">
        <v>22227</v>
      </c>
      <c r="D27" s="614" t="s">
        <v>877</v>
      </c>
      <c r="E27" s="615"/>
    </row>
    <row r="28" spans="1:12" ht="15.75" customHeight="1">
      <c r="A28" s="653"/>
      <c r="B28" s="629" t="s">
        <v>880</v>
      </c>
      <c r="C28" s="598">
        <v>111025</v>
      </c>
      <c r="D28" s="608" t="s">
        <v>881</v>
      </c>
      <c r="E28" s="609"/>
    </row>
    <row r="29" spans="1:12" ht="15.75" customHeight="1">
      <c r="A29" s="653"/>
      <c r="B29" s="630"/>
      <c r="C29" s="599"/>
      <c r="D29" s="610" t="s">
        <v>1443</v>
      </c>
      <c r="E29" s="611"/>
      <c r="G29" s="11" t="s">
        <v>882</v>
      </c>
      <c r="J29" s="11"/>
      <c r="K29" s="11"/>
    </row>
    <row r="30" spans="1:12" ht="15.75" customHeight="1">
      <c r="A30" s="653"/>
      <c r="B30" s="630"/>
      <c r="C30" s="599"/>
      <c r="D30" s="610" t="s">
        <v>1444</v>
      </c>
      <c r="E30" s="611"/>
      <c r="L30" s="427" t="s">
        <v>1470</v>
      </c>
    </row>
    <row r="31" spans="1:12" ht="15.75" customHeight="1">
      <c r="A31" s="653"/>
      <c r="B31" s="630"/>
      <c r="C31" s="599"/>
      <c r="D31" s="610" t="s">
        <v>1445</v>
      </c>
      <c r="E31" s="611"/>
      <c r="G31" s="618" t="s">
        <v>865</v>
      </c>
      <c r="H31" s="619"/>
      <c r="I31" s="8" t="s">
        <v>866</v>
      </c>
      <c r="J31" s="620" t="s">
        <v>867</v>
      </c>
      <c r="K31" s="618"/>
      <c r="L31" s="618"/>
    </row>
    <row r="32" spans="1:12" ht="15.75" customHeight="1">
      <c r="A32" s="653"/>
      <c r="B32" s="630"/>
      <c r="C32" s="599"/>
      <c r="D32" s="610" t="s">
        <v>1446</v>
      </c>
      <c r="E32" s="611"/>
      <c r="G32" s="605" t="s">
        <v>1474</v>
      </c>
      <c r="H32" s="601" t="s">
        <v>883</v>
      </c>
      <c r="I32" s="603">
        <v>6435</v>
      </c>
      <c r="J32" s="608" t="s">
        <v>1475</v>
      </c>
      <c r="K32" s="622"/>
      <c r="L32" s="609"/>
    </row>
    <row r="33" spans="1:12" ht="15.75" customHeight="1">
      <c r="A33" s="653"/>
      <c r="B33" s="630"/>
      <c r="C33" s="599"/>
      <c r="D33" s="610" t="s">
        <v>1447</v>
      </c>
      <c r="E33" s="611"/>
      <c r="G33" s="606"/>
      <c r="H33" s="602"/>
      <c r="I33" s="604"/>
      <c r="J33" s="612" t="s">
        <v>1476</v>
      </c>
      <c r="K33" s="616"/>
      <c r="L33" s="613"/>
    </row>
    <row r="34" spans="1:12" ht="15.75" customHeight="1">
      <c r="A34" s="653"/>
      <c r="B34" s="631"/>
      <c r="C34" s="600"/>
      <c r="D34" s="612" t="s">
        <v>878</v>
      </c>
      <c r="E34" s="613"/>
      <c r="G34" s="607"/>
      <c r="H34" s="431" t="s">
        <v>884</v>
      </c>
      <c r="I34" s="347">
        <v>385</v>
      </c>
      <c r="J34" s="617" t="s">
        <v>885</v>
      </c>
      <c r="K34" s="617"/>
      <c r="L34" s="617"/>
    </row>
    <row r="35" spans="1:12" ht="15.75" customHeight="1">
      <c r="A35" s="654"/>
      <c r="B35" s="8" t="s">
        <v>752</v>
      </c>
      <c r="C35" s="345">
        <f>SUM(C15:C34)</f>
        <v>314497</v>
      </c>
      <c r="D35" s="614"/>
      <c r="E35" s="615"/>
      <c r="G35" s="619" t="s">
        <v>752</v>
      </c>
      <c r="H35" s="620"/>
      <c r="I35" s="347">
        <f>SUM(I32:I34)</f>
        <v>6820</v>
      </c>
      <c r="J35" s="619"/>
      <c r="K35" s="621"/>
      <c r="L35" s="620"/>
    </row>
  </sheetData>
  <mergeCells count="87">
    <mergeCell ref="B28:B34"/>
    <mergeCell ref="A15:A35"/>
    <mergeCell ref="J35:L35"/>
    <mergeCell ref="G35:H35"/>
    <mergeCell ref="I13:I15"/>
    <mergeCell ref="I16:I18"/>
    <mergeCell ref="J13:L15"/>
    <mergeCell ref="J16:L18"/>
    <mergeCell ref="J20:L20"/>
    <mergeCell ref="J32:L32"/>
    <mergeCell ref="J24:L24"/>
    <mergeCell ref="D35:E35"/>
    <mergeCell ref="D33:E33"/>
    <mergeCell ref="D23:E23"/>
    <mergeCell ref="G24:H24"/>
    <mergeCell ref="D15:E15"/>
    <mergeCell ref="J2:K2"/>
    <mergeCell ref="H7:H8"/>
    <mergeCell ref="A13:B13"/>
    <mergeCell ref="A14:B14"/>
    <mergeCell ref="L5:L6"/>
    <mergeCell ref="D6:E6"/>
    <mergeCell ref="J7:J8"/>
    <mergeCell ref="D12:E12"/>
    <mergeCell ref="F7:G8"/>
    <mergeCell ref="I7:I8"/>
    <mergeCell ref="I5:I6"/>
    <mergeCell ref="C13:C14"/>
    <mergeCell ref="A12:B12"/>
    <mergeCell ref="K7:K8"/>
    <mergeCell ref="K5:K6"/>
    <mergeCell ref="F5:G6"/>
    <mergeCell ref="L7:L8"/>
    <mergeCell ref="D8:E8"/>
    <mergeCell ref="L3:L4"/>
    <mergeCell ref="D4:E4"/>
    <mergeCell ref="D5:E5"/>
    <mergeCell ref="J5:J6"/>
    <mergeCell ref="I3:I4"/>
    <mergeCell ref="D7:E7"/>
    <mergeCell ref="F2:G2"/>
    <mergeCell ref="F3:G4"/>
    <mergeCell ref="D13:E14"/>
    <mergeCell ref="G12:H12"/>
    <mergeCell ref="B16:B26"/>
    <mergeCell ref="A2:C2"/>
    <mergeCell ref="A3:C4"/>
    <mergeCell ref="A5:C6"/>
    <mergeCell ref="A7:C8"/>
    <mergeCell ref="D2:E2"/>
    <mergeCell ref="C16:C26"/>
    <mergeCell ref="H19:H21"/>
    <mergeCell ref="G13:G22"/>
    <mergeCell ref="H13:H15"/>
    <mergeCell ref="H16:H18"/>
    <mergeCell ref="D24:E24"/>
    <mergeCell ref="D20:E20"/>
    <mergeCell ref="D21:E21"/>
    <mergeCell ref="J22:L22"/>
    <mergeCell ref="D22:E22"/>
    <mergeCell ref="G23:H23"/>
    <mergeCell ref="J23:L23"/>
    <mergeCell ref="I19:I21"/>
    <mergeCell ref="J21:L21"/>
    <mergeCell ref="J12:L12"/>
    <mergeCell ref="D16:E16"/>
    <mergeCell ref="D17:E17"/>
    <mergeCell ref="D19:E19"/>
    <mergeCell ref="D18:E18"/>
    <mergeCell ref="J19:L19"/>
    <mergeCell ref="J33:L33"/>
    <mergeCell ref="J34:L34"/>
    <mergeCell ref="D31:E31"/>
    <mergeCell ref="D30:E30"/>
    <mergeCell ref="D34:E34"/>
    <mergeCell ref="D32:E32"/>
    <mergeCell ref="G31:H31"/>
    <mergeCell ref="J31:L31"/>
    <mergeCell ref="D25:E25"/>
    <mergeCell ref="C28:C34"/>
    <mergeCell ref="H32:H33"/>
    <mergeCell ref="I32:I33"/>
    <mergeCell ref="G32:G34"/>
    <mergeCell ref="D28:E28"/>
    <mergeCell ref="D29:E29"/>
    <mergeCell ref="D26:E26"/>
    <mergeCell ref="D27:E27"/>
  </mergeCells>
  <phoneticPr fontId="4"/>
  <pageMargins left="0.78740157480314965" right="0.39370078740157483" top="0.39370078740157483" bottom="0.39370078740157483" header="0" footer="0"/>
  <pageSetup paperSize="9" scale="96" orientation="landscape" horizontalDpi="4294967292" r:id="rId1"/>
  <headerFooter scaleWithDoc="0" alignWithMargins="0">
    <oddFooter>&amp;C&amp;"ＭＳ 明朝,標準"－３－</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pageSetUpPr fitToPage="1"/>
  </sheetPr>
  <dimension ref="A1:K28"/>
  <sheetViews>
    <sheetView view="pageLayout" zoomScaleNormal="75" workbookViewId="0">
      <selection activeCell="B19" sqref="B19:C19"/>
    </sheetView>
  </sheetViews>
  <sheetFormatPr defaultColWidth="9" defaultRowHeight="14.4"/>
  <cols>
    <col min="1" max="1" width="16.21875" style="1" customWidth="1"/>
    <col min="2" max="2" width="10.6640625" style="118" customWidth="1"/>
    <col min="3" max="3" width="19.77734375" style="118" customWidth="1"/>
    <col min="4" max="4" width="31.21875" style="118" customWidth="1"/>
    <col min="5" max="5" width="2.6640625" style="1" customWidth="1"/>
    <col min="6" max="6" width="16.44140625" style="1" customWidth="1"/>
    <col min="7" max="7" width="10.6640625" style="118" customWidth="1"/>
    <col min="8" max="8" width="19.33203125" style="118" customWidth="1"/>
    <col min="9" max="9" width="28.6640625" style="118" customWidth="1"/>
    <col min="10" max="16384" width="9" style="1"/>
  </cols>
  <sheetData>
    <row r="1" spans="1:11" s="6" customFormat="1" ht="20.95" customHeight="1">
      <c r="A1" s="36" t="s">
        <v>760</v>
      </c>
      <c r="B1" s="171"/>
      <c r="C1" s="171"/>
      <c r="D1" s="175"/>
      <c r="E1" s="36"/>
      <c r="F1" s="36"/>
      <c r="G1" s="171"/>
      <c r="H1" s="171"/>
      <c r="I1" s="175"/>
      <c r="J1" s="36"/>
      <c r="K1" s="36"/>
    </row>
    <row r="2" spans="1:11" ht="24.9" customHeight="1">
      <c r="A2" s="172" t="s">
        <v>761</v>
      </c>
      <c r="B2" s="38" t="s">
        <v>762</v>
      </c>
      <c r="C2" s="38" t="s">
        <v>763</v>
      </c>
      <c r="D2" s="39" t="s">
        <v>764</v>
      </c>
      <c r="E2" s="12"/>
      <c r="F2" s="172" t="s">
        <v>761</v>
      </c>
      <c r="G2" s="38" t="s">
        <v>762</v>
      </c>
      <c r="H2" s="38" t="s">
        <v>763</v>
      </c>
      <c r="I2" s="39" t="s">
        <v>764</v>
      </c>
      <c r="J2" s="12"/>
      <c r="K2" s="12"/>
    </row>
    <row r="3" spans="1:11" ht="24.9" customHeight="1">
      <c r="A3" s="176" t="s">
        <v>765</v>
      </c>
      <c r="B3" s="22" t="s">
        <v>766</v>
      </c>
      <c r="C3" s="41" t="s">
        <v>98</v>
      </c>
      <c r="D3" s="310" t="s">
        <v>767</v>
      </c>
      <c r="E3" s="12"/>
      <c r="F3" s="656" t="s">
        <v>167</v>
      </c>
      <c r="G3" s="22" t="s">
        <v>768</v>
      </c>
      <c r="H3" s="41" t="s">
        <v>769</v>
      </c>
      <c r="I3" s="310" t="s">
        <v>770</v>
      </c>
      <c r="J3" s="12"/>
      <c r="K3" s="12"/>
    </row>
    <row r="4" spans="1:11" ht="24.9" customHeight="1">
      <c r="A4" s="658" t="s">
        <v>177</v>
      </c>
      <c r="B4" s="22" t="s">
        <v>766</v>
      </c>
      <c r="C4" s="41" t="s">
        <v>771</v>
      </c>
      <c r="D4" s="310" t="s">
        <v>772</v>
      </c>
      <c r="E4" s="12"/>
      <c r="F4" s="656"/>
      <c r="G4" s="22" t="s">
        <v>773</v>
      </c>
      <c r="H4" s="41" t="s">
        <v>774</v>
      </c>
      <c r="I4" s="310" t="s">
        <v>775</v>
      </c>
      <c r="J4" s="12"/>
      <c r="K4" s="12"/>
    </row>
    <row r="5" spans="1:11" ht="24.9" customHeight="1">
      <c r="A5" s="659"/>
      <c r="B5" s="22" t="s">
        <v>776</v>
      </c>
      <c r="C5" s="41" t="s">
        <v>777</v>
      </c>
      <c r="D5" s="310" t="s">
        <v>778</v>
      </c>
      <c r="E5" s="12"/>
      <c r="F5" s="176" t="s">
        <v>171</v>
      </c>
      <c r="G5" s="22" t="s">
        <v>779</v>
      </c>
      <c r="H5" s="41" t="s">
        <v>769</v>
      </c>
      <c r="I5" s="310" t="s">
        <v>780</v>
      </c>
      <c r="J5" s="12"/>
      <c r="K5" s="12"/>
    </row>
    <row r="6" spans="1:11" ht="24.9" customHeight="1">
      <c r="A6" s="660"/>
      <c r="B6" s="22" t="s">
        <v>781</v>
      </c>
      <c r="C6" s="41" t="s">
        <v>782</v>
      </c>
      <c r="D6" s="310" t="s">
        <v>767</v>
      </c>
      <c r="E6" s="12"/>
      <c r="F6" s="176" t="s">
        <v>173</v>
      </c>
      <c r="G6" s="22" t="s">
        <v>779</v>
      </c>
      <c r="H6" s="41" t="s">
        <v>769</v>
      </c>
      <c r="I6" s="310" t="s">
        <v>783</v>
      </c>
      <c r="J6" s="12"/>
      <c r="K6" s="12"/>
    </row>
    <row r="7" spans="1:11" ht="24.9" customHeight="1">
      <c r="A7" s="656" t="s">
        <v>784</v>
      </c>
      <c r="B7" s="22" t="s">
        <v>785</v>
      </c>
      <c r="C7" s="41" t="s">
        <v>771</v>
      </c>
      <c r="D7" s="310" t="s">
        <v>786</v>
      </c>
      <c r="E7" s="12"/>
      <c r="F7" s="656" t="s">
        <v>787</v>
      </c>
      <c r="G7" s="22" t="s">
        <v>788</v>
      </c>
      <c r="H7" s="41" t="s">
        <v>769</v>
      </c>
      <c r="I7" s="310" t="s">
        <v>789</v>
      </c>
      <c r="J7" s="12"/>
      <c r="K7" s="12"/>
    </row>
    <row r="8" spans="1:11" ht="24.9" customHeight="1">
      <c r="A8" s="656"/>
      <c r="B8" s="22" t="s">
        <v>790</v>
      </c>
      <c r="C8" s="41" t="s">
        <v>774</v>
      </c>
      <c r="D8" s="310" t="s">
        <v>791</v>
      </c>
      <c r="E8" s="12"/>
      <c r="F8" s="656"/>
      <c r="G8" s="22" t="s">
        <v>792</v>
      </c>
      <c r="H8" s="41" t="s">
        <v>774</v>
      </c>
      <c r="I8" s="310" t="s">
        <v>793</v>
      </c>
      <c r="J8" s="12"/>
      <c r="K8" s="12"/>
    </row>
    <row r="9" spans="1:11" ht="24.9" customHeight="1">
      <c r="A9" s="176" t="s">
        <v>149</v>
      </c>
      <c r="B9" s="22" t="s">
        <v>794</v>
      </c>
      <c r="C9" s="41" t="s">
        <v>98</v>
      </c>
      <c r="D9" s="310" t="s">
        <v>767</v>
      </c>
      <c r="E9" s="12"/>
      <c r="F9" s="656"/>
      <c r="G9" s="22" t="s">
        <v>795</v>
      </c>
      <c r="H9" s="41" t="s">
        <v>796</v>
      </c>
      <c r="I9" s="310" t="s">
        <v>797</v>
      </c>
      <c r="J9" s="12"/>
      <c r="K9" s="12"/>
    </row>
    <row r="10" spans="1:11" ht="24.9" customHeight="1">
      <c r="A10" s="656" t="s">
        <v>151</v>
      </c>
      <c r="B10" s="22" t="s">
        <v>798</v>
      </c>
      <c r="C10" s="41" t="s">
        <v>799</v>
      </c>
      <c r="D10" s="310" t="s">
        <v>800</v>
      </c>
      <c r="E10" s="12"/>
      <c r="F10" s="661" t="s">
        <v>1477</v>
      </c>
      <c r="G10" s="22" t="s">
        <v>801</v>
      </c>
      <c r="H10" s="41" t="s">
        <v>769</v>
      </c>
      <c r="I10" s="310" t="s">
        <v>89</v>
      </c>
      <c r="J10" s="12"/>
      <c r="K10" s="12"/>
    </row>
    <row r="11" spans="1:11" ht="24.9" customHeight="1">
      <c r="A11" s="656"/>
      <c r="B11" s="22" t="s">
        <v>802</v>
      </c>
      <c r="C11" s="41" t="s">
        <v>799</v>
      </c>
      <c r="D11" s="310" t="s">
        <v>803</v>
      </c>
      <c r="E11" s="12"/>
      <c r="F11" s="656"/>
      <c r="G11" s="22" t="s">
        <v>804</v>
      </c>
      <c r="H11" s="41" t="s">
        <v>805</v>
      </c>
      <c r="I11" s="310" t="s">
        <v>806</v>
      </c>
      <c r="J11" s="12"/>
      <c r="K11" s="12"/>
    </row>
    <row r="12" spans="1:11" ht="24.9" customHeight="1">
      <c r="A12" s="656"/>
      <c r="B12" s="22" t="s">
        <v>798</v>
      </c>
      <c r="C12" s="41" t="s">
        <v>98</v>
      </c>
      <c r="D12" s="310" t="s">
        <v>767</v>
      </c>
      <c r="E12" s="12"/>
      <c r="F12" s="656"/>
      <c r="G12" s="22" t="s">
        <v>807</v>
      </c>
      <c r="H12" s="41" t="s">
        <v>774</v>
      </c>
      <c r="I12" s="310" t="s">
        <v>808</v>
      </c>
      <c r="J12" s="12"/>
      <c r="K12" s="12"/>
    </row>
    <row r="13" spans="1:11" ht="24.9" customHeight="1">
      <c r="A13" s="176" t="s">
        <v>193</v>
      </c>
      <c r="B13" s="22" t="s">
        <v>809</v>
      </c>
      <c r="C13" s="41" t="s">
        <v>810</v>
      </c>
      <c r="D13" s="310" t="s">
        <v>811</v>
      </c>
      <c r="E13" s="12"/>
      <c r="F13" s="656"/>
      <c r="G13" s="22" t="s">
        <v>812</v>
      </c>
      <c r="H13" s="41" t="s">
        <v>810</v>
      </c>
      <c r="I13" s="310" t="s">
        <v>813</v>
      </c>
      <c r="J13" s="12"/>
      <c r="K13" s="12"/>
    </row>
    <row r="14" spans="1:11" ht="24.9" customHeight="1">
      <c r="A14" s="656" t="s">
        <v>195</v>
      </c>
      <c r="B14" s="22" t="s">
        <v>814</v>
      </c>
      <c r="C14" s="41" t="s">
        <v>810</v>
      </c>
      <c r="D14" s="310" t="s">
        <v>815</v>
      </c>
      <c r="E14" s="12"/>
      <c r="F14" s="656"/>
      <c r="G14" s="22" t="s">
        <v>816</v>
      </c>
      <c r="H14" s="41" t="s">
        <v>782</v>
      </c>
      <c r="I14" s="310" t="s">
        <v>767</v>
      </c>
      <c r="J14" s="12"/>
      <c r="K14" s="12"/>
    </row>
    <row r="15" spans="1:11" ht="24.9" customHeight="1">
      <c r="A15" s="656"/>
      <c r="B15" s="22" t="s">
        <v>817</v>
      </c>
      <c r="C15" s="41" t="s">
        <v>98</v>
      </c>
      <c r="D15" s="310" t="s">
        <v>818</v>
      </c>
      <c r="E15" s="12"/>
      <c r="F15" s="176" t="s">
        <v>819</v>
      </c>
      <c r="G15" s="22" t="s">
        <v>820</v>
      </c>
      <c r="H15" s="41" t="s">
        <v>796</v>
      </c>
      <c r="I15" s="310" t="s">
        <v>821</v>
      </c>
      <c r="J15" s="12"/>
      <c r="K15" s="12"/>
    </row>
    <row r="16" spans="1:11" ht="24.9" customHeight="1">
      <c r="A16" s="656"/>
      <c r="B16" s="22" t="s">
        <v>795</v>
      </c>
      <c r="C16" s="41" t="s">
        <v>796</v>
      </c>
      <c r="D16" s="310" t="s">
        <v>822</v>
      </c>
      <c r="E16" s="12"/>
      <c r="F16" s="176" t="s">
        <v>181</v>
      </c>
      <c r="G16" s="22" t="s">
        <v>823</v>
      </c>
      <c r="H16" s="41" t="s">
        <v>796</v>
      </c>
      <c r="I16" s="310" t="s">
        <v>824</v>
      </c>
      <c r="J16" s="12"/>
      <c r="K16" s="12"/>
    </row>
    <row r="17" spans="1:11" ht="24.9" customHeight="1">
      <c r="A17" s="656"/>
      <c r="B17" s="22" t="s">
        <v>825</v>
      </c>
      <c r="C17" s="41" t="s">
        <v>769</v>
      </c>
      <c r="D17" s="310" t="s">
        <v>783</v>
      </c>
      <c r="E17" s="12"/>
      <c r="F17" s="656" t="s">
        <v>826</v>
      </c>
      <c r="G17" s="22" t="s">
        <v>827</v>
      </c>
      <c r="H17" s="41" t="s">
        <v>796</v>
      </c>
      <c r="I17" s="310" t="s">
        <v>828</v>
      </c>
      <c r="J17" s="12"/>
      <c r="K17" s="12"/>
    </row>
    <row r="18" spans="1:11" ht="24.9" customHeight="1">
      <c r="A18" s="656" t="s">
        <v>829</v>
      </c>
      <c r="B18" s="22" t="s">
        <v>779</v>
      </c>
      <c r="C18" s="41" t="s">
        <v>769</v>
      </c>
      <c r="D18" s="310" t="s">
        <v>830</v>
      </c>
      <c r="E18" s="12"/>
      <c r="F18" s="656"/>
      <c r="G18" s="22" t="s">
        <v>831</v>
      </c>
      <c r="H18" s="41" t="s">
        <v>810</v>
      </c>
      <c r="I18" s="310" t="s">
        <v>832</v>
      </c>
      <c r="J18" s="12"/>
      <c r="K18" s="12"/>
    </row>
    <row r="19" spans="1:11" ht="24.9" customHeight="1">
      <c r="A19" s="656"/>
      <c r="B19" s="22" t="s">
        <v>833</v>
      </c>
      <c r="C19" s="41" t="s">
        <v>796</v>
      </c>
      <c r="D19" s="310" t="s">
        <v>834</v>
      </c>
      <c r="E19" s="12"/>
      <c r="F19" s="176" t="s">
        <v>835</v>
      </c>
      <c r="G19" s="177" t="s">
        <v>836</v>
      </c>
      <c r="H19" s="41" t="s">
        <v>774</v>
      </c>
      <c r="I19" s="310" t="s">
        <v>837</v>
      </c>
      <c r="J19" s="12"/>
      <c r="K19" s="12"/>
    </row>
    <row r="20" spans="1:11" ht="24.9" customHeight="1">
      <c r="A20" s="656"/>
      <c r="B20" s="22" t="s">
        <v>838</v>
      </c>
      <c r="C20" s="41" t="s">
        <v>839</v>
      </c>
      <c r="D20" s="310" t="s">
        <v>813</v>
      </c>
      <c r="E20" s="12"/>
      <c r="F20" s="178" t="s">
        <v>840</v>
      </c>
      <c r="G20" s="22" t="s">
        <v>779</v>
      </c>
      <c r="H20" s="41" t="s">
        <v>769</v>
      </c>
      <c r="I20" s="310" t="s">
        <v>841</v>
      </c>
      <c r="J20" s="12"/>
      <c r="K20" s="12"/>
    </row>
    <row r="21" spans="1:11" ht="24.9" customHeight="1">
      <c r="A21" s="656" t="s">
        <v>842</v>
      </c>
      <c r="B21" s="22" t="s">
        <v>814</v>
      </c>
      <c r="C21" s="41" t="s">
        <v>769</v>
      </c>
      <c r="D21" s="310" t="s">
        <v>843</v>
      </c>
      <c r="E21" s="12"/>
      <c r="F21" s="176" t="s">
        <v>199</v>
      </c>
      <c r="G21" s="22" t="s">
        <v>838</v>
      </c>
      <c r="H21" s="41" t="s">
        <v>796</v>
      </c>
      <c r="I21" s="310" t="s">
        <v>844</v>
      </c>
      <c r="J21" s="12"/>
      <c r="K21" s="12"/>
    </row>
    <row r="22" spans="1:11" ht="24.9" customHeight="1">
      <c r="A22" s="656"/>
      <c r="B22" s="22" t="s">
        <v>845</v>
      </c>
      <c r="C22" s="41" t="s">
        <v>774</v>
      </c>
      <c r="D22" s="310" t="s">
        <v>775</v>
      </c>
      <c r="E22" s="12"/>
      <c r="F22" s="176" t="s">
        <v>205</v>
      </c>
      <c r="G22" s="22" t="s">
        <v>825</v>
      </c>
      <c r="H22" s="41" t="s">
        <v>769</v>
      </c>
      <c r="I22" s="310" t="s">
        <v>793</v>
      </c>
      <c r="J22" s="12"/>
      <c r="K22" s="12"/>
    </row>
    <row r="23" spans="1:11" ht="24.9" customHeight="1">
      <c r="A23" s="656"/>
      <c r="B23" s="22" t="s">
        <v>846</v>
      </c>
      <c r="C23" s="41" t="s">
        <v>796</v>
      </c>
      <c r="D23" s="310" t="s">
        <v>847</v>
      </c>
      <c r="E23" s="12"/>
      <c r="F23" s="176" t="s">
        <v>207</v>
      </c>
      <c r="G23" s="22" t="s">
        <v>848</v>
      </c>
      <c r="H23" s="41" t="s">
        <v>849</v>
      </c>
      <c r="I23" s="310" t="s">
        <v>850</v>
      </c>
      <c r="J23" s="12"/>
      <c r="K23" s="12"/>
    </row>
    <row r="24" spans="1:11" ht="24.9" customHeight="1">
      <c r="A24" s="176" t="s">
        <v>165</v>
      </c>
      <c r="B24" s="22" t="s">
        <v>851</v>
      </c>
      <c r="C24" s="41" t="s">
        <v>769</v>
      </c>
      <c r="D24" s="310" t="s">
        <v>852</v>
      </c>
      <c r="E24" s="12"/>
      <c r="F24" s="176" t="s">
        <v>209</v>
      </c>
      <c r="G24" s="22" t="s">
        <v>820</v>
      </c>
      <c r="H24" s="41" t="s">
        <v>796</v>
      </c>
      <c r="I24" s="310" t="s">
        <v>853</v>
      </c>
      <c r="J24" s="12"/>
      <c r="K24" s="12"/>
    </row>
    <row r="25" spans="1:11" ht="24.9" customHeight="1">
      <c r="A25" s="657" t="s">
        <v>189</v>
      </c>
      <c r="B25" s="22" t="s">
        <v>854</v>
      </c>
      <c r="C25" s="41" t="s">
        <v>774</v>
      </c>
      <c r="D25" s="310" t="s">
        <v>855</v>
      </c>
      <c r="E25" s="12"/>
      <c r="F25" s="176" t="s">
        <v>856</v>
      </c>
      <c r="G25" s="22" t="s">
        <v>857</v>
      </c>
      <c r="H25" s="41" t="s">
        <v>849</v>
      </c>
      <c r="I25" s="310" t="s">
        <v>858</v>
      </c>
      <c r="J25" s="12"/>
      <c r="K25" s="12"/>
    </row>
    <row r="26" spans="1:11" ht="31.75" customHeight="1">
      <c r="A26" s="657"/>
      <c r="B26" s="179" t="s">
        <v>859</v>
      </c>
      <c r="C26" s="42" t="s">
        <v>98</v>
      </c>
      <c r="D26" s="429" t="s">
        <v>1433</v>
      </c>
      <c r="E26" s="12"/>
      <c r="F26" s="180" t="s">
        <v>217</v>
      </c>
      <c r="G26" s="181" t="s">
        <v>857</v>
      </c>
      <c r="H26" s="182" t="s">
        <v>860</v>
      </c>
      <c r="I26" s="311" t="s">
        <v>767</v>
      </c>
    </row>
    <row r="27" spans="1:11" ht="24.9" customHeight="1">
      <c r="A27" s="12"/>
      <c r="B27" s="40"/>
      <c r="C27" s="40"/>
      <c r="D27" s="40"/>
      <c r="E27" s="12"/>
      <c r="F27" s="12"/>
      <c r="G27" s="40"/>
      <c r="H27" s="40"/>
      <c r="I27" s="40"/>
      <c r="J27" s="12"/>
      <c r="K27" s="12"/>
    </row>
    <row r="28" spans="1:11" ht="24.9" customHeight="1"/>
  </sheetData>
  <sheetProtection selectLockedCells="1" selectUnlockedCells="1"/>
  <mergeCells count="11">
    <mergeCell ref="A21:A23"/>
    <mergeCell ref="A25:A26"/>
    <mergeCell ref="F3:F4"/>
    <mergeCell ref="A4:A6"/>
    <mergeCell ref="A7:A8"/>
    <mergeCell ref="F7:F9"/>
    <mergeCell ref="A10:A12"/>
    <mergeCell ref="F10:F14"/>
    <mergeCell ref="A14:A17"/>
    <mergeCell ref="F17:F18"/>
    <mergeCell ref="A18:A20"/>
  </mergeCells>
  <phoneticPr fontId="4"/>
  <pageMargins left="0.78740157480314965" right="0.39370078740157483" top="0.39370078740157483" bottom="0.39370078740157483" header="0" footer="0"/>
  <pageSetup paperSize="9" scale="87" firstPageNumber="0" orientation="landscape" r:id="rId1"/>
  <headerFooter scaleWithDoc="0" alignWithMargins="0">
    <oddFooter>&amp;C&amp;"ＭＳ 明朝,標準"－４－</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pageSetUpPr fitToPage="1"/>
  </sheetPr>
  <dimension ref="A1:P28"/>
  <sheetViews>
    <sheetView view="pageLayout" zoomScaleNormal="100" workbookViewId="0">
      <selection activeCell="B19" sqref="B19:C19"/>
    </sheetView>
  </sheetViews>
  <sheetFormatPr defaultColWidth="9" defaultRowHeight="14.4"/>
  <cols>
    <col min="1" max="1" width="25.88671875" style="1" customWidth="1"/>
    <col min="2" max="2" width="10.33203125" style="1" customWidth="1"/>
    <col min="3" max="3" width="8.109375" style="1" customWidth="1"/>
    <col min="4" max="4" width="8.6640625" style="1" customWidth="1"/>
    <col min="5" max="14" width="8.109375" style="1" customWidth="1"/>
    <col min="15" max="16" width="9.109375" style="1" customWidth="1"/>
    <col min="17" max="25" width="8.109375" style="1" customWidth="1"/>
    <col min="26" max="16384" width="9" style="1"/>
  </cols>
  <sheetData>
    <row r="1" spans="1:16" s="6" customFormat="1" ht="20.95" customHeight="1">
      <c r="A1" s="662" t="s">
        <v>103</v>
      </c>
      <c r="B1" s="662"/>
      <c r="C1" s="662"/>
      <c r="D1" s="662"/>
      <c r="E1" s="663" t="s">
        <v>1226</v>
      </c>
      <c r="F1" s="663"/>
      <c r="G1" s="663"/>
      <c r="H1" s="663"/>
      <c r="I1" s="663"/>
      <c r="J1" s="663"/>
      <c r="K1" s="663"/>
      <c r="L1" s="663"/>
      <c r="M1" s="663"/>
      <c r="N1" s="664" t="s">
        <v>1224</v>
      </c>
      <c r="O1" s="664"/>
      <c r="P1" s="664"/>
    </row>
    <row r="2" spans="1:16" ht="20.3" customHeight="1">
      <c r="A2" s="665" t="s">
        <v>102</v>
      </c>
      <c r="B2" s="666" t="s">
        <v>757</v>
      </c>
      <c r="C2" s="667" t="s">
        <v>101</v>
      </c>
      <c r="D2" s="666" t="s">
        <v>100</v>
      </c>
      <c r="E2" s="666" t="s">
        <v>99</v>
      </c>
      <c r="F2" s="666"/>
      <c r="G2" s="666"/>
      <c r="H2" s="666"/>
      <c r="I2" s="666"/>
      <c r="J2" s="666"/>
      <c r="K2" s="666"/>
      <c r="L2" s="666"/>
      <c r="M2" s="666"/>
      <c r="N2" s="666"/>
      <c r="O2" s="666" t="s">
        <v>98</v>
      </c>
      <c r="P2" s="668" t="s">
        <v>97</v>
      </c>
    </row>
    <row r="3" spans="1:16" ht="40.75" customHeight="1">
      <c r="A3" s="665"/>
      <c r="B3" s="666"/>
      <c r="C3" s="666"/>
      <c r="D3" s="666"/>
      <c r="E3" s="22" t="s">
        <v>96</v>
      </c>
      <c r="F3" s="22" t="s">
        <v>95</v>
      </c>
      <c r="G3" s="22" t="s">
        <v>94</v>
      </c>
      <c r="H3" s="22" t="s">
        <v>93</v>
      </c>
      <c r="I3" s="22" t="s">
        <v>92</v>
      </c>
      <c r="J3" s="22" t="s">
        <v>91</v>
      </c>
      <c r="K3" s="22" t="s">
        <v>90</v>
      </c>
      <c r="L3" s="22" t="s">
        <v>89</v>
      </c>
      <c r="M3" s="15" t="s">
        <v>88</v>
      </c>
      <c r="N3" s="22" t="s">
        <v>87</v>
      </c>
      <c r="O3" s="666"/>
      <c r="P3" s="668"/>
    </row>
    <row r="4" spans="1:16" ht="21.95" customHeight="1">
      <c r="A4" s="21" t="s">
        <v>86</v>
      </c>
      <c r="B4" s="20">
        <f>SUM(C4:P4)</f>
        <v>416</v>
      </c>
      <c r="C4" s="20">
        <v>16</v>
      </c>
      <c r="D4" s="20" t="s">
        <v>78</v>
      </c>
      <c r="E4" s="20">
        <v>146</v>
      </c>
      <c r="F4" s="20">
        <v>125</v>
      </c>
      <c r="G4" s="20">
        <v>74</v>
      </c>
      <c r="H4" s="20">
        <v>20</v>
      </c>
      <c r="I4" s="20">
        <v>23</v>
      </c>
      <c r="J4" s="20">
        <v>1</v>
      </c>
      <c r="K4" s="20" t="s">
        <v>78</v>
      </c>
      <c r="L4" s="20" t="s">
        <v>78</v>
      </c>
      <c r="M4" s="20">
        <v>4</v>
      </c>
      <c r="N4" s="20" t="s">
        <v>78</v>
      </c>
      <c r="O4" s="20">
        <v>5</v>
      </c>
      <c r="P4" s="19">
        <v>2</v>
      </c>
    </row>
    <row r="5" spans="1:16" ht="21.95" customHeight="1">
      <c r="A5" s="21" t="s">
        <v>85</v>
      </c>
      <c r="B5" s="20">
        <f t="shared" ref="B5:B12" si="0">SUM(C5:P5)</f>
        <v>45</v>
      </c>
      <c r="C5" s="20">
        <v>16</v>
      </c>
      <c r="D5" s="20" t="s">
        <v>78</v>
      </c>
      <c r="E5" s="20">
        <v>6</v>
      </c>
      <c r="F5" s="20">
        <v>13</v>
      </c>
      <c r="G5" s="20">
        <v>6</v>
      </c>
      <c r="H5" s="20">
        <v>1</v>
      </c>
      <c r="I5" s="20">
        <v>3</v>
      </c>
      <c r="J5" s="20" t="s">
        <v>78</v>
      </c>
      <c r="K5" s="20" t="s">
        <v>78</v>
      </c>
      <c r="L5" s="20" t="s">
        <v>78</v>
      </c>
      <c r="M5" s="20" t="s">
        <v>78</v>
      </c>
      <c r="N5" s="20" t="s">
        <v>78</v>
      </c>
      <c r="O5" s="20" t="s">
        <v>78</v>
      </c>
      <c r="P5" s="19" t="s">
        <v>78</v>
      </c>
    </row>
    <row r="6" spans="1:16" ht="21.95" customHeight="1">
      <c r="A6" s="21" t="s">
        <v>758</v>
      </c>
      <c r="B6" s="20">
        <f t="shared" si="0"/>
        <v>69</v>
      </c>
      <c r="C6" s="20" t="s">
        <v>78</v>
      </c>
      <c r="D6" s="20" t="s">
        <v>78</v>
      </c>
      <c r="E6" s="20">
        <v>12</v>
      </c>
      <c r="F6" s="20">
        <v>29</v>
      </c>
      <c r="G6" s="20">
        <v>21</v>
      </c>
      <c r="H6" s="20">
        <v>3</v>
      </c>
      <c r="I6" s="20">
        <v>2</v>
      </c>
      <c r="J6" s="20" t="s">
        <v>78</v>
      </c>
      <c r="K6" s="20" t="s">
        <v>78</v>
      </c>
      <c r="L6" s="20" t="s">
        <v>78</v>
      </c>
      <c r="M6" s="20">
        <v>2</v>
      </c>
      <c r="N6" s="20" t="s">
        <v>78</v>
      </c>
      <c r="O6" s="20" t="s">
        <v>78</v>
      </c>
      <c r="P6" s="19" t="s">
        <v>78</v>
      </c>
    </row>
    <row r="7" spans="1:16" ht="21.95" customHeight="1">
      <c r="A7" s="21" t="s">
        <v>84</v>
      </c>
      <c r="B7" s="20">
        <f t="shared" si="0"/>
        <v>76</v>
      </c>
      <c r="C7" s="20" t="s">
        <v>78</v>
      </c>
      <c r="D7" s="20" t="s">
        <v>78</v>
      </c>
      <c r="E7" s="20">
        <v>16</v>
      </c>
      <c r="F7" s="20">
        <v>25</v>
      </c>
      <c r="G7" s="20">
        <v>26</v>
      </c>
      <c r="H7" s="20">
        <v>7</v>
      </c>
      <c r="I7" s="20" t="s">
        <v>78</v>
      </c>
      <c r="J7" s="20">
        <v>1</v>
      </c>
      <c r="K7" s="20" t="s">
        <v>78</v>
      </c>
      <c r="L7" s="20" t="s">
        <v>78</v>
      </c>
      <c r="M7" s="20" t="s">
        <v>78</v>
      </c>
      <c r="N7" s="20" t="s">
        <v>78</v>
      </c>
      <c r="O7" s="20">
        <v>1</v>
      </c>
      <c r="P7" s="19" t="s">
        <v>78</v>
      </c>
    </row>
    <row r="8" spans="1:16" ht="21.95" customHeight="1">
      <c r="A8" s="21" t="s">
        <v>83</v>
      </c>
      <c r="B8" s="20">
        <f t="shared" si="0"/>
        <v>50</v>
      </c>
      <c r="C8" s="20" t="s">
        <v>78</v>
      </c>
      <c r="D8" s="20" t="s">
        <v>78</v>
      </c>
      <c r="E8" s="20">
        <v>28</v>
      </c>
      <c r="F8" s="20">
        <v>17</v>
      </c>
      <c r="G8" s="20">
        <v>4</v>
      </c>
      <c r="H8" s="20" t="s">
        <v>78</v>
      </c>
      <c r="I8" s="20" t="s">
        <v>78</v>
      </c>
      <c r="J8" s="20" t="s">
        <v>78</v>
      </c>
      <c r="K8" s="20" t="s">
        <v>78</v>
      </c>
      <c r="L8" s="20" t="s">
        <v>78</v>
      </c>
      <c r="M8" s="20">
        <v>1</v>
      </c>
      <c r="N8" s="20" t="s">
        <v>78</v>
      </c>
      <c r="O8" s="20" t="s">
        <v>78</v>
      </c>
      <c r="P8" s="19" t="s">
        <v>78</v>
      </c>
    </row>
    <row r="9" spans="1:16" ht="21.95" customHeight="1">
      <c r="A9" s="21" t="s">
        <v>82</v>
      </c>
      <c r="B9" s="20">
        <f t="shared" si="0"/>
        <v>26</v>
      </c>
      <c r="C9" s="20" t="s">
        <v>78</v>
      </c>
      <c r="D9" s="20" t="s">
        <v>78</v>
      </c>
      <c r="E9" s="20">
        <v>12</v>
      </c>
      <c r="F9" s="20">
        <v>4</v>
      </c>
      <c r="G9" s="20">
        <v>1</v>
      </c>
      <c r="H9" s="20">
        <v>4</v>
      </c>
      <c r="I9" s="20">
        <v>4</v>
      </c>
      <c r="J9" s="20" t="s">
        <v>78</v>
      </c>
      <c r="K9" s="20" t="s">
        <v>78</v>
      </c>
      <c r="L9" s="20" t="s">
        <v>78</v>
      </c>
      <c r="M9" s="20" t="s">
        <v>78</v>
      </c>
      <c r="N9" s="20" t="s">
        <v>78</v>
      </c>
      <c r="O9" s="20">
        <v>1</v>
      </c>
      <c r="P9" s="19" t="s">
        <v>78</v>
      </c>
    </row>
    <row r="10" spans="1:16" ht="21.95" customHeight="1">
      <c r="A10" s="21" t="s">
        <v>81</v>
      </c>
      <c r="B10" s="20">
        <f t="shared" si="0"/>
        <v>47</v>
      </c>
      <c r="C10" s="20" t="s">
        <v>78</v>
      </c>
      <c r="D10" s="20" t="s">
        <v>78</v>
      </c>
      <c r="E10" s="20">
        <v>19</v>
      </c>
      <c r="F10" s="20">
        <v>16</v>
      </c>
      <c r="G10" s="20">
        <v>6</v>
      </c>
      <c r="H10" s="20">
        <v>1</v>
      </c>
      <c r="I10" s="20">
        <v>2</v>
      </c>
      <c r="J10" s="20" t="s">
        <v>78</v>
      </c>
      <c r="K10" s="20" t="s">
        <v>78</v>
      </c>
      <c r="L10" s="20" t="s">
        <v>78</v>
      </c>
      <c r="M10" s="20">
        <v>1</v>
      </c>
      <c r="N10" s="20" t="s">
        <v>78</v>
      </c>
      <c r="O10" s="20">
        <v>1</v>
      </c>
      <c r="P10" s="19">
        <v>1</v>
      </c>
    </row>
    <row r="11" spans="1:16" ht="21.95" customHeight="1">
      <c r="A11" s="21" t="s">
        <v>80</v>
      </c>
      <c r="B11" s="20">
        <f t="shared" si="0"/>
        <v>38</v>
      </c>
      <c r="C11" s="20" t="s">
        <v>78</v>
      </c>
      <c r="D11" s="20" t="s">
        <v>78</v>
      </c>
      <c r="E11" s="20">
        <v>21</v>
      </c>
      <c r="F11" s="20">
        <v>15</v>
      </c>
      <c r="G11" s="20">
        <v>1</v>
      </c>
      <c r="H11" s="20" t="s">
        <v>78</v>
      </c>
      <c r="I11" s="20" t="s">
        <v>78</v>
      </c>
      <c r="J11" s="20" t="s">
        <v>78</v>
      </c>
      <c r="K11" s="20" t="s">
        <v>78</v>
      </c>
      <c r="L11" s="20" t="s">
        <v>78</v>
      </c>
      <c r="M11" s="20" t="s">
        <v>78</v>
      </c>
      <c r="N11" s="20" t="s">
        <v>78</v>
      </c>
      <c r="O11" s="20" t="s">
        <v>78</v>
      </c>
      <c r="P11" s="19">
        <v>1</v>
      </c>
    </row>
    <row r="12" spans="1:16" ht="21.95" customHeight="1">
      <c r="A12" s="18" t="s">
        <v>79</v>
      </c>
      <c r="B12" s="17">
        <f t="shared" si="0"/>
        <v>65</v>
      </c>
      <c r="C12" s="17" t="s">
        <v>78</v>
      </c>
      <c r="D12" s="17" t="s">
        <v>78</v>
      </c>
      <c r="E12" s="17">
        <v>32</v>
      </c>
      <c r="F12" s="17">
        <v>6</v>
      </c>
      <c r="G12" s="17">
        <v>9</v>
      </c>
      <c r="H12" s="17">
        <v>4</v>
      </c>
      <c r="I12" s="17">
        <v>12</v>
      </c>
      <c r="J12" s="17" t="s">
        <v>78</v>
      </c>
      <c r="K12" s="17" t="s">
        <v>78</v>
      </c>
      <c r="L12" s="17" t="s">
        <v>78</v>
      </c>
      <c r="M12" s="17" t="s">
        <v>78</v>
      </c>
      <c r="N12" s="17" t="s">
        <v>78</v>
      </c>
      <c r="O12" s="17">
        <v>2</v>
      </c>
      <c r="P12" s="16" t="s">
        <v>78</v>
      </c>
    </row>
    <row r="13" spans="1:16" ht="20.95" customHeight="1">
      <c r="A13" s="12"/>
      <c r="B13" s="12"/>
      <c r="C13" s="12"/>
      <c r="D13" s="12"/>
      <c r="E13" s="12"/>
      <c r="F13" s="12"/>
      <c r="G13" s="12"/>
      <c r="H13" s="12"/>
      <c r="I13" s="12"/>
      <c r="J13" s="12"/>
      <c r="K13" s="12"/>
      <c r="L13" s="664" t="s">
        <v>1225</v>
      </c>
      <c r="M13" s="664"/>
      <c r="N13" s="664"/>
      <c r="O13" s="664"/>
      <c r="P13" s="664"/>
    </row>
    <row r="14" spans="1:16" ht="15.05" customHeight="1">
      <c r="A14" s="12"/>
      <c r="B14" s="12"/>
      <c r="C14" s="12"/>
      <c r="D14" s="12"/>
      <c r="E14" s="12"/>
      <c r="F14" s="12"/>
      <c r="G14" s="12"/>
      <c r="H14" s="12"/>
      <c r="I14" s="12"/>
      <c r="J14" s="12"/>
      <c r="K14" s="12"/>
      <c r="L14" s="12"/>
      <c r="M14" s="12"/>
      <c r="N14" s="12"/>
      <c r="O14" s="12"/>
      <c r="P14" s="12"/>
    </row>
    <row r="15" spans="1:16" ht="20.95" customHeight="1">
      <c r="A15" s="662" t="s">
        <v>77</v>
      </c>
      <c r="B15" s="662"/>
      <c r="C15" s="662"/>
      <c r="D15" s="12"/>
      <c r="E15" s="12"/>
      <c r="F15" s="12"/>
      <c r="G15" s="671" t="s">
        <v>1225</v>
      </c>
      <c r="H15" s="671"/>
      <c r="I15" s="671"/>
      <c r="J15" s="12"/>
      <c r="K15" s="12"/>
      <c r="L15" s="12"/>
      <c r="M15" s="12"/>
      <c r="N15" s="12"/>
      <c r="O15" s="12"/>
      <c r="P15" s="12"/>
    </row>
    <row r="16" spans="1:16" ht="20.95" customHeight="1">
      <c r="A16" s="665" t="s">
        <v>76</v>
      </c>
      <c r="B16" s="666" t="s">
        <v>75</v>
      </c>
      <c r="C16" s="666"/>
      <c r="D16" s="668" t="s">
        <v>74</v>
      </c>
      <c r="E16" s="668"/>
      <c r="F16" s="668"/>
      <c r="G16" s="668"/>
      <c r="H16" s="668"/>
      <c r="I16" s="668"/>
      <c r="J16" s="12"/>
      <c r="K16" s="12"/>
      <c r="L16" s="12"/>
      <c r="M16" s="12"/>
      <c r="N16" s="12"/>
      <c r="O16" s="12"/>
      <c r="P16" s="12"/>
    </row>
    <row r="17" spans="1:16" ht="23.25" customHeight="1">
      <c r="A17" s="665"/>
      <c r="B17" s="666"/>
      <c r="C17" s="666"/>
      <c r="D17" s="672" t="s">
        <v>73</v>
      </c>
      <c r="E17" s="672"/>
      <c r="F17" s="672"/>
      <c r="G17" s="672"/>
      <c r="H17" s="672"/>
      <c r="I17" s="673" t="s">
        <v>72</v>
      </c>
      <c r="J17" s="12"/>
      <c r="K17" s="12"/>
      <c r="L17" s="12"/>
      <c r="M17" s="12"/>
      <c r="N17" s="12"/>
      <c r="O17" s="12"/>
      <c r="P17" s="12"/>
    </row>
    <row r="18" spans="1:16" ht="27" customHeight="1">
      <c r="A18" s="665"/>
      <c r="B18" s="666"/>
      <c r="C18" s="666"/>
      <c r="D18" s="15" t="s">
        <v>71</v>
      </c>
      <c r="E18" s="15" t="s">
        <v>70</v>
      </c>
      <c r="F18" s="15" t="s">
        <v>69</v>
      </c>
      <c r="G18" s="15" t="s">
        <v>68</v>
      </c>
      <c r="H18" s="15" t="s">
        <v>67</v>
      </c>
      <c r="I18" s="673"/>
      <c r="J18" s="12"/>
      <c r="K18" s="12"/>
      <c r="L18" s="12"/>
      <c r="M18" s="12"/>
      <c r="N18" s="12"/>
      <c r="O18" s="12"/>
      <c r="P18" s="12"/>
    </row>
    <row r="19" spans="1:16" ht="42.75" customHeight="1">
      <c r="A19" s="174" t="s">
        <v>759</v>
      </c>
      <c r="B19" s="669">
        <f>SUM(D19,I19)</f>
        <v>600</v>
      </c>
      <c r="C19" s="669"/>
      <c r="D19" s="14">
        <f>SUM(E19,F19,G19,H19)</f>
        <v>563</v>
      </c>
      <c r="E19" s="14">
        <v>15</v>
      </c>
      <c r="F19" s="14">
        <v>52</v>
      </c>
      <c r="G19" s="14">
        <v>120</v>
      </c>
      <c r="H19" s="14">
        <v>376</v>
      </c>
      <c r="I19" s="13">
        <v>37</v>
      </c>
      <c r="J19" s="12"/>
      <c r="K19" s="12"/>
      <c r="L19" s="12"/>
      <c r="M19" s="12"/>
      <c r="N19" s="12"/>
      <c r="O19" s="12"/>
      <c r="P19" s="12"/>
    </row>
    <row r="20" spans="1:16" ht="20.95" customHeight="1">
      <c r="A20" s="127" t="s">
        <v>1432</v>
      </c>
      <c r="B20" s="12"/>
      <c r="C20" s="12"/>
      <c r="D20" s="12"/>
      <c r="E20" s="12"/>
      <c r="F20" s="12"/>
      <c r="G20" s="12"/>
      <c r="H20" s="670" t="s">
        <v>66</v>
      </c>
      <c r="I20" s="670"/>
      <c r="J20" s="12"/>
      <c r="K20" s="12"/>
      <c r="L20" s="12"/>
      <c r="M20" s="12"/>
      <c r="N20" s="12"/>
      <c r="O20" s="12"/>
      <c r="P20" s="12"/>
    </row>
    <row r="21" spans="1:16" ht="20.95" customHeight="1">
      <c r="A21" s="12"/>
      <c r="B21" s="12"/>
      <c r="C21" s="12"/>
      <c r="D21" s="12"/>
      <c r="E21" s="12"/>
      <c r="F21" s="12"/>
      <c r="G21" s="12"/>
    </row>
    <row r="22" spans="1:16" ht="20.95" customHeight="1"/>
    <row r="23" spans="1:16" ht="20.95" customHeight="1"/>
    <row r="24" spans="1:16" ht="20.95" customHeight="1"/>
    <row r="25" spans="1:16" ht="20.95" customHeight="1"/>
    <row r="26" spans="1:16" ht="20.95" customHeight="1"/>
    <row r="27" spans="1:16" ht="20.95" customHeight="1"/>
    <row r="28" spans="1:16" ht="20.95" customHeight="1"/>
  </sheetData>
  <sheetProtection selectLockedCells="1" selectUnlockedCells="1"/>
  <mergeCells count="20">
    <mergeCell ref="B19:C19"/>
    <mergeCell ref="H20:I20"/>
    <mergeCell ref="L13:P13"/>
    <mergeCell ref="A15:C15"/>
    <mergeCell ref="G15:I15"/>
    <mergeCell ref="A16:A18"/>
    <mergeCell ref="B16:C18"/>
    <mergeCell ref="D16:I16"/>
    <mergeCell ref="D17:H17"/>
    <mergeCell ref="I17:I18"/>
    <mergeCell ref="A1:D1"/>
    <mergeCell ref="E1:M1"/>
    <mergeCell ref="N1:P1"/>
    <mergeCell ref="A2:A3"/>
    <mergeCell ref="B2:B3"/>
    <mergeCell ref="C2:C3"/>
    <mergeCell ref="D2:D3"/>
    <mergeCell ref="E2:N2"/>
    <mergeCell ref="O2:O3"/>
    <mergeCell ref="P2:P3"/>
  </mergeCells>
  <phoneticPr fontId="4"/>
  <pageMargins left="0.78740157480314965" right="0.39370078740157483" top="0.39370078740157483" bottom="0.39370078740157483" header="0" footer="0"/>
  <pageSetup paperSize="9" scale="89" firstPageNumber="0" orientation="landscape" horizontalDpi="300" verticalDpi="300" r:id="rId1"/>
  <headerFooter scaleWithDoc="0" alignWithMargins="0">
    <oddFooter>&amp;C&amp;"ＭＳ 明朝,標準"－５－</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pageSetUpPr fitToPage="1"/>
  </sheetPr>
  <dimension ref="A1:V27"/>
  <sheetViews>
    <sheetView view="pageLayout" zoomScaleNormal="71" workbookViewId="0">
      <selection activeCell="A17" sqref="A17:C19"/>
    </sheetView>
  </sheetViews>
  <sheetFormatPr defaultColWidth="9" defaultRowHeight="14.4"/>
  <cols>
    <col min="1" max="1" width="2.6640625" style="12" customWidth="1"/>
    <col min="2" max="2" width="2.21875" style="12" customWidth="1"/>
    <col min="3" max="3" width="7.6640625" style="12" customWidth="1"/>
    <col min="4" max="7" width="8.88671875" style="12" customWidth="1"/>
    <col min="8" max="8" width="9.44140625" style="12" customWidth="1"/>
    <col min="9" max="15" width="8.88671875" style="12" customWidth="1"/>
    <col min="16" max="17" width="9.44140625" style="12" customWidth="1"/>
    <col min="18" max="19" width="8.88671875" style="12" customWidth="1"/>
    <col min="20" max="16384" width="9" style="12"/>
  </cols>
  <sheetData>
    <row r="1" spans="1:22" ht="20.95" customHeight="1">
      <c r="A1" s="682" t="s">
        <v>104</v>
      </c>
      <c r="B1" s="682"/>
      <c r="C1" s="682"/>
      <c r="D1" s="682"/>
      <c r="E1" s="682"/>
      <c r="F1" s="1"/>
      <c r="G1" s="1"/>
      <c r="H1" s="1"/>
      <c r="I1" s="1"/>
      <c r="J1" s="1"/>
      <c r="K1" s="1"/>
      <c r="L1" s="1"/>
      <c r="M1" s="1"/>
      <c r="N1" s="1"/>
      <c r="O1" s="1"/>
      <c r="P1" s="1"/>
      <c r="Q1" s="1"/>
      <c r="R1" s="1"/>
      <c r="S1" s="1"/>
      <c r="T1" s="1"/>
      <c r="U1" s="1"/>
      <c r="V1" s="1"/>
    </row>
    <row r="2" spans="1:22" ht="20.149999999999999" customHeight="1">
      <c r="A2" s="1" t="s">
        <v>105</v>
      </c>
      <c r="B2" s="1"/>
      <c r="C2" s="1"/>
      <c r="D2" s="1"/>
      <c r="E2" s="1"/>
      <c r="F2" s="1"/>
      <c r="G2" s="1"/>
      <c r="H2" s="1"/>
      <c r="I2" s="1"/>
      <c r="J2" s="1"/>
      <c r="K2" s="1"/>
      <c r="L2" s="1"/>
      <c r="M2" s="1"/>
      <c r="N2" s="1"/>
      <c r="O2" s="1"/>
      <c r="P2" s="1"/>
      <c r="Q2" s="1"/>
      <c r="R2" s="1"/>
      <c r="S2" s="1"/>
      <c r="T2" s="1"/>
      <c r="U2" s="1"/>
    </row>
    <row r="3" spans="1:22" ht="20.149999999999999" customHeight="1">
      <c r="A3" s="581" t="s">
        <v>1479</v>
      </c>
      <c r="B3" s="581"/>
      <c r="C3" s="581"/>
      <c r="D3" s="581"/>
      <c r="E3" s="581"/>
      <c r="F3" s="581"/>
      <c r="G3" s="581"/>
      <c r="H3" s="581"/>
      <c r="I3" s="581"/>
      <c r="J3" s="581"/>
      <c r="K3" s="581"/>
      <c r="L3" s="581"/>
      <c r="M3" s="581"/>
      <c r="N3" s="581"/>
      <c r="O3" s="581"/>
      <c r="P3" s="581"/>
      <c r="Q3" s="581"/>
      <c r="R3" s="581"/>
      <c r="S3" s="581"/>
      <c r="T3" s="1"/>
      <c r="U3" s="1"/>
    </row>
    <row r="4" spans="1:22" ht="20.149999999999999" customHeight="1">
      <c r="A4" s="581" t="s">
        <v>1480</v>
      </c>
      <c r="B4" s="581"/>
      <c r="C4" s="581"/>
      <c r="D4" s="581"/>
      <c r="E4" s="581"/>
      <c r="F4" s="581"/>
      <c r="G4" s="581"/>
      <c r="H4" s="581"/>
      <c r="I4" s="581"/>
      <c r="J4" s="581"/>
      <c r="K4" s="581"/>
      <c r="L4" s="581"/>
      <c r="M4" s="581"/>
      <c r="N4" s="581"/>
      <c r="O4" s="581"/>
      <c r="P4" s="581"/>
      <c r="Q4" s="581"/>
      <c r="R4" s="581"/>
      <c r="S4" s="581"/>
      <c r="T4" s="1"/>
      <c r="U4" s="1"/>
    </row>
    <row r="5" spans="1:22" ht="20.149999999999999" customHeight="1">
      <c r="A5" s="581" t="s">
        <v>106</v>
      </c>
      <c r="B5" s="581"/>
      <c r="C5" s="581"/>
      <c r="D5" s="581"/>
      <c r="E5" s="581"/>
      <c r="F5" s="581"/>
      <c r="G5" s="581"/>
      <c r="H5" s="581"/>
      <c r="I5" s="581"/>
      <c r="J5" s="581"/>
      <c r="K5" s="581"/>
      <c r="L5" s="581"/>
      <c r="M5" s="581"/>
      <c r="N5" s="581"/>
      <c r="O5" s="581"/>
      <c r="P5" s="581"/>
      <c r="Q5" s="581"/>
      <c r="R5" s="581"/>
      <c r="S5" s="581"/>
      <c r="T5" s="1"/>
      <c r="U5" s="1"/>
    </row>
    <row r="6" spans="1:22" ht="20.149999999999999" customHeight="1">
      <c r="A6" s="581" t="s">
        <v>1481</v>
      </c>
      <c r="B6" s="581"/>
      <c r="C6" s="581"/>
      <c r="D6" s="581"/>
      <c r="E6" s="581"/>
      <c r="F6" s="581"/>
      <c r="G6" s="581"/>
      <c r="H6" s="581"/>
      <c r="I6" s="581"/>
      <c r="J6" s="581"/>
      <c r="K6" s="581"/>
      <c r="L6" s="581"/>
      <c r="M6" s="581"/>
      <c r="N6" s="581"/>
      <c r="O6" s="581"/>
      <c r="P6" s="581"/>
      <c r="Q6" s="581"/>
      <c r="R6" s="581"/>
      <c r="S6" s="581"/>
      <c r="T6" s="1"/>
      <c r="U6" s="1"/>
    </row>
    <row r="7" spans="1:22" ht="20.149999999999999" customHeight="1">
      <c r="A7" s="581" t="s">
        <v>1482</v>
      </c>
      <c r="B7" s="581"/>
      <c r="C7" s="581"/>
      <c r="D7" s="581"/>
      <c r="E7" s="581"/>
      <c r="F7" s="581"/>
      <c r="G7" s="581"/>
      <c r="H7" s="581"/>
      <c r="I7" s="581"/>
      <c r="J7" s="581"/>
      <c r="K7" s="581"/>
      <c r="L7" s="581"/>
      <c r="M7" s="581"/>
      <c r="N7" s="581"/>
      <c r="O7" s="581"/>
      <c r="P7" s="581"/>
      <c r="Q7" s="581"/>
      <c r="R7" s="581"/>
      <c r="S7" s="581"/>
      <c r="T7" s="1"/>
      <c r="U7" s="1"/>
    </row>
    <row r="8" spans="1:22" ht="20.95" customHeight="1">
      <c r="A8" s="1"/>
      <c r="B8" s="1"/>
      <c r="C8" s="1"/>
      <c r="D8" s="1"/>
      <c r="E8" s="1"/>
      <c r="F8" s="1"/>
      <c r="G8" s="1"/>
      <c r="H8" s="1"/>
      <c r="I8" s="1"/>
      <c r="J8" s="1"/>
      <c r="K8" s="1"/>
      <c r="L8" s="1"/>
      <c r="M8" s="1"/>
      <c r="N8" s="1"/>
      <c r="O8" s="1"/>
      <c r="P8" s="1"/>
      <c r="Q8" s="575" t="s">
        <v>1483</v>
      </c>
      <c r="R8" s="575"/>
      <c r="S8" s="575"/>
      <c r="T8" s="1"/>
      <c r="U8" s="1"/>
      <c r="V8" s="1"/>
    </row>
    <row r="9" spans="1:22" ht="24.75" customHeight="1">
      <c r="A9" s="676" t="s">
        <v>107</v>
      </c>
      <c r="B9" s="676"/>
      <c r="C9" s="677" t="s">
        <v>108</v>
      </c>
      <c r="D9" s="678" t="s">
        <v>109</v>
      </c>
      <c r="E9" s="679"/>
      <c r="F9" s="679"/>
      <c r="G9" s="679"/>
      <c r="H9" s="679"/>
      <c r="I9" s="679"/>
      <c r="J9" s="679"/>
      <c r="K9" s="679"/>
      <c r="L9" s="679"/>
      <c r="M9" s="679"/>
      <c r="N9" s="679"/>
      <c r="O9" s="679"/>
      <c r="P9" s="679"/>
      <c r="Q9" s="680"/>
      <c r="R9" s="678" t="s">
        <v>110</v>
      </c>
      <c r="S9" s="681"/>
      <c r="T9" s="1"/>
      <c r="U9" s="1"/>
      <c r="V9" s="1"/>
    </row>
    <row r="10" spans="1:22" ht="45" customHeight="1">
      <c r="A10" s="676"/>
      <c r="B10" s="676"/>
      <c r="C10" s="677"/>
      <c r="D10" s="25" t="s">
        <v>111</v>
      </c>
      <c r="E10" s="26" t="s">
        <v>112</v>
      </c>
      <c r="F10" s="25" t="s">
        <v>1478</v>
      </c>
      <c r="G10" s="25" t="s">
        <v>113</v>
      </c>
      <c r="H10" s="26" t="s">
        <v>114</v>
      </c>
      <c r="I10" s="25" t="s">
        <v>115</v>
      </c>
      <c r="J10" s="25" t="s">
        <v>116</v>
      </c>
      <c r="K10" s="25" t="s">
        <v>117</v>
      </c>
      <c r="L10" s="25" t="s">
        <v>118</v>
      </c>
      <c r="M10" s="25" t="s">
        <v>119</v>
      </c>
      <c r="N10" s="25" t="s">
        <v>120</v>
      </c>
      <c r="O10" s="26" t="s">
        <v>121</v>
      </c>
      <c r="P10" s="26" t="s">
        <v>122</v>
      </c>
      <c r="Q10" s="25" t="s">
        <v>123</v>
      </c>
      <c r="R10" s="25" t="s">
        <v>111</v>
      </c>
      <c r="S10" s="27" t="s">
        <v>124</v>
      </c>
      <c r="T10" s="1"/>
      <c r="U10" s="1"/>
      <c r="V10" s="1"/>
    </row>
    <row r="11" spans="1:22" ht="27" customHeight="1">
      <c r="A11" s="674" t="s">
        <v>125</v>
      </c>
      <c r="B11" s="674"/>
      <c r="C11" s="25" t="s">
        <v>126</v>
      </c>
      <c r="D11" s="28"/>
      <c r="E11" s="28">
        <v>9</v>
      </c>
      <c r="F11" s="28">
        <v>1</v>
      </c>
      <c r="G11" s="28"/>
      <c r="H11" s="28">
        <f>SUM(D11:G11)</f>
        <v>10</v>
      </c>
      <c r="I11" s="28"/>
      <c r="J11" s="28"/>
      <c r="K11" s="28"/>
      <c r="L11" s="28"/>
      <c r="M11" s="28"/>
      <c r="N11" s="28"/>
      <c r="O11" s="28"/>
      <c r="P11" s="28">
        <f>SUM(I11:O11)</f>
        <v>0</v>
      </c>
      <c r="Q11" s="28">
        <f t="shared" ref="Q11:Q19" si="0">SUM(H11+P11)</f>
        <v>10</v>
      </c>
      <c r="R11" s="28">
        <v>17</v>
      </c>
      <c r="S11" s="29">
        <v>12</v>
      </c>
      <c r="T11" s="1"/>
      <c r="U11" s="1"/>
      <c r="V11" s="1"/>
    </row>
    <row r="12" spans="1:22" ht="27" customHeight="1">
      <c r="A12" s="674"/>
      <c r="B12" s="674"/>
      <c r="C12" s="25" t="s">
        <v>127</v>
      </c>
      <c r="D12" s="30"/>
      <c r="E12" s="30">
        <v>5.96</v>
      </c>
      <c r="F12" s="30">
        <v>2.06</v>
      </c>
      <c r="G12" s="30"/>
      <c r="H12" s="30">
        <f t="shared" ref="H12:H19" si="1">SUM(D12:G12)</f>
        <v>8.02</v>
      </c>
      <c r="I12" s="30"/>
      <c r="J12" s="30"/>
      <c r="K12" s="30"/>
      <c r="L12" s="30"/>
      <c r="M12" s="30"/>
      <c r="N12" s="30"/>
      <c r="O12" s="30"/>
      <c r="P12" s="30">
        <f t="shared" ref="P12:P19" si="2">SUM(I12:O12)</f>
        <v>0</v>
      </c>
      <c r="Q12" s="30">
        <f t="shared" si="0"/>
        <v>8.02</v>
      </c>
      <c r="R12" s="30">
        <v>11.9</v>
      </c>
      <c r="S12" s="31">
        <v>5.42</v>
      </c>
      <c r="T12" s="1"/>
      <c r="U12" s="1"/>
      <c r="V12" s="1"/>
    </row>
    <row r="13" spans="1:22" ht="27" customHeight="1">
      <c r="A13" s="674"/>
      <c r="B13" s="674"/>
      <c r="C13" s="25" t="s">
        <v>128</v>
      </c>
      <c r="D13" s="28"/>
      <c r="E13" s="28">
        <v>270</v>
      </c>
      <c r="F13" s="28">
        <v>5</v>
      </c>
      <c r="G13" s="28"/>
      <c r="H13" s="28">
        <f t="shared" si="1"/>
        <v>275</v>
      </c>
      <c r="I13" s="28"/>
      <c r="J13" s="28"/>
      <c r="K13" s="28"/>
      <c r="L13" s="28"/>
      <c r="M13" s="28"/>
      <c r="N13" s="28"/>
      <c r="O13" s="28"/>
      <c r="P13" s="28">
        <f t="shared" si="2"/>
        <v>0</v>
      </c>
      <c r="Q13" s="28">
        <f t="shared" si="0"/>
        <v>275</v>
      </c>
      <c r="R13" s="28">
        <v>0</v>
      </c>
      <c r="S13" s="29">
        <v>360</v>
      </c>
      <c r="T13" s="1"/>
      <c r="U13" s="1"/>
      <c r="V13" s="1"/>
    </row>
    <row r="14" spans="1:22" ht="27" customHeight="1">
      <c r="A14" s="674" t="s">
        <v>129</v>
      </c>
      <c r="B14" s="674"/>
      <c r="C14" s="25" t="s">
        <v>126</v>
      </c>
      <c r="D14" s="28"/>
      <c r="E14" s="28"/>
      <c r="F14" s="28"/>
      <c r="G14" s="28">
        <v>2</v>
      </c>
      <c r="H14" s="28">
        <f t="shared" si="1"/>
        <v>2</v>
      </c>
      <c r="I14" s="28"/>
      <c r="J14" s="28">
        <v>1</v>
      </c>
      <c r="K14" s="28"/>
      <c r="L14" s="28"/>
      <c r="M14" s="28">
        <v>2</v>
      </c>
      <c r="N14" s="28">
        <v>4</v>
      </c>
      <c r="O14" s="28">
        <v>1</v>
      </c>
      <c r="P14" s="28">
        <f t="shared" si="2"/>
        <v>8</v>
      </c>
      <c r="Q14" s="28">
        <f t="shared" si="0"/>
        <v>10</v>
      </c>
      <c r="R14" s="28"/>
      <c r="S14" s="29"/>
      <c r="T14" s="1"/>
      <c r="U14" s="1"/>
      <c r="V14" s="1"/>
    </row>
    <row r="15" spans="1:22" ht="27" customHeight="1">
      <c r="A15" s="674"/>
      <c r="B15" s="674"/>
      <c r="C15" s="25" t="s">
        <v>127</v>
      </c>
      <c r="D15" s="30"/>
      <c r="E15" s="30"/>
      <c r="F15" s="30"/>
      <c r="G15" s="30">
        <v>9.8000000000000007</v>
      </c>
      <c r="H15" s="30">
        <f t="shared" si="1"/>
        <v>9.8000000000000007</v>
      </c>
      <c r="I15" s="30"/>
      <c r="J15" s="30">
        <v>14</v>
      </c>
      <c r="K15" s="30"/>
      <c r="L15" s="30"/>
      <c r="M15" s="30">
        <v>150</v>
      </c>
      <c r="N15" s="30">
        <v>570</v>
      </c>
      <c r="O15" s="30">
        <v>233</v>
      </c>
      <c r="P15" s="30">
        <f t="shared" si="2"/>
        <v>967</v>
      </c>
      <c r="Q15" s="30">
        <f t="shared" si="0"/>
        <v>976.8</v>
      </c>
      <c r="R15" s="30"/>
      <c r="S15" s="31"/>
      <c r="T15" s="1"/>
      <c r="U15" s="1"/>
      <c r="V15" s="1"/>
    </row>
    <row r="16" spans="1:22" ht="27" customHeight="1">
      <c r="A16" s="674"/>
      <c r="B16" s="674"/>
      <c r="C16" s="25" t="s">
        <v>128</v>
      </c>
      <c r="D16" s="28"/>
      <c r="E16" s="28"/>
      <c r="F16" s="28"/>
      <c r="G16" s="28">
        <v>542</v>
      </c>
      <c r="H16" s="28">
        <f t="shared" si="1"/>
        <v>542</v>
      </c>
      <c r="I16" s="28"/>
      <c r="J16" s="28">
        <v>150</v>
      </c>
      <c r="K16" s="28"/>
      <c r="L16" s="28"/>
      <c r="M16" s="28">
        <v>3878</v>
      </c>
      <c r="N16" s="28">
        <v>1620</v>
      </c>
      <c r="O16" s="28">
        <v>1044</v>
      </c>
      <c r="P16" s="28">
        <f t="shared" si="2"/>
        <v>6692</v>
      </c>
      <c r="Q16" s="28">
        <f t="shared" si="0"/>
        <v>7234</v>
      </c>
      <c r="R16" s="28"/>
      <c r="S16" s="29"/>
      <c r="T16" s="1"/>
      <c r="U16" s="1"/>
      <c r="V16" s="1"/>
    </row>
    <row r="17" spans="1:22" ht="27" customHeight="1">
      <c r="A17" s="674" t="s">
        <v>130</v>
      </c>
      <c r="B17" s="674"/>
      <c r="C17" s="25" t="s">
        <v>126</v>
      </c>
      <c r="D17" s="28">
        <v>8</v>
      </c>
      <c r="E17" s="28">
        <v>478</v>
      </c>
      <c r="F17" s="28">
        <v>271</v>
      </c>
      <c r="G17" s="28">
        <v>65</v>
      </c>
      <c r="H17" s="28">
        <f t="shared" si="1"/>
        <v>822</v>
      </c>
      <c r="I17" s="28">
        <v>15</v>
      </c>
      <c r="J17" s="28">
        <v>25</v>
      </c>
      <c r="K17" s="28"/>
      <c r="L17" s="28"/>
      <c r="M17" s="28"/>
      <c r="N17" s="28"/>
      <c r="O17" s="28"/>
      <c r="P17" s="28">
        <f t="shared" si="2"/>
        <v>40</v>
      </c>
      <c r="Q17" s="28">
        <f t="shared" si="0"/>
        <v>862</v>
      </c>
      <c r="R17" s="28">
        <v>5</v>
      </c>
      <c r="S17" s="29">
        <v>32</v>
      </c>
      <c r="T17" s="1"/>
      <c r="U17" s="1"/>
      <c r="V17" s="1"/>
    </row>
    <row r="18" spans="1:22" ht="27" customHeight="1">
      <c r="A18" s="674"/>
      <c r="B18" s="674"/>
      <c r="C18" s="25" t="s">
        <v>127</v>
      </c>
      <c r="D18" s="30">
        <v>4</v>
      </c>
      <c r="E18" s="30">
        <v>279.88</v>
      </c>
      <c r="F18" s="30">
        <v>577.55999999999995</v>
      </c>
      <c r="G18" s="30">
        <v>295.66000000000003</v>
      </c>
      <c r="H18" s="30">
        <f t="shared" si="1"/>
        <v>1157.0999999999999</v>
      </c>
      <c r="I18" s="30">
        <v>135.58000000000001</v>
      </c>
      <c r="J18" s="30">
        <v>370.75</v>
      </c>
      <c r="K18" s="30"/>
      <c r="L18" s="30"/>
      <c r="M18" s="30"/>
      <c r="N18" s="30"/>
      <c r="O18" s="30"/>
      <c r="P18" s="30">
        <f t="shared" si="2"/>
        <v>506.33000000000004</v>
      </c>
      <c r="Q18" s="30">
        <f t="shared" si="0"/>
        <v>1663.4299999999998</v>
      </c>
      <c r="R18" s="30">
        <v>3.5</v>
      </c>
      <c r="S18" s="31">
        <v>27.4</v>
      </c>
      <c r="T18" s="1"/>
      <c r="U18" s="1"/>
      <c r="V18" s="1"/>
    </row>
    <row r="19" spans="1:22" ht="27" customHeight="1">
      <c r="A19" s="674"/>
      <c r="B19" s="674"/>
      <c r="C19" s="25" t="s">
        <v>128</v>
      </c>
      <c r="D19" s="361">
        <v>0</v>
      </c>
      <c r="E19" s="361">
        <v>14101</v>
      </c>
      <c r="F19" s="434">
        <v>14460</v>
      </c>
      <c r="G19" s="361">
        <v>10242</v>
      </c>
      <c r="H19" s="361">
        <f t="shared" si="1"/>
        <v>38803</v>
      </c>
      <c r="I19" s="361">
        <v>3621</v>
      </c>
      <c r="J19" s="361">
        <v>6801</v>
      </c>
      <c r="K19" s="361"/>
      <c r="L19" s="361"/>
      <c r="M19" s="361"/>
      <c r="N19" s="361"/>
      <c r="O19" s="361"/>
      <c r="P19" s="361">
        <f t="shared" si="2"/>
        <v>10422</v>
      </c>
      <c r="Q19" s="28">
        <f t="shared" si="0"/>
        <v>49225</v>
      </c>
      <c r="R19" s="28">
        <v>0</v>
      </c>
      <c r="S19" s="29">
        <v>938</v>
      </c>
      <c r="T19" s="1"/>
      <c r="U19" s="1"/>
      <c r="V19" s="1"/>
    </row>
    <row r="20" spans="1:22" ht="27" customHeight="1">
      <c r="A20" s="675" t="s">
        <v>123</v>
      </c>
      <c r="B20" s="675"/>
      <c r="C20" s="25" t="s">
        <v>126</v>
      </c>
      <c r="D20" s="183">
        <f t="shared" ref="D20:R20" si="3">SUM(D11+D14+D17)</f>
        <v>8</v>
      </c>
      <c r="E20" s="183">
        <f>SUM(E11+E14+E17)</f>
        <v>487</v>
      </c>
      <c r="F20" s="183">
        <f t="shared" si="3"/>
        <v>272</v>
      </c>
      <c r="G20" s="183">
        <f t="shared" si="3"/>
        <v>67</v>
      </c>
      <c r="H20" s="183">
        <f t="shared" si="3"/>
        <v>834</v>
      </c>
      <c r="I20" s="183">
        <f t="shared" si="3"/>
        <v>15</v>
      </c>
      <c r="J20" s="183">
        <f t="shared" si="3"/>
        <v>26</v>
      </c>
      <c r="K20" s="183">
        <f t="shared" si="3"/>
        <v>0</v>
      </c>
      <c r="L20" s="183">
        <f t="shared" si="3"/>
        <v>0</v>
      </c>
      <c r="M20" s="183">
        <f t="shared" si="3"/>
        <v>2</v>
      </c>
      <c r="N20" s="183">
        <f t="shared" si="3"/>
        <v>4</v>
      </c>
      <c r="O20" s="183">
        <f t="shared" si="3"/>
        <v>1</v>
      </c>
      <c r="P20" s="183">
        <f t="shared" si="3"/>
        <v>48</v>
      </c>
      <c r="Q20" s="183">
        <f t="shared" si="3"/>
        <v>882</v>
      </c>
      <c r="R20" s="183">
        <f t="shared" si="3"/>
        <v>22</v>
      </c>
      <c r="S20" s="184">
        <v>44</v>
      </c>
      <c r="T20" s="1"/>
      <c r="U20" s="1"/>
      <c r="V20" s="1"/>
    </row>
    <row r="21" spans="1:22" ht="27" customHeight="1">
      <c r="A21" s="675"/>
      <c r="B21" s="675"/>
      <c r="C21" s="25" t="s">
        <v>127</v>
      </c>
      <c r="D21" s="30">
        <f t="shared" ref="D21:R22" si="4">SUM(D12+D15+D18)</f>
        <v>4</v>
      </c>
      <c r="E21" s="30">
        <f>SUM(E12+E15+E18)</f>
        <v>285.83999999999997</v>
      </c>
      <c r="F21" s="30">
        <f t="shared" si="4"/>
        <v>579.61999999999989</v>
      </c>
      <c r="G21" s="30">
        <f t="shared" si="4"/>
        <v>305.46000000000004</v>
      </c>
      <c r="H21" s="30">
        <f t="shared" si="4"/>
        <v>1174.9199999999998</v>
      </c>
      <c r="I21" s="30">
        <f t="shared" si="4"/>
        <v>135.58000000000001</v>
      </c>
      <c r="J21" s="30">
        <f t="shared" si="4"/>
        <v>384.75</v>
      </c>
      <c r="K21" s="30">
        <f t="shared" si="4"/>
        <v>0</v>
      </c>
      <c r="L21" s="30">
        <f t="shared" si="4"/>
        <v>0</v>
      </c>
      <c r="M21" s="30">
        <f t="shared" si="4"/>
        <v>150</v>
      </c>
      <c r="N21" s="30">
        <f t="shared" si="4"/>
        <v>570</v>
      </c>
      <c r="O21" s="30">
        <f t="shared" si="4"/>
        <v>233</v>
      </c>
      <c r="P21" s="30">
        <f t="shared" si="4"/>
        <v>1473.33</v>
      </c>
      <c r="Q21" s="30">
        <f t="shared" si="4"/>
        <v>2648.25</v>
      </c>
      <c r="R21" s="30">
        <f t="shared" si="4"/>
        <v>15.4</v>
      </c>
      <c r="S21" s="31">
        <v>32.82</v>
      </c>
      <c r="T21" s="1"/>
      <c r="U21" s="1"/>
      <c r="V21" s="1"/>
    </row>
    <row r="22" spans="1:22" ht="27" customHeight="1">
      <c r="A22" s="675"/>
      <c r="B22" s="675"/>
      <c r="C22" s="32" t="s">
        <v>128</v>
      </c>
      <c r="D22" s="33">
        <f t="shared" si="4"/>
        <v>0</v>
      </c>
      <c r="E22" s="33">
        <f>SUM(E13+E16+E19)</f>
        <v>14371</v>
      </c>
      <c r="F22" s="33">
        <f t="shared" si="4"/>
        <v>14465</v>
      </c>
      <c r="G22" s="33">
        <f t="shared" si="4"/>
        <v>10784</v>
      </c>
      <c r="H22" s="33">
        <f t="shared" si="4"/>
        <v>39620</v>
      </c>
      <c r="I22" s="33">
        <f t="shared" si="4"/>
        <v>3621</v>
      </c>
      <c r="J22" s="33">
        <f t="shared" si="4"/>
        <v>6951</v>
      </c>
      <c r="K22" s="33">
        <f t="shared" si="4"/>
        <v>0</v>
      </c>
      <c r="L22" s="33">
        <f t="shared" si="4"/>
        <v>0</v>
      </c>
      <c r="M22" s="33">
        <f t="shared" si="4"/>
        <v>3878</v>
      </c>
      <c r="N22" s="33">
        <f t="shared" si="4"/>
        <v>1620</v>
      </c>
      <c r="O22" s="33">
        <f t="shared" si="4"/>
        <v>1044</v>
      </c>
      <c r="P22" s="33">
        <f t="shared" si="4"/>
        <v>17114</v>
      </c>
      <c r="Q22" s="33">
        <f t="shared" si="4"/>
        <v>56734</v>
      </c>
      <c r="R22" s="33">
        <f t="shared" si="4"/>
        <v>0</v>
      </c>
      <c r="S22" s="34">
        <v>1298</v>
      </c>
      <c r="T22" s="1"/>
      <c r="U22" s="1"/>
      <c r="V22" s="1"/>
    </row>
    <row r="23" spans="1:22">
      <c r="A23" s="1"/>
      <c r="B23" s="1"/>
      <c r="C23" s="1"/>
      <c r="D23" s="1"/>
      <c r="E23" s="1"/>
      <c r="F23" s="1"/>
      <c r="G23" s="1"/>
      <c r="H23" s="1"/>
      <c r="I23" s="1"/>
      <c r="J23" s="1"/>
      <c r="K23" s="1"/>
      <c r="L23" s="1"/>
      <c r="M23" s="1"/>
      <c r="N23" s="1"/>
      <c r="O23" s="1"/>
      <c r="P23" s="1"/>
      <c r="Q23" s="1"/>
      <c r="R23" s="1"/>
      <c r="S23" s="1"/>
      <c r="T23" s="1"/>
      <c r="U23" s="1"/>
      <c r="V23" s="1"/>
    </row>
    <row r="24" spans="1:22">
      <c r="A24" s="1"/>
      <c r="B24" s="1"/>
      <c r="C24" s="1"/>
      <c r="D24" s="1"/>
      <c r="E24" s="1"/>
      <c r="F24" s="1"/>
      <c r="G24" s="1"/>
      <c r="H24" s="1"/>
      <c r="I24" s="1"/>
      <c r="J24" s="1"/>
      <c r="K24" s="1"/>
      <c r="L24" s="1"/>
      <c r="M24" s="1"/>
      <c r="N24" s="1"/>
      <c r="O24" s="1"/>
      <c r="P24" s="1"/>
      <c r="Q24" s="1"/>
      <c r="R24" s="1"/>
      <c r="S24" s="165"/>
      <c r="T24" s="1"/>
      <c r="U24" s="1"/>
      <c r="V24" s="1"/>
    </row>
    <row r="25" spans="1:22">
      <c r="A25" s="1"/>
      <c r="B25" s="1"/>
      <c r="C25" s="1"/>
      <c r="D25" s="1"/>
      <c r="E25" s="1"/>
      <c r="F25" s="1"/>
      <c r="G25" s="1"/>
      <c r="H25" s="1"/>
      <c r="I25" s="1"/>
      <c r="J25" s="1"/>
      <c r="K25" s="1"/>
      <c r="L25" s="1"/>
      <c r="M25" s="1"/>
      <c r="N25" s="1"/>
      <c r="O25" s="1"/>
      <c r="P25" s="1"/>
      <c r="Q25" s="1"/>
      <c r="R25" s="1"/>
      <c r="S25" s="1"/>
      <c r="T25" s="1"/>
      <c r="U25" s="1"/>
      <c r="V25" s="1"/>
    </row>
    <row r="26" spans="1:22">
      <c r="A26" s="1"/>
      <c r="B26" s="1"/>
      <c r="C26" s="35"/>
      <c r="D26" s="35"/>
      <c r="E26" s="35"/>
      <c r="F26" s="35"/>
      <c r="G26" s="35"/>
      <c r="H26" s="35"/>
      <c r="I26" s="35"/>
      <c r="J26" s="35"/>
      <c r="K26" s="35"/>
      <c r="L26" s="35"/>
      <c r="M26" s="35"/>
      <c r="N26" s="35"/>
      <c r="O26" s="35"/>
      <c r="P26" s="35"/>
      <c r="Q26" s="35"/>
      <c r="R26" s="35"/>
      <c r="S26" s="35"/>
      <c r="T26" s="1"/>
      <c r="U26" s="1"/>
      <c r="V26" s="1"/>
    </row>
    <row r="27" spans="1:22">
      <c r="A27" s="1"/>
      <c r="B27" s="1"/>
      <c r="C27" s="1"/>
      <c r="D27" s="1"/>
      <c r="E27" s="1"/>
      <c r="F27" s="1"/>
      <c r="G27" s="1"/>
      <c r="H27" s="1"/>
      <c r="I27" s="1"/>
      <c r="J27" s="1"/>
      <c r="K27" s="1"/>
      <c r="L27" s="1"/>
      <c r="M27" s="1"/>
      <c r="N27" s="1"/>
      <c r="O27" s="1"/>
      <c r="P27" s="1"/>
      <c r="Q27" s="1"/>
      <c r="R27" s="1"/>
      <c r="S27" s="1"/>
      <c r="T27" s="1"/>
      <c r="U27" s="1"/>
      <c r="V27" s="1"/>
    </row>
  </sheetData>
  <sheetProtection selectLockedCells="1" selectUnlockedCells="1"/>
  <mergeCells count="15">
    <mergeCell ref="A1:E1"/>
    <mergeCell ref="A3:S3"/>
    <mergeCell ref="A4:S4"/>
    <mergeCell ref="A6:S6"/>
    <mergeCell ref="A5:S5"/>
    <mergeCell ref="A7:S7"/>
    <mergeCell ref="A11:B13"/>
    <mergeCell ref="A14:B16"/>
    <mergeCell ref="A17:B19"/>
    <mergeCell ref="A20:B22"/>
    <mergeCell ref="Q8:S8"/>
    <mergeCell ref="A9:B10"/>
    <mergeCell ref="C9:C10"/>
    <mergeCell ref="D9:Q9"/>
    <mergeCell ref="R9:S9"/>
  </mergeCells>
  <phoneticPr fontId="4"/>
  <pageMargins left="0.78740157480314965" right="0.39370078740157483" top="0.39370078740157483" bottom="0.39370078740157483" header="0" footer="0"/>
  <pageSetup paperSize="9" scale="86" firstPageNumber="0" orientation="landscape" r:id="rId1"/>
  <headerFooter scaleWithDoc="0" alignWithMargins="0">
    <oddFooter>&amp;C&amp;"ＭＳ 明朝,標準"－６－</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F7295C-84F2-4461-A788-4ADC06773ED3}">
  <sheetPr>
    <pageSetUpPr fitToPage="1"/>
  </sheetPr>
  <dimension ref="A1:Q25"/>
  <sheetViews>
    <sheetView view="pageLayout" topLeftCell="A10" zoomScaleNormal="100" workbookViewId="0">
      <selection activeCell="J16" sqref="J16"/>
    </sheetView>
  </sheetViews>
  <sheetFormatPr defaultColWidth="9" defaultRowHeight="14.4"/>
  <cols>
    <col min="1" max="1" width="3.109375" style="37" customWidth="1"/>
    <col min="2" max="2" width="18" style="12" customWidth="1"/>
    <col min="3" max="14" width="9.21875" style="12" customWidth="1"/>
    <col min="15" max="16" width="9.44140625" style="12" customWidth="1"/>
    <col min="17" max="17" width="9.21875" style="12" customWidth="1"/>
    <col min="18" max="16384" width="9" style="12"/>
  </cols>
  <sheetData>
    <row r="1" spans="1:17" s="36" customFormat="1" ht="20.95" customHeight="1">
      <c r="A1" s="683" t="s">
        <v>131</v>
      </c>
      <c r="B1" s="683"/>
      <c r="C1" s="683"/>
      <c r="D1" s="6"/>
      <c r="E1" s="6"/>
      <c r="F1" s="6"/>
      <c r="G1" s="6"/>
      <c r="H1" s="6"/>
      <c r="I1" s="6"/>
      <c r="J1" s="6"/>
      <c r="K1" s="6"/>
      <c r="L1" s="6"/>
      <c r="M1" s="6"/>
      <c r="N1" s="6"/>
      <c r="O1" s="6"/>
      <c r="P1" s="6"/>
      <c r="Q1" s="6"/>
    </row>
    <row r="2" spans="1:17" ht="17.2" customHeight="1">
      <c r="A2" s="684" t="s">
        <v>132</v>
      </c>
      <c r="B2" s="684"/>
      <c r="C2" s="684"/>
      <c r="D2" s="684"/>
      <c r="E2" s="684"/>
      <c r="F2" s="684"/>
      <c r="G2" s="684"/>
      <c r="H2" s="684"/>
      <c r="I2" s="684"/>
      <c r="J2" s="684"/>
      <c r="K2" s="684"/>
      <c r="L2" s="684"/>
      <c r="M2" s="684"/>
      <c r="N2" s="684"/>
      <c r="O2" s="684"/>
      <c r="P2" s="684"/>
      <c r="Q2" s="684"/>
    </row>
    <row r="3" spans="1:17" s="36" customFormat="1" ht="20.95" customHeight="1">
      <c r="A3" s="684" t="s">
        <v>133</v>
      </c>
      <c r="B3" s="684"/>
      <c r="C3" s="684"/>
      <c r="D3" s="684"/>
      <c r="E3" s="684"/>
      <c r="F3" s="684"/>
      <c r="G3" s="684"/>
      <c r="H3" s="684"/>
      <c r="I3" s="684"/>
      <c r="J3" s="684"/>
      <c r="K3" s="684"/>
      <c r="L3" s="684"/>
      <c r="M3" s="684"/>
      <c r="N3" s="684"/>
      <c r="O3" s="684"/>
      <c r="P3" s="684"/>
      <c r="Q3" s="684"/>
    </row>
    <row r="4" spans="1:17" ht="24.05" customHeight="1">
      <c r="A4" s="1" t="s">
        <v>1485</v>
      </c>
      <c r="B4" s="1"/>
      <c r="C4" s="1"/>
      <c r="D4" s="1"/>
      <c r="E4" s="1"/>
      <c r="F4" s="1"/>
      <c r="G4" s="1"/>
      <c r="H4" s="1"/>
      <c r="I4" s="1"/>
      <c r="J4" s="1"/>
      <c r="K4" s="1"/>
      <c r="L4" s="1"/>
      <c r="M4" s="1"/>
      <c r="N4" s="1"/>
      <c r="O4" s="1"/>
      <c r="P4" s="1"/>
      <c r="Q4" s="1"/>
    </row>
    <row r="5" spans="1:17" ht="24.05" customHeight="1">
      <c r="A5" s="503" t="s">
        <v>1843</v>
      </c>
      <c r="B5" s="1"/>
      <c r="C5" s="1"/>
      <c r="D5" s="1"/>
      <c r="E5" s="1"/>
      <c r="F5" s="1"/>
      <c r="G5" s="1"/>
      <c r="H5" s="1"/>
      <c r="I5" s="1"/>
      <c r="J5" s="1"/>
      <c r="K5" s="1"/>
      <c r="L5" s="1"/>
      <c r="M5" s="1"/>
      <c r="N5" s="1"/>
      <c r="O5" s="1"/>
      <c r="P5" s="1"/>
      <c r="Q5" s="1"/>
    </row>
    <row r="6" spans="1:17" ht="24.05" customHeight="1">
      <c r="A6" s="1" t="s">
        <v>1484</v>
      </c>
      <c r="B6" s="1"/>
      <c r="C6" s="1"/>
      <c r="D6" s="1"/>
      <c r="E6" s="1"/>
      <c r="F6" s="1"/>
      <c r="G6" s="1"/>
      <c r="H6" s="1"/>
      <c r="I6" s="1"/>
      <c r="J6" s="1"/>
      <c r="K6" s="1"/>
      <c r="L6" s="1"/>
      <c r="M6" s="1"/>
      <c r="N6" s="1"/>
      <c r="O6" s="1"/>
      <c r="P6" s="1"/>
      <c r="Q6" s="1"/>
    </row>
    <row r="7" spans="1:17" ht="19.5" customHeight="1">
      <c r="O7" s="685" t="s">
        <v>1486</v>
      </c>
      <c r="P7" s="575"/>
      <c r="Q7" s="575"/>
    </row>
    <row r="8" spans="1:17" s="40" customFormat="1" ht="29.95" customHeight="1">
      <c r="A8" s="686" t="s">
        <v>1127</v>
      </c>
      <c r="B8" s="686"/>
      <c r="C8" s="43" t="s">
        <v>134</v>
      </c>
      <c r="D8" s="43" t="s">
        <v>135</v>
      </c>
      <c r="E8" s="43" t="s">
        <v>136</v>
      </c>
      <c r="F8" s="43" t="s">
        <v>137</v>
      </c>
      <c r="G8" s="43" t="s">
        <v>138</v>
      </c>
      <c r="H8" s="43" t="s">
        <v>139</v>
      </c>
      <c r="I8" s="43" t="s">
        <v>140</v>
      </c>
      <c r="J8" s="43" t="s">
        <v>141</v>
      </c>
      <c r="K8" s="43" t="s">
        <v>142</v>
      </c>
      <c r="L8" s="43" t="s">
        <v>143</v>
      </c>
      <c r="M8" s="43" t="s">
        <v>144</v>
      </c>
      <c r="N8" s="43" t="s">
        <v>145</v>
      </c>
      <c r="O8" s="366" t="s">
        <v>146</v>
      </c>
      <c r="P8" s="362" t="s">
        <v>1491</v>
      </c>
      <c r="Q8" s="45" t="s">
        <v>147</v>
      </c>
    </row>
    <row r="9" spans="1:17" ht="26.2" customHeight="1">
      <c r="A9" s="46" t="s">
        <v>148</v>
      </c>
      <c r="B9" s="363" t="s">
        <v>149</v>
      </c>
      <c r="C9" s="364">
        <v>0</v>
      </c>
      <c r="D9" s="365">
        <v>0</v>
      </c>
      <c r="E9" s="365">
        <v>0</v>
      </c>
      <c r="F9" s="364">
        <v>0</v>
      </c>
      <c r="G9" s="364">
        <v>0</v>
      </c>
      <c r="H9" s="364">
        <v>0</v>
      </c>
      <c r="I9" s="364">
        <v>0</v>
      </c>
      <c r="J9" s="364">
        <v>0</v>
      </c>
      <c r="K9" s="364">
        <v>1696</v>
      </c>
      <c r="L9" s="364">
        <v>63098</v>
      </c>
      <c r="M9" s="364">
        <v>125589</v>
      </c>
      <c r="N9" s="364">
        <v>26289</v>
      </c>
      <c r="O9" s="367">
        <f t="shared" ref="O9:O25" si="0">SUM(C9:N9)</f>
        <v>216672</v>
      </c>
      <c r="P9" s="368">
        <v>225283</v>
      </c>
      <c r="Q9" s="60">
        <f t="shared" ref="Q9:Q25" si="1">O9/P9</f>
        <v>0.96177696497294518</v>
      </c>
    </row>
    <row r="10" spans="1:17" ht="26.2" customHeight="1">
      <c r="A10" s="505" t="s">
        <v>150</v>
      </c>
      <c r="B10" s="506" t="s">
        <v>151</v>
      </c>
      <c r="C10" s="507">
        <v>1</v>
      </c>
      <c r="D10" s="508">
        <v>133</v>
      </c>
      <c r="E10" s="508">
        <v>1149</v>
      </c>
      <c r="F10" s="507">
        <v>4390</v>
      </c>
      <c r="G10" s="507">
        <v>1348</v>
      </c>
      <c r="H10" s="507">
        <v>291</v>
      </c>
      <c r="I10" s="507">
        <v>9</v>
      </c>
      <c r="J10" s="507">
        <v>0</v>
      </c>
      <c r="K10" s="507">
        <v>1</v>
      </c>
      <c r="L10" s="507">
        <v>3</v>
      </c>
      <c r="M10" s="507">
        <v>0</v>
      </c>
      <c r="N10" s="507">
        <v>7</v>
      </c>
      <c r="O10" s="509">
        <f t="shared" si="0"/>
        <v>7332</v>
      </c>
      <c r="P10" s="510">
        <v>60577</v>
      </c>
      <c r="Q10" s="511">
        <f t="shared" si="1"/>
        <v>0.12103603677963584</v>
      </c>
    </row>
    <row r="11" spans="1:17" ht="26.2" customHeight="1">
      <c r="A11" s="505" t="s">
        <v>152</v>
      </c>
      <c r="B11" s="506" t="s">
        <v>153</v>
      </c>
      <c r="C11" s="507">
        <v>6127</v>
      </c>
      <c r="D11" s="508">
        <v>7651</v>
      </c>
      <c r="E11" s="508">
        <v>6078</v>
      </c>
      <c r="F11" s="507">
        <v>20426</v>
      </c>
      <c r="G11" s="507">
        <v>72098</v>
      </c>
      <c r="H11" s="507">
        <v>47869</v>
      </c>
      <c r="I11" s="507">
        <v>41591</v>
      </c>
      <c r="J11" s="507">
        <v>29601</v>
      </c>
      <c r="K11" s="507">
        <v>22033</v>
      </c>
      <c r="L11" s="507">
        <v>43441</v>
      </c>
      <c r="M11" s="507">
        <v>34496</v>
      </c>
      <c r="N11" s="507">
        <v>28818</v>
      </c>
      <c r="O11" s="509">
        <f t="shared" si="0"/>
        <v>360229</v>
      </c>
      <c r="P11" s="510">
        <v>404860</v>
      </c>
      <c r="Q11" s="511">
        <f t="shared" si="1"/>
        <v>0.88976189300004938</v>
      </c>
    </row>
    <row r="12" spans="1:17" ht="26.2" customHeight="1">
      <c r="A12" s="505" t="s">
        <v>154</v>
      </c>
      <c r="B12" s="506" t="s">
        <v>155</v>
      </c>
      <c r="C12" s="507">
        <v>256</v>
      </c>
      <c r="D12" s="508">
        <v>7043</v>
      </c>
      <c r="E12" s="508">
        <v>7474</v>
      </c>
      <c r="F12" s="507">
        <v>6676</v>
      </c>
      <c r="G12" s="507">
        <v>3368</v>
      </c>
      <c r="H12" s="507">
        <v>10005</v>
      </c>
      <c r="I12" s="507">
        <v>865</v>
      </c>
      <c r="J12" s="507">
        <v>112</v>
      </c>
      <c r="K12" s="507">
        <v>13383</v>
      </c>
      <c r="L12" s="507">
        <v>4785</v>
      </c>
      <c r="M12" s="507">
        <v>3882</v>
      </c>
      <c r="N12" s="507">
        <v>2637</v>
      </c>
      <c r="O12" s="509">
        <f t="shared" si="0"/>
        <v>60486</v>
      </c>
      <c r="P12" s="510">
        <v>36933</v>
      </c>
      <c r="Q12" s="511">
        <f t="shared" si="1"/>
        <v>1.6377223621151815</v>
      </c>
    </row>
    <row r="13" spans="1:17" ht="26.2" customHeight="1">
      <c r="A13" s="505" t="s">
        <v>156</v>
      </c>
      <c r="B13" s="506" t="s">
        <v>157</v>
      </c>
      <c r="C13" s="507">
        <v>3926</v>
      </c>
      <c r="D13" s="508">
        <v>13713</v>
      </c>
      <c r="E13" s="508">
        <v>12216</v>
      </c>
      <c r="F13" s="507">
        <v>20246</v>
      </c>
      <c r="G13" s="507">
        <v>32842</v>
      </c>
      <c r="H13" s="507">
        <v>29431</v>
      </c>
      <c r="I13" s="507">
        <v>6758</v>
      </c>
      <c r="J13" s="507">
        <v>2935</v>
      </c>
      <c r="K13" s="507">
        <v>28922</v>
      </c>
      <c r="L13" s="507">
        <v>16717</v>
      </c>
      <c r="M13" s="507">
        <v>9917</v>
      </c>
      <c r="N13" s="507">
        <v>5614</v>
      </c>
      <c r="O13" s="509">
        <f t="shared" si="0"/>
        <v>183237</v>
      </c>
      <c r="P13" s="510">
        <v>165944</v>
      </c>
      <c r="Q13" s="511">
        <f t="shared" si="1"/>
        <v>1.1042098539266259</v>
      </c>
    </row>
    <row r="14" spans="1:17" ht="26.2" customHeight="1">
      <c r="A14" s="505" t="s">
        <v>158</v>
      </c>
      <c r="B14" s="506" t="s">
        <v>159</v>
      </c>
      <c r="C14" s="507">
        <v>1275</v>
      </c>
      <c r="D14" s="508">
        <v>4943</v>
      </c>
      <c r="E14" s="508">
        <v>4379</v>
      </c>
      <c r="F14" s="507">
        <v>5584</v>
      </c>
      <c r="G14" s="507">
        <v>17858</v>
      </c>
      <c r="H14" s="507">
        <v>10152</v>
      </c>
      <c r="I14" s="507">
        <v>1317</v>
      </c>
      <c r="J14" s="507">
        <v>395</v>
      </c>
      <c r="K14" s="507">
        <v>1972</v>
      </c>
      <c r="L14" s="507">
        <v>3422</v>
      </c>
      <c r="M14" s="507">
        <v>2691</v>
      </c>
      <c r="N14" s="507">
        <v>2894</v>
      </c>
      <c r="O14" s="509">
        <f t="shared" si="0"/>
        <v>56882</v>
      </c>
      <c r="P14" s="510">
        <v>72927</v>
      </c>
      <c r="Q14" s="511">
        <f t="shared" si="1"/>
        <v>0.77998546491697174</v>
      </c>
    </row>
    <row r="15" spans="1:17" ht="26.2" customHeight="1">
      <c r="A15" s="505" t="s">
        <v>160</v>
      </c>
      <c r="B15" s="506" t="s">
        <v>161</v>
      </c>
      <c r="C15" s="507">
        <v>8</v>
      </c>
      <c r="D15" s="508">
        <v>766</v>
      </c>
      <c r="E15" s="508">
        <v>402</v>
      </c>
      <c r="F15" s="507">
        <v>78</v>
      </c>
      <c r="G15" s="507">
        <v>9</v>
      </c>
      <c r="H15" s="507">
        <v>891</v>
      </c>
      <c r="I15" s="507">
        <v>0</v>
      </c>
      <c r="J15" s="507">
        <v>0</v>
      </c>
      <c r="K15" s="507">
        <v>631</v>
      </c>
      <c r="L15" s="507">
        <v>710</v>
      </c>
      <c r="M15" s="507">
        <v>196</v>
      </c>
      <c r="N15" s="507">
        <v>76</v>
      </c>
      <c r="O15" s="509">
        <f t="shared" si="0"/>
        <v>3767</v>
      </c>
      <c r="P15" s="510">
        <v>4874</v>
      </c>
      <c r="Q15" s="511">
        <f t="shared" si="1"/>
        <v>0.77287648748461224</v>
      </c>
    </row>
    <row r="16" spans="1:17" ht="26.2" customHeight="1">
      <c r="A16" s="505" t="s">
        <v>162</v>
      </c>
      <c r="B16" s="506" t="s">
        <v>163</v>
      </c>
      <c r="C16" s="507">
        <v>86172</v>
      </c>
      <c r="D16" s="508">
        <v>257565</v>
      </c>
      <c r="E16" s="508">
        <v>13245</v>
      </c>
      <c r="F16" s="507">
        <v>4586</v>
      </c>
      <c r="G16" s="507">
        <v>3896</v>
      </c>
      <c r="H16" s="507">
        <v>7628</v>
      </c>
      <c r="I16" s="507">
        <v>85</v>
      </c>
      <c r="J16" s="507">
        <v>618</v>
      </c>
      <c r="K16" s="507">
        <v>14228</v>
      </c>
      <c r="L16" s="507">
        <v>26264</v>
      </c>
      <c r="M16" s="507">
        <v>34613</v>
      </c>
      <c r="N16" s="507">
        <v>20439</v>
      </c>
      <c r="O16" s="509">
        <f t="shared" si="0"/>
        <v>469339</v>
      </c>
      <c r="P16" s="510">
        <v>394281</v>
      </c>
      <c r="Q16" s="511">
        <f t="shared" si="1"/>
        <v>1.1903667688780337</v>
      </c>
    </row>
    <row r="17" spans="1:17" ht="26.2" customHeight="1">
      <c r="A17" s="505" t="s">
        <v>164</v>
      </c>
      <c r="B17" s="506" t="s">
        <v>165</v>
      </c>
      <c r="C17" s="507">
        <v>14862</v>
      </c>
      <c r="D17" s="508">
        <v>19891</v>
      </c>
      <c r="E17" s="508">
        <v>1506</v>
      </c>
      <c r="F17" s="507">
        <v>856</v>
      </c>
      <c r="G17" s="507">
        <v>8992</v>
      </c>
      <c r="H17" s="507">
        <v>3987</v>
      </c>
      <c r="I17" s="507">
        <v>0</v>
      </c>
      <c r="J17" s="507">
        <v>296</v>
      </c>
      <c r="K17" s="507">
        <v>32638</v>
      </c>
      <c r="L17" s="507">
        <v>26366</v>
      </c>
      <c r="M17" s="507">
        <v>23408</v>
      </c>
      <c r="N17" s="507">
        <v>3148</v>
      </c>
      <c r="O17" s="509">
        <f t="shared" si="0"/>
        <v>135950</v>
      </c>
      <c r="P17" s="510">
        <v>154753</v>
      </c>
      <c r="Q17" s="511">
        <f t="shared" si="1"/>
        <v>0.87849670119480716</v>
      </c>
    </row>
    <row r="18" spans="1:17" ht="26.2" customHeight="1">
      <c r="A18" s="505" t="s">
        <v>166</v>
      </c>
      <c r="B18" s="506" t="s">
        <v>167</v>
      </c>
      <c r="C18" s="507">
        <v>732</v>
      </c>
      <c r="D18" s="508">
        <v>4201</v>
      </c>
      <c r="E18" s="508">
        <v>192</v>
      </c>
      <c r="F18" s="507">
        <v>492</v>
      </c>
      <c r="G18" s="507">
        <v>4764</v>
      </c>
      <c r="H18" s="507">
        <v>45190</v>
      </c>
      <c r="I18" s="507">
        <v>6977</v>
      </c>
      <c r="J18" s="507">
        <v>331</v>
      </c>
      <c r="K18" s="507">
        <v>128808</v>
      </c>
      <c r="L18" s="507">
        <v>103936</v>
      </c>
      <c r="M18" s="507">
        <v>6605</v>
      </c>
      <c r="N18" s="507">
        <v>659</v>
      </c>
      <c r="O18" s="509">
        <f t="shared" si="0"/>
        <v>302887</v>
      </c>
      <c r="P18" s="510">
        <v>260628</v>
      </c>
      <c r="Q18" s="511">
        <f t="shared" si="1"/>
        <v>1.162142977730712</v>
      </c>
    </row>
    <row r="19" spans="1:17" ht="26.2" customHeight="1">
      <c r="A19" s="505" t="s">
        <v>168</v>
      </c>
      <c r="B19" s="506" t="s">
        <v>169</v>
      </c>
      <c r="C19" s="507">
        <v>4883</v>
      </c>
      <c r="D19" s="508">
        <v>15378</v>
      </c>
      <c r="E19" s="508">
        <v>1779</v>
      </c>
      <c r="F19" s="507">
        <v>1076</v>
      </c>
      <c r="G19" s="507">
        <v>161</v>
      </c>
      <c r="H19" s="507">
        <v>11</v>
      </c>
      <c r="I19" s="507">
        <v>5</v>
      </c>
      <c r="J19" s="507">
        <v>0</v>
      </c>
      <c r="K19" s="507">
        <v>8</v>
      </c>
      <c r="L19" s="507">
        <v>7</v>
      </c>
      <c r="M19" s="507">
        <v>47</v>
      </c>
      <c r="N19" s="507">
        <v>330</v>
      </c>
      <c r="O19" s="509">
        <f t="shared" si="0"/>
        <v>23685</v>
      </c>
      <c r="P19" s="510">
        <v>36137</v>
      </c>
      <c r="Q19" s="511">
        <f t="shared" si="1"/>
        <v>0.65542242023410913</v>
      </c>
    </row>
    <row r="20" spans="1:17" ht="26.2" customHeight="1">
      <c r="A20" s="505" t="s">
        <v>170</v>
      </c>
      <c r="B20" s="506" t="s">
        <v>171</v>
      </c>
      <c r="C20" s="507">
        <v>31873</v>
      </c>
      <c r="D20" s="508">
        <v>106237</v>
      </c>
      <c r="E20" s="508">
        <v>55672</v>
      </c>
      <c r="F20" s="507">
        <v>52733</v>
      </c>
      <c r="G20" s="507">
        <v>56597</v>
      </c>
      <c r="H20" s="507">
        <v>16860</v>
      </c>
      <c r="I20" s="507">
        <v>0</v>
      </c>
      <c r="J20" s="507">
        <v>2</v>
      </c>
      <c r="K20" s="507">
        <v>3259</v>
      </c>
      <c r="L20" s="507">
        <v>6450</v>
      </c>
      <c r="M20" s="507">
        <v>151321</v>
      </c>
      <c r="N20" s="507">
        <v>108853</v>
      </c>
      <c r="O20" s="509">
        <f t="shared" si="0"/>
        <v>589857</v>
      </c>
      <c r="P20" s="510">
        <v>410050</v>
      </c>
      <c r="Q20" s="511">
        <f t="shared" si="1"/>
        <v>1.4385001829045239</v>
      </c>
    </row>
    <row r="21" spans="1:17" ht="26.2" customHeight="1">
      <c r="A21" s="505" t="s">
        <v>172</v>
      </c>
      <c r="B21" s="506" t="s">
        <v>173</v>
      </c>
      <c r="C21" s="507">
        <v>3509</v>
      </c>
      <c r="D21" s="508">
        <v>11974</v>
      </c>
      <c r="E21" s="508">
        <v>10203</v>
      </c>
      <c r="F21" s="507">
        <v>14418</v>
      </c>
      <c r="G21" s="507">
        <v>9729</v>
      </c>
      <c r="H21" s="507">
        <v>6988</v>
      </c>
      <c r="I21" s="507">
        <v>262</v>
      </c>
      <c r="J21" s="507">
        <v>66</v>
      </c>
      <c r="K21" s="507">
        <v>12387</v>
      </c>
      <c r="L21" s="507">
        <v>8909</v>
      </c>
      <c r="M21" s="507">
        <v>6953</v>
      </c>
      <c r="N21" s="507">
        <v>7593</v>
      </c>
      <c r="O21" s="509">
        <f t="shared" si="0"/>
        <v>92991</v>
      </c>
      <c r="P21" s="510">
        <v>81461</v>
      </c>
      <c r="Q21" s="511">
        <f t="shared" si="1"/>
        <v>1.1415401234946785</v>
      </c>
    </row>
    <row r="22" spans="1:17" ht="26.2" customHeight="1">
      <c r="A22" s="505" t="s">
        <v>174</v>
      </c>
      <c r="B22" s="506" t="s">
        <v>175</v>
      </c>
      <c r="C22" s="507">
        <v>0</v>
      </c>
      <c r="D22" s="508">
        <v>0</v>
      </c>
      <c r="E22" s="508">
        <v>162</v>
      </c>
      <c r="F22" s="507">
        <v>157</v>
      </c>
      <c r="G22" s="507">
        <v>99</v>
      </c>
      <c r="H22" s="507">
        <v>0</v>
      </c>
      <c r="I22" s="507">
        <v>0</v>
      </c>
      <c r="J22" s="507">
        <v>0</v>
      </c>
      <c r="K22" s="507">
        <v>14</v>
      </c>
      <c r="L22" s="507">
        <v>121</v>
      </c>
      <c r="M22" s="507">
        <v>0</v>
      </c>
      <c r="N22" s="507">
        <v>0</v>
      </c>
      <c r="O22" s="509">
        <f t="shared" si="0"/>
        <v>553</v>
      </c>
      <c r="P22" s="510">
        <v>464</v>
      </c>
      <c r="Q22" s="511">
        <f t="shared" si="1"/>
        <v>1.1918103448275863</v>
      </c>
    </row>
    <row r="23" spans="1:17" ht="26.2" customHeight="1">
      <c r="A23" s="505" t="s">
        <v>176</v>
      </c>
      <c r="B23" s="506" t="s">
        <v>177</v>
      </c>
      <c r="C23" s="507">
        <v>630</v>
      </c>
      <c r="D23" s="508">
        <v>692</v>
      </c>
      <c r="E23" s="508">
        <v>136</v>
      </c>
      <c r="F23" s="507">
        <v>455</v>
      </c>
      <c r="G23" s="507">
        <v>16297</v>
      </c>
      <c r="H23" s="507">
        <v>59024</v>
      </c>
      <c r="I23" s="507">
        <v>18397</v>
      </c>
      <c r="J23" s="507">
        <v>8881</v>
      </c>
      <c r="K23" s="507">
        <v>9644</v>
      </c>
      <c r="L23" s="507">
        <v>32303</v>
      </c>
      <c r="M23" s="507">
        <v>36913</v>
      </c>
      <c r="N23" s="507">
        <v>41401</v>
      </c>
      <c r="O23" s="509">
        <f t="shared" si="0"/>
        <v>224773</v>
      </c>
      <c r="P23" s="510">
        <v>210498</v>
      </c>
      <c r="Q23" s="511">
        <f t="shared" si="1"/>
        <v>1.0678153711674221</v>
      </c>
    </row>
    <row r="24" spans="1:17" ht="26.2" customHeight="1">
      <c r="A24" s="505" t="s">
        <v>178</v>
      </c>
      <c r="B24" s="506" t="s">
        <v>179</v>
      </c>
      <c r="C24" s="507">
        <v>1729</v>
      </c>
      <c r="D24" s="508">
        <v>6180</v>
      </c>
      <c r="E24" s="508">
        <v>5486</v>
      </c>
      <c r="F24" s="507">
        <v>10482</v>
      </c>
      <c r="G24" s="507">
        <v>10066</v>
      </c>
      <c r="H24" s="507">
        <v>9873</v>
      </c>
      <c r="I24" s="507">
        <v>3188</v>
      </c>
      <c r="J24" s="507">
        <v>3778</v>
      </c>
      <c r="K24" s="507">
        <v>10353</v>
      </c>
      <c r="L24" s="507">
        <v>10804</v>
      </c>
      <c r="M24" s="507">
        <v>12677</v>
      </c>
      <c r="N24" s="507">
        <v>2155</v>
      </c>
      <c r="O24" s="509">
        <f t="shared" si="0"/>
        <v>86771</v>
      </c>
      <c r="P24" s="510">
        <v>79953</v>
      </c>
      <c r="Q24" s="511">
        <f t="shared" si="1"/>
        <v>1.0852750991207334</v>
      </c>
    </row>
    <row r="25" spans="1:17" ht="26.2" customHeight="1">
      <c r="A25" s="512" t="s">
        <v>180</v>
      </c>
      <c r="B25" s="513" t="s">
        <v>181</v>
      </c>
      <c r="C25" s="514">
        <v>0</v>
      </c>
      <c r="D25" s="515">
        <v>53</v>
      </c>
      <c r="E25" s="515">
        <v>21</v>
      </c>
      <c r="F25" s="514">
        <v>7</v>
      </c>
      <c r="G25" s="514">
        <v>209</v>
      </c>
      <c r="H25" s="514">
        <v>723</v>
      </c>
      <c r="I25" s="514">
        <v>1461</v>
      </c>
      <c r="J25" s="514">
        <v>1866</v>
      </c>
      <c r="K25" s="514">
        <v>1269</v>
      </c>
      <c r="L25" s="514">
        <v>828</v>
      </c>
      <c r="M25" s="514">
        <v>1901</v>
      </c>
      <c r="N25" s="514">
        <v>99</v>
      </c>
      <c r="O25" s="516">
        <f t="shared" si="0"/>
        <v>8437</v>
      </c>
      <c r="P25" s="517">
        <v>5154</v>
      </c>
      <c r="Q25" s="518">
        <f t="shared" si="1"/>
        <v>1.6369809856422197</v>
      </c>
    </row>
  </sheetData>
  <sheetProtection selectLockedCells="1" selectUnlockedCells="1"/>
  <mergeCells count="5">
    <mergeCell ref="A1:C1"/>
    <mergeCell ref="A2:Q2"/>
    <mergeCell ref="A3:Q3"/>
    <mergeCell ref="O7:Q7"/>
    <mergeCell ref="A8:B8"/>
  </mergeCells>
  <phoneticPr fontId="4"/>
  <pageMargins left="0.78740157480314965" right="0.39370078740157483" top="0.39370078740157483" bottom="0.39370078740157483" header="0" footer="0"/>
  <pageSetup paperSize="9" scale="83" firstPageNumber="0" orientation="landscape" horizontalDpi="300" verticalDpi="300" r:id="rId1"/>
  <headerFooter scaleWithDoc="0" alignWithMargins="0">
    <oddFooter>&amp;C&amp;"ＭＳ 明朝,標準"－７－</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40</vt:i4>
      </vt:variant>
      <vt:variant>
        <vt:lpstr>名前付き一覧</vt:lpstr>
      </vt:variant>
      <vt:variant>
        <vt:i4>5</vt:i4>
      </vt:variant>
    </vt:vector>
  </HeadingPairs>
  <TitlesOfParts>
    <vt:vector size="45" baseType="lpstr">
      <vt:lpstr>表紙</vt:lpstr>
      <vt:lpstr>目次</vt:lpstr>
      <vt:lpstr>P1</vt:lpstr>
      <vt:lpstr>P2</vt:lpstr>
      <vt:lpstr>P3</vt:lpstr>
      <vt:lpstr>P4</vt:lpstr>
      <vt:lpstr>P5</vt:lpstr>
      <vt:lpstr>P6</vt:lpstr>
      <vt:lpstr>P7</vt:lpstr>
      <vt:lpstr>P8</vt:lpstr>
      <vt:lpstr>P9</vt:lpstr>
      <vt:lpstr>P10</vt:lpstr>
      <vt:lpstr>P11</vt:lpstr>
      <vt:lpstr>P12</vt:lpstr>
      <vt:lpstr>P13</vt:lpstr>
      <vt:lpstr>P14</vt:lpstr>
      <vt:lpstr>P15</vt:lpstr>
      <vt:lpstr>P16</vt:lpstr>
      <vt:lpstr>P17</vt:lpstr>
      <vt:lpstr>P18</vt:lpstr>
      <vt:lpstr>P19</vt:lpstr>
      <vt:lpstr>P20</vt:lpstr>
      <vt:lpstr>P21</vt:lpstr>
      <vt:lpstr>P22</vt:lpstr>
      <vt:lpstr>P23</vt:lpstr>
      <vt:lpstr>P24</vt:lpstr>
      <vt:lpstr>P25</vt:lpstr>
      <vt:lpstr>P26</vt:lpstr>
      <vt:lpstr>P27</vt:lpstr>
      <vt:lpstr>P28</vt:lpstr>
      <vt:lpstr>P29</vt:lpstr>
      <vt:lpstr>P30</vt:lpstr>
      <vt:lpstr>P31</vt:lpstr>
      <vt:lpstr>P32</vt:lpstr>
      <vt:lpstr>P33</vt:lpstr>
      <vt:lpstr>P34</vt:lpstr>
      <vt:lpstr>P35</vt:lpstr>
      <vt:lpstr>P36</vt:lpstr>
      <vt:lpstr>P37</vt:lpstr>
      <vt:lpstr>P38</vt:lpstr>
      <vt:lpstr>'P14'!Print_Area</vt:lpstr>
      <vt:lpstr>'P24'!Print_Area</vt:lpstr>
      <vt:lpstr>'P6'!Print_Area</vt:lpstr>
      <vt:lpstr>'P7'!Print_Area</vt:lpstr>
      <vt:lpstr>'P8'!Print_Area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2025-08-06T05:51:16Z</dcterms:modified>
</cp:coreProperties>
</file>