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004_業務係\38経営比較分析表\R04\回答用\[下水道事業]\"/>
    </mc:Choice>
  </mc:AlternateContent>
  <xr:revisionPtr revIDLastSave="0" documentId="13_ncr:1_{BAAC884E-1B65-48FF-859C-003D190291D6}" xr6:coauthVersionLast="47" xr6:coauthVersionMax="47" xr10:uidLastSave="{00000000-0000-0000-0000-000000000000}"/>
  <workbookProtection workbookAlgorithmName="SHA-512" workbookHashValue="EtaEYGBbV9KXCAp9cr/lK1JDHHiaJx+EQTT4z5mOlEMHIR/kJg5Gtm3TxLz02Uf0LwF7Xu3MwplSEXsUg3G8mQ==" workbookSaltValue="C0QY8E/u5/6Yt6/vcdKrPA==" workbookSpinCount="100000" lockStructure="1"/>
  <bookViews>
    <workbookView xWindow="-108" yWindow="-108" windowWidth="23256" windowHeight="1257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E85" i="4"/>
  <c r="BB10" i="4"/>
  <c r="AT10" i="4"/>
  <c r="P10" i="4"/>
  <c r="I10" i="4"/>
  <c r="AT8" i="4"/>
  <c r="AL8" i="4"/>
  <c r="W8" i="4"/>
  <c r="P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<sst xmlns="http://schemas.openxmlformats.org/spreadsheetml/2006/main" count="275" uniqueCount="117">
  <si>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</si>
  <si>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</si>
  <si>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</si>
  <si>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</si>
  <si>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</si>
  <si>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</si>
  <si>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</si>
  <si>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</si>
  <si>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</si>
  <si>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</si>
  <si>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</si>
  <si>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</si>
  <si>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</si>
  <si>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</si>
  <si>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</si>
  <si>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</si>
  <si>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</si>
  <si>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</si>
  <si>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</si>
  <si>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</si>
  <si>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</si>
  <si>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</si>
  <si>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</si>
  <si>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</si>
  <si>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</si>
  <si>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</si>
  <si>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</si>
  <si>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</si>
  <si>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</si>
  <si>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</si>
  <si>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</si>
  <si>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</si>
  <si>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</si>
  <si>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</si>
  <si>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</si>
  <si>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</si>
  <si>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</si>
  <si>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</si>
  <si>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</si>
  <si>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</si>
  <si>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</si>
  <si>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</si>
  <si>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</si>
  <si>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</si>
  <si>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</si>
  <si>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</si>
  <si>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</si>
  <si>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</si>
  <si>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</si>
  <si>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</si>
  <si>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</si>
  <si>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</si>
  <si>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</si>
  <si>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</si>
  <si>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</si>
  <si>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</si>
  <si>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</si>
  <si>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</si>
  <si>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</si>
  <si>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</si>
  <si>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</si>
  <si>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</si>
  <si>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</si>
  <si>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</si>
  <si>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</si>
  <si>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</si>
  <si>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</si>
  <si>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</si>
  <si>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</si>
  <si>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</si>
  <si>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</si>
  <si>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</si>
  <si>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</si>
  <si>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</si>
  <si>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</si>
  <si>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</si>
  <si>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</si>
  <si>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</si>
  <si>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</si>
  <si>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</si>
  <si>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</si>
  <si>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</si>
  <si>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</si>
  <si>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</si>
  <si>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</si>
  <si>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</si>
  <si>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</si>
  <si>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</si>
  <si>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</si>
  <si>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</si>
  <si>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</si>
  <si>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</si>
  <si>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</si>
  <si>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</si>
  <si>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</si>
  <si>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</si>
  <si>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</si>
  <si>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</si>
  <si>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</si>
  <si>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</si>
  <si>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</si>
  <si>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</si>
  <si>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</si>
  <si>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</si>
  <si>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</si>
  <si>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</si>
  <si>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</si>
  <si>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</si>
  <si>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</si>
  <si>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</si>
  <si>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</si>
  <si>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</si>
  <si>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</si>
  <si>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</si>
  <si>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市における農業集落排水事業は、平成9年に供用を開始し、管渠については法定耐用年数を経過しているものはないが、終末処理場については、耐用年数を経過している設備もある。施設の修繕・更新工事は、機能強化対策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78" eb="80">
      <t>セツビ</t>
    </rPh>
    <phoneticPr fontId="16"/>
  </si>
  <si>
    <t>　現在、農業集落排水事業は終了しているため、新規の整備は無いものの、過去の元利償還金が大きな負担になっており、一般会計からの繰入金がなければ成り立たない経営状況にある。今後は元利償還金が下がるが、より一層の支出の抑制、収入の増を図り、繰入金を減少させていく。
　施設の修繕・更新等は、機能強化対策に沿って、財政状況を考慮しながら進めていく。
　収入については、現在の料金体系は戸数、世帯人数制だが、今後は従量制への移行及び料金改定を行い経営の健全化へ取り組んでいく。</t>
    <rPh sb="4" eb="6">
      <t>ノウギョウ</t>
    </rPh>
    <rPh sb="6" eb="8">
      <t>シュウラク</t>
    </rPh>
    <rPh sb="8" eb="10">
      <t>ハイスイ</t>
    </rPh>
    <rPh sb="10" eb="12">
      <t>ジギョウ</t>
    </rPh>
    <rPh sb="22" eb="24">
      <t>シンキ</t>
    </rPh>
    <rPh sb="25" eb="27">
      <t>セイビ</t>
    </rPh>
    <rPh sb="28" eb="29">
      <t>ナ</t>
    </rPh>
    <rPh sb="142" eb="144">
      <t>キノウ</t>
    </rPh>
    <rPh sb="144" eb="146">
      <t>キョウカ</t>
    </rPh>
    <rPh sb="146" eb="148">
      <t>タイサク</t>
    </rPh>
    <rPh sb="180" eb="182">
      <t>ゲンザイ</t>
    </rPh>
    <rPh sb="195" eb="196">
      <t>セイ</t>
    </rPh>
    <rPh sb="199" eb="201">
      <t>コンゴ</t>
    </rPh>
    <rPh sb="216" eb="217">
      <t>オコナ</t>
    </rPh>
    <rPh sb="218" eb="220">
      <t>ケイエイ</t>
    </rPh>
    <rPh sb="221" eb="224">
      <t>ケンゼンカ</t>
    </rPh>
    <rPh sb="225" eb="226">
      <t>ト</t>
    </rPh>
    <rPh sb="227" eb="228">
      <t>ク</t>
    </rPh>
    <phoneticPr fontId="16"/>
  </si>
  <si>
    <t>①収益的収支比率
　料金改定後の経過措置により100％を下回っている。多くを一般会計からの繰入金で賄っており、維持管理費の削減など経営改善に務めていく必要がある。
②累積欠損金比率
　0％であり、経営の健全性が確保されている。
③流動比率
　企業債償還金等が多く低い値になっている。新たな企業債の発行等を抑えていく必要がある。
④企業債残高対事業規模比率
　企業債は原則一般会計の負担としているため表示されない。
⑤経費回収率
　類似団体平均より高い水準にあるが、繰入金に依存した経営状況にあり、汚水処理費用の削減等に取り組む必要がある。
⑥汚水処理原価
　類似団体平均より低い値となっているが、引き続き処理経費削減等に務めていく必要がある。
⑦施設利用率
　類似団体平均より低い値となっているが、引き続き処理経費削減等に務めていく必要がある。
⑧水洗化率
　年々少しずつ上昇している。引き続き未接続世帯への普及活動を継続していく必要がある。</t>
    <rPh sb="28" eb="29">
      <t>シタ</t>
    </rPh>
    <rPh sb="49" eb="50">
      <t>マカナ</t>
    </rPh>
    <rPh sb="55" eb="60">
      <t>イジカンリヒ</t>
    </rPh>
    <rPh sb="61" eb="63">
      <t>サクゲン</t>
    </rPh>
    <rPh sb="70" eb="71">
      <t>ツト</t>
    </rPh>
    <rPh sb="98" eb="100">
      <t>ケイエイ</t>
    </rPh>
    <rPh sb="101" eb="104">
      <t>ケンゼンセイ</t>
    </rPh>
    <rPh sb="105" eb="107">
      <t>カクホ</t>
    </rPh>
    <rPh sb="127" eb="128">
      <t>ナド</t>
    </rPh>
    <rPh sb="133" eb="134">
      <t>アタイ</t>
    </rPh>
    <rPh sb="150" eb="151">
      <t>ナド</t>
    </rPh>
    <rPh sb="232" eb="235">
      <t>クリイレキン</t>
    </rPh>
    <rPh sb="236" eb="238">
      <t>イゾン</t>
    </rPh>
    <rPh sb="240" eb="244">
      <t>ケイエイジョウキョウ</t>
    </rPh>
    <rPh sb="248" eb="252">
      <t>オスイショリ</t>
    </rPh>
    <rPh sb="257" eb="258">
      <t>トウ</t>
    </rPh>
    <rPh sb="279" eb="281">
      <t>ルイジ</t>
    </rPh>
    <rPh sb="281" eb="283">
      <t>ダンタイ</t>
    </rPh>
    <rPh sb="289" eb="290">
      <t>アタイ</t>
    </rPh>
    <rPh sb="298" eb="299">
      <t>ヒ</t>
    </rPh>
    <rPh sb="300" eb="301">
      <t>ツヅ</t>
    </rPh>
    <rPh sb="308" eb="309">
      <t>ナド</t>
    </rPh>
    <rPh sb="310" eb="311">
      <t>ツト</t>
    </rPh>
    <rPh sb="315" eb="317">
      <t>ヒツヨウ</t>
    </rPh>
    <rPh sb="380" eb="382">
      <t>ネンネン</t>
    </rPh>
    <rPh sb="397" eb="400">
      <t>ミセツゾク</t>
    </rPh>
    <rPh sb="400" eb="402">
      <t>セタイ</t>
    </rPh>
    <rPh sb="415" eb="417">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</si>
</sst>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FBAB3D67-934A-49BC-82F2-1DAEB2D5C0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084-414C-AA2D-FF703724CCB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0.25</c:v>
                </c:pt>
                <c:pt idx="3">
                  <c:v>0.05</c:v>
                </c:pt>
                <c:pt idx="4">
                  <c:v>0.03</c:v>
                </c:pt>
              </c:numCache>
            </c:numRef>
          </c:val>
          <c:smooth val="0"/>
          <c:extLst>
            <c:ext xmlns:c16="http://schemas.microsoft.com/office/drawing/2014/chart" uri="{C3380CC4-5D6E-409C-BE32-E72D297353CC}">
              <c16:uniqueId val="{00000001-6084-414C-AA2D-FF703724CCB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67.5</c:v>
                </c:pt>
                <c:pt idx="3">
                  <c:v>72.16</c:v>
                </c:pt>
                <c:pt idx="4">
                  <c:v>66.72</c:v>
                </c:pt>
              </c:numCache>
            </c:numRef>
          </c:val>
          <c:extLst>
            <c:ext xmlns:c16="http://schemas.microsoft.com/office/drawing/2014/chart" uri="{C3380CC4-5D6E-409C-BE32-E72D297353CC}">
              <c16:uniqueId val="{00000000-D347-4A88-975E-4588BF336FF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54.83</c:v>
                </c:pt>
                <c:pt idx="3">
                  <c:v>66.53</c:v>
                </c:pt>
                <c:pt idx="4">
                  <c:v>52.35</c:v>
                </c:pt>
              </c:numCache>
            </c:numRef>
          </c:val>
          <c:smooth val="0"/>
          <c:extLst>
            <c:ext xmlns:c16="http://schemas.microsoft.com/office/drawing/2014/chart" uri="{C3380CC4-5D6E-409C-BE32-E72D297353CC}">
              <c16:uniqueId val="{00000001-D347-4A88-975E-4588BF336FF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91.63</c:v>
                </c:pt>
                <c:pt idx="3">
                  <c:v>92.49</c:v>
                </c:pt>
                <c:pt idx="4">
                  <c:v>93.13</c:v>
                </c:pt>
              </c:numCache>
            </c:numRef>
          </c:val>
          <c:extLst>
            <c:ext xmlns:c16="http://schemas.microsoft.com/office/drawing/2014/chart" uri="{C3380CC4-5D6E-409C-BE32-E72D297353CC}">
              <c16:uniqueId val="{00000000-816C-484E-94D3-94B559A3D5E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84.7</c:v>
                </c:pt>
                <c:pt idx="3">
                  <c:v>84.67</c:v>
                </c:pt>
                <c:pt idx="4">
                  <c:v>84.39</c:v>
                </c:pt>
              </c:numCache>
            </c:numRef>
          </c:val>
          <c:smooth val="0"/>
          <c:extLst>
            <c:ext xmlns:c16="http://schemas.microsoft.com/office/drawing/2014/chart" uri="{C3380CC4-5D6E-409C-BE32-E72D297353CC}">
              <c16:uniqueId val="{00000001-816C-484E-94D3-94B559A3D5E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102.32</c:v>
                </c:pt>
                <c:pt idx="3">
                  <c:v>103.29</c:v>
                </c:pt>
                <c:pt idx="4">
                  <c:v>99.8</c:v>
                </c:pt>
              </c:numCache>
            </c:numRef>
          </c:val>
          <c:extLst>
            <c:ext xmlns:c16="http://schemas.microsoft.com/office/drawing/2014/chart" uri="{C3380CC4-5D6E-409C-BE32-E72D297353CC}">
              <c16:uniqueId val="{00000000-7DBD-45BC-A667-6D5BF340C61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106.37</c:v>
                </c:pt>
                <c:pt idx="3">
                  <c:v>106.07</c:v>
                </c:pt>
                <c:pt idx="4">
                  <c:v>105.5</c:v>
                </c:pt>
              </c:numCache>
            </c:numRef>
          </c:val>
          <c:smooth val="0"/>
          <c:extLst>
            <c:ext xmlns:c16="http://schemas.microsoft.com/office/drawing/2014/chart" uri="{C3380CC4-5D6E-409C-BE32-E72D297353CC}">
              <c16:uniqueId val="{00000001-7DBD-45BC-A667-6D5BF340C61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4.18</c:v>
                </c:pt>
                <c:pt idx="3">
                  <c:v>8.23</c:v>
                </c:pt>
                <c:pt idx="4">
                  <c:v>11.12</c:v>
                </c:pt>
              </c:numCache>
            </c:numRef>
          </c:val>
          <c:extLst>
            <c:ext xmlns:c16="http://schemas.microsoft.com/office/drawing/2014/chart" uri="{C3380CC4-5D6E-409C-BE32-E72D297353CC}">
              <c16:uniqueId val="{00000000-261E-4A19-8F6D-D33172BD9BD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20.34</c:v>
                </c:pt>
                <c:pt idx="3">
                  <c:v>21.85</c:v>
                </c:pt>
                <c:pt idx="4">
                  <c:v>25.19</c:v>
                </c:pt>
              </c:numCache>
            </c:numRef>
          </c:val>
          <c:smooth val="0"/>
          <c:extLst>
            <c:ext xmlns:c16="http://schemas.microsoft.com/office/drawing/2014/chart" uri="{C3380CC4-5D6E-409C-BE32-E72D297353CC}">
              <c16:uniqueId val="{00000001-261E-4A19-8F6D-D33172BD9BD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909-4A39-AC75-438AFCF9B16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C909-4A39-AC75-438AFCF9B16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6B4-4CB1-956D-876FCD41577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139.02000000000001</c:v>
                </c:pt>
                <c:pt idx="3">
                  <c:v>132.04</c:v>
                </c:pt>
                <c:pt idx="4">
                  <c:v>145.43</c:v>
                </c:pt>
              </c:numCache>
            </c:numRef>
          </c:val>
          <c:smooth val="0"/>
          <c:extLst>
            <c:ext xmlns:c16="http://schemas.microsoft.com/office/drawing/2014/chart" uri="{C3380CC4-5D6E-409C-BE32-E72D297353CC}">
              <c16:uniqueId val="{00000001-D6B4-4CB1-956D-876FCD41577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17.38</c:v>
                </c:pt>
                <c:pt idx="3">
                  <c:v>26.73</c:v>
                </c:pt>
                <c:pt idx="4">
                  <c:v>26.73</c:v>
                </c:pt>
              </c:numCache>
            </c:numRef>
          </c:val>
          <c:extLst>
            <c:ext xmlns:c16="http://schemas.microsoft.com/office/drawing/2014/chart" uri="{C3380CC4-5D6E-409C-BE32-E72D297353CC}">
              <c16:uniqueId val="{00000000-C6CA-4FA4-96A9-0A7BF64AA6C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29.13</c:v>
                </c:pt>
                <c:pt idx="3">
                  <c:v>35.69</c:v>
                </c:pt>
                <c:pt idx="4">
                  <c:v>38.4</c:v>
                </c:pt>
              </c:numCache>
            </c:numRef>
          </c:val>
          <c:smooth val="0"/>
          <c:extLst>
            <c:ext xmlns:c16="http://schemas.microsoft.com/office/drawing/2014/chart" uri="{C3380CC4-5D6E-409C-BE32-E72D297353CC}">
              <c16:uniqueId val="{00000001-C6CA-4FA4-96A9-0A7BF64AA6C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692-4378-9264-C47A2F7F7C5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867.83</c:v>
                </c:pt>
                <c:pt idx="3">
                  <c:v>791.76</c:v>
                </c:pt>
                <c:pt idx="4">
                  <c:v>900.82</c:v>
                </c:pt>
              </c:numCache>
            </c:numRef>
          </c:val>
          <c:smooth val="0"/>
          <c:extLst>
            <c:ext xmlns:c16="http://schemas.microsoft.com/office/drawing/2014/chart" uri="{C3380CC4-5D6E-409C-BE32-E72D297353CC}">
              <c16:uniqueId val="{00000001-B692-4378-9264-C47A2F7F7C5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80.319999999999993</c:v>
                </c:pt>
                <c:pt idx="3">
                  <c:v>85.58</c:v>
                </c:pt>
                <c:pt idx="4">
                  <c:v>74.11</c:v>
                </c:pt>
              </c:numCache>
            </c:numRef>
          </c:val>
          <c:extLst>
            <c:ext xmlns:c16="http://schemas.microsoft.com/office/drawing/2014/chart" uri="{C3380CC4-5D6E-409C-BE32-E72D297353CC}">
              <c16:uniqueId val="{00000000-FF80-486F-9E07-ADC19A6F293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57.08</c:v>
                </c:pt>
                <c:pt idx="3">
                  <c:v>56.26</c:v>
                </c:pt>
                <c:pt idx="4">
                  <c:v>52.94</c:v>
                </c:pt>
              </c:numCache>
            </c:numRef>
          </c:val>
          <c:smooth val="0"/>
          <c:extLst>
            <c:ext xmlns:c16="http://schemas.microsoft.com/office/drawing/2014/chart" uri="{C3380CC4-5D6E-409C-BE32-E72D297353CC}">
              <c16:uniqueId val="{00000001-FF80-486F-9E07-ADC19A6F293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162.66999999999999</c:v>
                </c:pt>
                <c:pt idx="3">
                  <c:v>150</c:v>
                </c:pt>
                <c:pt idx="4">
                  <c:v>168.17</c:v>
                </c:pt>
              </c:numCache>
            </c:numRef>
          </c:val>
          <c:extLst>
            <c:ext xmlns:c16="http://schemas.microsoft.com/office/drawing/2014/chart" uri="{C3380CC4-5D6E-409C-BE32-E72D297353CC}">
              <c16:uniqueId val="{00000000-182F-4DD0-82D4-93E08548B75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274.99</c:v>
                </c:pt>
                <c:pt idx="3">
                  <c:v>282.08999999999997</c:v>
                </c:pt>
                <c:pt idx="4">
                  <c:v>303.27999999999997</c:v>
                </c:pt>
              </c:numCache>
            </c:numRef>
          </c:val>
          <c:smooth val="0"/>
          <c:extLst>
            <c:ext xmlns:c16="http://schemas.microsoft.com/office/drawing/2014/chart" uri="{C3380CC4-5D6E-409C-BE32-E72D297353CC}">
              <c16:uniqueId val="{00000001-182F-4DD0-82D4-93E08548B75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election activeCell="BC35" sqref="BC35"/>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村山市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22232</v>
      </c>
      <c r="AM8" s="42"/>
      <c r="AN8" s="42"/>
      <c r="AO8" s="42"/>
      <c r="AP8" s="42"/>
      <c r="AQ8" s="42"/>
      <c r="AR8" s="42"/>
      <c r="AS8" s="42"/>
      <c r="AT8" s="35">
        <f>データ!T6</f>
        <v>196.98</v>
      </c>
      <c r="AU8" s="35"/>
      <c r="AV8" s="35"/>
      <c r="AW8" s="35"/>
      <c r="AX8" s="35"/>
      <c r="AY8" s="35"/>
      <c r="AZ8" s="35"/>
      <c r="BA8" s="35"/>
      <c r="BB8" s="35">
        <f>データ!U6</f>
        <v>112.86</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f>データ!O6</f>
        <v>68.59</v>
      </c>
      <c r="J10" s="35"/>
      <c r="K10" s="35"/>
      <c r="L10" s="35"/>
      <c r="M10" s="35"/>
      <c r="N10" s="35"/>
      <c r="O10" s="35"/>
      <c r="P10" s="35">
        <f>データ!P6</f>
        <v>5.14</v>
      </c>
      <c r="Q10" s="35"/>
      <c r="R10" s="35"/>
      <c r="S10" s="35"/>
      <c r="T10" s="35"/>
      <c r="U10" s="35"/>
      <c r="V10" s="35"/>
      <c r="W10" s="35">
        <f>データ!Q6</f>
        <v>51.48</v>
      </c>
      <c r="X10" s="35"/>
      <c r="Y10" s="35"/>
      <c r="Z10" s="35"/>
      <c r="AA10" s="35"/>
      <c r="AB10" s="35"/>
      <c r="AC10" s="35"/>
      <c r="AD10" s="42">
        <f>データ!R6</f>
        <v>3300</v>
      </c>
      <c r="AE10" s="42"/>
      <c r="AF10" s="42"/>
      <c r="AG10" s="42"/>
      <c r="AH10" s="42"/>
      <c r="AI10" s="42"/>
      <c r="AJ10" s="42"/>
      <c r="AK10" s="2"/>
      <c r="AL10" s="42">
        <f>データ!V6</f>
        <v>1136</v>
      </c>
      <c r="AM10" s="42"/>
      <c r="AN10" s="42"/>
      <c r="AO10" s="42"/>
      <c r="AP10" s="42"/>
      <c r="AQ10" s="42"/>
      <c r="AR10" s="42"/>
      <c r="AS10" s="42"/>
      <c r="AT10" s="35">
        <f>データ!W6</f>
        <v>1.03</v>
      </c>
      <c r="AU10" s="35"/>
      <c r="AV10" s="35"/>
      <c r="AW10" s="35"/>
      <c r="AX10" s="35"/>
      <c r="AY10" s="35"/>
      <c r="AZ10" s="35"/>
      <c r="BA10" s="35"/>
      <c r="BB10" s="35">
        <f>データ!X6</f>
        <v>1102.9100000000001</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JPkhlSdt9Uc+2ZvVy3vh8lh7yBPVjxyOn+g6619g4YG92RhBLFSHFrJu4mHvsIWIVpH+AGSUKT6xErCLp0vfw==" saltValue="ots3r2AS7EEQABSDGcSmQ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62081</v>
      </c>
      <c r="D6" s="19">
        <f t="shared" si="3"/>
        <v>46</v>
      </c>
      <c r="E6" s="19">
        <f t="shared" si="3"/>
        <v>17</v>
      </c>
      <c r="F6" s="19">
        <f t="shared" si="3"/>
        <v>5</v>
      </c>
      <c r="G6" s="19">
        <f t="shared" si="3"/>
        <v>0</v>
      </c>
      <c r="H6" s="19" t="str">
        <f t="shared" si="3"/>
        <v>山形県　村山市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68.59</v>
      </c>
      <c r="P6" s="20">
        <f t="shared" si="3"/>
        <v>5.14</v>
      </c>
      <c r="Q6" s="20">
        <f t="shared" si="3"/>
        <v>51.48</v>
      </c>
      <c r="R6" s="20">
        <f t="shared" si="3"/>
        <v>3300</v>
      </c>
      <c r="S6" s="20">
        <f t="shared" si="3"/>
        <v>22232</v>
      </c>
      <c r="T6" s="20">
        <f t="shared" si="3"/>
        <v>196.98</v>
      </c>
      <c r="U6" s="20">
        <f t="shared" si="3"/>
        <v>112.86</v>
      </c>
      <c r="V6" s="20">
        <f t="shared" si="3"/>
        <v>1136</v>
      </c>
      <c r="W6" s="20">
        <f t="shared" si="3"/>
        <v>1.03</v>
      </c>
      <c r="X6" s="20">
        <f t="shared" si="3"/>
        <v>1102.9100000000001</v>
      </c>
      <c r="Y6" s="21" t="str">
        <f>IF(Y7="",NA(),Y7)</f>
        <v>-</v>
      </c>
      <c r="Z6" s="21" t="str">
        <f t="shared" ref="Z6:AH6" si="4">IF(Z7="",NA(),Z7)</f>
        <v>-</v>
      </c>
      <c r="AA6" s="21">
        <f t="shared" si="4"/>
        <v>102.32</v>
      </c>
      <c r="AB6" s="21">
        <f t="shared" si="4"/>
        <v>103.29</v>
      </c>
      <c r="AC6" s="21">
        <f t="shared" si="4"/>
        <v>99.8</v>
      </c>
      <c r="AD6" s="21" t="str">
        <f t="shared" si="4"/>
        <v>-</v>
      </c>
      <c r="AE6" s="21" t="str">
        <f t="shared" si="4"/>
        <v>-</v>
      </c>
      <c r="AF6" s="21">
        <f t="shared" si="4"/>
        <v>106.37</v>
      </c>
      <c r="AG6" s="21">
        <f t="shared" si="4"/>
        <v>106.07</v>
      </c>
      <c r="AH6" s="21">
        <f t="shared" si="4"/>
        <v>105.5</v>
      </c>
      <c r="AI6" s="20" t="str">
        <f>IF(AI7="","",IF(AI7="-","【-】","【"&amp;SUBSTITUTE(TEXT(AI7,"#,##0.00"),"-","△")&amp;"】"))</f>
        <v>【103.61】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139.02000000000001</v>
      </c>
      <c r="AR6" s="21">
        <f t="shared" si="5"/>
        <v>132.04</v>
      </c>
      <c r="AS6" s="21">
        <f t="shared" si="5"/>
        <v>145.43</v>
      </c>
      <c r="AT6" s="20" t="str">
        <f>IF(AT7="","",IF(AT7="-","【-】","【"&amp;SUBSTITUTE(TEXT(AT7,"#,##0.00"),"-","△")&amp;"】"))</f>
        <v>【133.62】</v>
      </c>
      <c r="AU6" s="21" t="str">
        <f>IF(AU7="",NA(),AU7)</f>
        <v>-</v>
      </c>
      <c r="AV6" s="21" t="str">
        <f t="shared" ref="AV6:BD6" si="6">IF(AV7="",NA(),AV7)</f>
        <v>-</v>
      </c>
      <c r="AW6" s="21">
        <f t="shared" si="6"/>
        <v>17.38</v>
      </c>
      <c r="AX6" s="21">
        <f t="shared" si="6"/>
        <v>26.73</v>
      </c>
      <c r="AY6" s="21">
        <f t="shared" si="6"/>
        <v>26.73</v>
      </c>
      <c r="AZ6" s="21" t="str">
        <f t="shared" si="6"/>
        <v>-</v>
      </c>
      <c r="BA6" s="21" t="str">
        <f t="shared" si="6"/>
        <v>-</v>
      </c>
      <c r="BB6" s="21">
        <f t="shared" si="6"/>
        <v>29.13</v>
      </c>
      <c r="BC6" s="21">
        <f t="shared" si="6"/>
        <v>35.69</v>
      </c>
      <c r="BD6" s="21">
        <f t="shared" si="6"/>
        <v>38.4</v>
      </c>
      <c r="BE6" s="20" t="str">
        <f>IF(BE7="","",IF(BE7="-","【-】","【"&amp;SUBSTITUTE(TEXT(BE7,"#,##0.00"),"-","△")&amp;"】"))</f>
        <v>【36.94】</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867.83</v>
      </c>
      <c r="BN6" s="21">
        <f t="shared" si="7"/>
        <v>791.76</v>
      </c>
      <c r="BO6" s="21">
        <f t="shared" si="7"/>
        <v>900.82</v>
      </c>
      <c r="BP6" s="20" t="str">
        <f>IF(BP7="","",IF(BP7="-","【-】","【"&amp;SUBSTITUTE(TEXT(BP7,"#,##0.00"),"-","△")&amp;"】"))</f>
        <v>【809.19】</v>
      </c>
      <c r="BQ6" s="21" t="str">
        <f>IF(BQ7="",NA(),BQ7)</f>
        <v>-</v>
      </c>
      <c r="BR6" s="21" t="str">
        <f t="shared" ref="BR6:BZ6" si="8">IF(BR7="",NA(),BR7)</f>
        <v>-</v>
      </c>
      <c r="BS6" s="21">
        <f t="shared" si="8"/>
        <v>80.319999999999993</v>
      </c>
      <c r="BT6" s="21">
        <f t="shared" si="8"/>
        <v>85.58</v>
      </c>
      <c r="BU6" s="21">
        <f t="shared" si="8"/>
        <v>74.11</v>
      </c>
      <c r="BV6" s="21" t="str">
        <f t="shared" si="8"/>
        <v>-</v>
      </c>
      <c r="BW6" s="21" t="str">
        <f t="shared" si="8"/>
        <v>-</v>
      </c>
      <c r="BX6" s="21">
        <f t="shared" si="8"/>
        <v>57.08</v>
      </c>
      <c r="BY6" s="21">
        <f t="shared" si="8"/>
        <v>56.26</v>
      </c>
      <c r="BZ6" s="21">
        <f t="shared" si="8"/>
        <v>52.94</v>
      </c>
      <c r="CA6" s="20" t="str">
        <f>IF(CA7="","",IF(CA7="-","【-】","【"&amp;SUBSTITUTE(TEXT(CA7,"#,##0.00"),"-","△")&amp;"】"))</f>
        <v>【57.02】</v>
      </c>
      <c r="CB6" s="21" t="str">
        <f>IF(CB7="",NA(),CB7)</f>
        <v>-</v>
      </c>
      <c r="CC6" s="21" t="str">
        <f t="shared" ref="CC6:CK6" si="9">IF(CC7="",NA(),CC7)</f>
        <v>-</v>
      </c>
      <c r="CD6" s="21">
        <f t="shared" si="9"/>
        <v>162.66999999999999</v>
      </c>
      <c r="CE6" s="21">
        <f t="shared" si="9"/>
        <v>150</v>
      </c>
      <c r="CF6" s="21">
        <f t="shared" si="9"/>
        <v>168.17</v>
      </c>
      <c r="CG6" s="21" t="str">
        <f t="shared" si="9"/>
        <v>-</v>
      </c>
      <c r="CH6" s="21" t="str">
        <f t="shared" si="9"/>
        <v>-</v>
      </c>
      <c r="CI6" s="21">
        <f t="shared" si="9"/>
        <v>274.99</v>
      </c>
      <c r="CJ6" s="21">
        <f t="shared" si="9"/>
        <v>282.08999999999997</v>
      </c>
      <c r="CK6" s="21">
        <f t="shared" si="9"/>
        <v>303.27999999999997</v>
      </c>
      <c r="CL6" s="20" t="str">
        <f>IF(CL7="","",IF(CL7="-","【-】","【"&amp;SUBSTITUTE(TEXT(CL7,"#,##0.00"),"-","△")&amp;"】"))</f>
        <v>【273.68】</v>
      </c>
      <c r="CM6" s="21" t="str">
        <f>IF(CM7="",NA(),CM7)</f>
        <v>-</v>
      </c>
      <c r="CN6" s="21" t="str">
        <f t="shared" ref="CN6:CV6" si="10">IF(CN7="",NA(),CN7)</f>
        <v>-</v>
      </c>
      <c r="CO6" s="21">
        <f t="shared" si="10"/>
        <v>67.5</v>
      </c>
      <c r="CP6" s="21">
        <f t="shared" si="10"/>
        <v>72.16</v>
      </c>
      <c r="CQ6" s="21">
        <f t="shared" si="10"/>
        <v>66.72</v>
      </c>
      <c r="CR6" s="21" t="str">
        <f t="shared" si="10"/>
        <v>-</v>
      </c>
      <c r="CS6" s="21" t="str">
        <f t="shared" si="10"/>
        <v>-</v>
      </c>
      <c r="CT6" s="21">
        <f t="shared" si="10"/>
        <v>54.83</v>
      </c>
      <c r="CU6" s="21">
        <f t="shared" si="10"/>
        <v>66.53</v>
      </c>
      <c r="CV6" s="21">
        <f t="shared" si="10"/>
        <v>52.35</v>
      </c>
      <c r="CW6" s="20" t="str">
        <f>IF(CW7="","",IF(CW7="-","【-】","【"&amp;SUBSTITUTE(TEXT(CW7,"#,##0.00"),"-","△")&amp;"】"))</f>
        <v>【52.55】</v>
      </c>
      <c r="CX6" s="21" t="str">
        <f>IF(CX7="",NA(),CX7)</f>
        <v>-</v>
      </c>
      <c r="CY6" s="21" t="str">
        <f t="shared" ref="CY6:DG6" si="11">IF(CY7="",NA(),CY7)</f>
        <v>-</v>
      </c>
      <c r="CZ6" s="21">
        <f t="shared" si="11"/>
        <v>91.63</v>
      </c>
      <c r="DA6" s="21">
        <f t="shared" si="11"/>
        <v>92.49</v>
      </c>
      <c r="DB6" s="21">
        <f t="shared" si="11"/>
        <v>93.13</v>
      </c>
      <c r="DC6" s="21" t="str">
        <f t="shared" si="11"/>
        <v>-</v>
      </c>
      <c r="DD6" s="21" t="str">
        <f t="shared" si="11"/>
        <v>-</v>
      </c>
      <c r="DE6" s="21">
        <f t="shared" si="11"/>
        <v>84.7</v>
      </c>
      <c r="DF6" s="21">
        <f t="shared" si="11"/>
        <v>84.67</v>
      </c>
      <c r="DG6" s="21">
        <f t="shared" si="11"/>
        <v>84.39</v>
      </c>
      <c r="DH6" s="20" t="str">
        <f>IF(DH7="","",IF(DH7="-","【-】","【"&amp;SUBSTITUTE(TEXT(DH7,"#,##0.00"),"-","△")&amp;"】"))</f>
        <v>【87.30】</v>
      </c>
      <c r="DI6" s="21" t="str">
        <f>IF(DI7="",NA(),DI7)</f>
        <v>-</v>
      </c>
      <c r="DJ6" s="21" t="str">
        <f t="shared" ref="DJ6:DR6" si="12">IF(DJ7="",NA(),DJ7)</f>
        <v>-</v>
      </c>
      <c r="DK6" s="21">
        <f t="shared" si="12"/>
        <v>4.18</v>
      </c>
      <c r="DL6" s="21">
        <f t="shared" si="12"/>
        <v>8.23</v>
      </c>
      <c r="DM6" s="21">
        <f t="shared" si="12"/>
        <v>11.12</v>
      </c>
      <c r="DN6" s="21" t="str">
        <f t="shared" si="12"/>
        <v>-</v>
      </c>
      <c r="DO6" s="21" t="str">
        <f t="shared" si="12"/>
        <v>-</v>
      </c>
      <c r="DP6" s="21">
        <f t="shared" si="12"/>
        <v>20.34</v>
      </c>
      <c r="DQ6" s="21">
        <f t="shared" si="12"/>
        <v>21.85</v>
      </c>
      <c r="DR6" s="21">
        <f t="shared" si="12"/>
        <v>25.19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0.25</v>
      </c>
      <c r="EM6" s="21">
        <f t="shared" si="14"/>
        <v>0.05</v>
      </c>
      <c r="EN6" s="21">
        <f t="shared" si="14"/>
        <v>0.03</v>
      </c>
      <c r="EO6" s="20" t="str">
        <f>IF(EO7="","",IF(EO7="-","【-】","【"&amp;SUBSTITUTE(TEXT(EO7,"#,##0.00"),"-","△")&amp;"】"))</f>
        <v>【0.02】</v>
      </c>
    </row>
    <row r="7" spans="1:148" s="22" customFormat="1" x14ac:dyDescent="0.2">
      <c r="A7" s="14"/>
      <c r="B7" s="23">
        <v>2022</v>
      </c>
      <c r="C7" s="23">
        <v>62081</v>
      </c>
      <c r="D7" s="23">
        <v>46</v>
      </c>
      <c r="E7" s="23">
        <v>17</v>
      </c>
      <c r="F7" s="23">
        <v>5</v>
      </c>
      <c r="G7" s="23">
        <v>0</v>
      </c>
      <c r="H7" s="23" t="s">
        <v>96</v>
      </c>
      <c r="I7" s="23" t="s">
        <v>97</v>
      </c>
      <c r="J7" s="23" t="s">
        <v>98</v>
      </c>
      <c r="K7" s="23" t="s">
        <v>99</v>
      </c>
      <c r="L7" s="23" t="s">
        <v>100</v>
      </c>
      <c r="M7" s="23" t="s">
        <v>101</v>
      </c>
      <c r="N7" s="24" t="s">
        <v>102</v>
      </c>
      <c r="O7" s="24">
        <v>68.59</v>
      </c>
      <c r="P7" s="24">
        <v>5.14</v>
      </c>
      <c r="Q7" s="24">
        <v>51.48</v>
      </c>
      <c r="R7" s="24">
        <v>3300</v>
      </c>
      <c r="S7" s="24">
        <v>22232</v>
      </c>
      <c r="T7" s="24">
        <v>196.98</v>
      </c>
      <c r="U7" s="24">
        <v>112.86</v>
      </c>
      <c r="V7" s="24">
        <v>1136</v>
      </c>
      <c r="W7" s="24">
        <v>1.03</v>
      </c>
      <c r="X7" s="24">
        <v>1102.9100000000001</v>
      </c>
      <c r="Y7" s="24" t="s">
        <v>102</v>
      </c>
      <c r="Z7" s="24" t="s">
        <v>102</v>
      </c>
      <c r="AA7" s="24">
        <v>102.32</v>
      </c>
      <c r="AB7" s="24">
        <v>103.29</v>
      </c>
      <c r="AC7" s="24">
        <v>99.8</v>
      </c>
      <c r="AD7" s="24" t="s">
        <v>102</v>
      </c>
      <c r="AE7" s="24" t="s">
        <v>102</v>
      </c>
      <c r="AF7" s="24">
        <v>106.37</v>
      </c>
      <c r="AG7" s="24">
        <v>106.07</v>
      </c>
      <c r="AH7" s="24">
        <v>105.5</v>
      </c>
      <c r="AI7" s="24">
        <v>103.61</v>
      </c>
      <c r="AJ7" s="24" t="s">
        <v>102</v>
      </c>
      <c r="AK7" s="24" t="s">
        <v>102</v>
      </c>
      <c r="AL7" s="24">
        <v>0</v>
      </c>
      <c r="AM7" s="24">
        <v>0</v>
      </c>
      <c r="AN7" s="24">
        <v>0</v>
      </c>
      <c r="AO7" s="24" t="s">
        <v>102</v>
      </c>
      <c r="AP7" s="24" t="s">
        <v>102</v>
      </c>
      <c r="AQ7" s="24">
        <v>139.02000000000001</v>
      </c>
      <c r="AR7" s="24">
        <v>132.04</v>
      </c>
      <c r="AS7" s="24">
        <v>145.43</v>
      </c>
      <c r="AT7" s="24">
        <v>133.62</v>
      </c>
      <c r="AU7" s="24" t="s">
        <v>102</v>
      </c>
      <c r="AV7" s="24" t="s">
        <v>102</v>
      </c>
      <c r="AW7" s="24">
        <v>17.38</v>
      </c>
      <c r="AX7" s="24">
        <v>26.73</v>
      </c>
      <c r="AY7" s="24">
        <v>26.73</v>
      </c>
      <c r="AZ7" s="24" t="s">
        <v>102</v>
      </c>
      <c r="BA7" s="24" t="s">
        <v>102</v>
      </c>
      <c r="BB7" s="24">
        <v>29.13</v>
      </c>
      <c r="BC7" s="24">
        <v>35.69</v>
      </c>
      <c r="BD7" s="24">
        <v>38.4</v>
      </c>
      <c r="BE7" s="24">
        <v>36.94</v>
      </c>
      <c r="BF7" s="24" t="s">
        <v>102</v>
      </c>
      <c r="BG7" s="24" t="s">
        <v>102</v>
      </c>
      <c r="BH7" s="24">
        <v>0</v>
      </c>
      <c r="BI7" s="24">
        <v>0</v>
      </c>
      <c r="BJ7" s="24">
        <v>0</v>
      </c>
      <c r="BK7" s="24" t="s">
        <v>102</v>
      </c>
      <c r="BL7" s="24" t="s">
        <v>102</v>
      </c>
      <c r="BM7" s="24">
        <v>867.83</v>
      </c>
      <c r="BN7" s="24">
        <v>791.76</v>
      </c>
      <c r="BO7" s="24">
        <v>900.82</v>
      </c>
      <c r="BP7" s="24">
        <v>809.19</v>
      </c>
      <c r="BQ7" s="24" t="s">
        <v>102</v>
      </c>
      <c r="BR7" s="24" t="s">
        <v>102</v>
      </c>
      <c r="BS7" s="24">
        <v>80.319999999999993</v>
      </c>
      <c r="BT7" s="24">
        <v>85.58</v>
      </c>
      <c r="BU7" s="24">
        <v>74.11</v>
      </c>
      <c r="BV7" s="24" t="s">
        <v>102</v>
      </c>
      <c r="BW7" s="24" t="s">
        <v>102</v>
      </c>
      <c r="BX7" s="24">
        <v>57.08</v>
      </c>
      <c r="BY7" s="24">
        <v>56.26</v>
      </c>
      <c r="BZ7" s="24">
        <v>52.94</v>
      </c>
      <c r="CA7" s="24">
        <v>57.02</v>
      </c>
      <c r="CB7" s="24" t="s">
        <v>102</v>
      </c>
      <c r="CC7" s="24" t="s">
        <v>102</v>
      </c>
      <c r="CD7" s="24">
        <v>162.66999999999999</v>
      </c>
      <c r="CE7" s="24">
        <v>150</v>
      </c>
      <c r="CF7" s="24">
        <v>168.17</v>
      </c>
      <c r="CG7" s="24" t="s">
        <v>102</v>
      </c>
      <c r="CH7" s="24" t="s">
        <v>102</v>
      </c>
      <c r="CI7" s="24">
        <v>274.99</v>
      </c>
      <c r="CJ7" s="24">
        <v>282.08999999999997</v>
      </c>
      <c r="CK7" s="24">
        <v>303.27999999999997</v>
      </c>
      <c r="CL7" s="24">
        <v>273.68</v>
      </c>
      <c r="CM7" s="24" t="s">
        <v>102</v>
      </c>
      <c r="CN7" s="24" t="s">
        <v>102</v>
      </c>
      <c r="CO7" s="24">
        <v>67.5</v>
      </c>
      <c r="CP7" s="24">
        <v>72.16</v>
      </c>
      <c r="CQ7" s="24">
        <v>66.72</v>
      </c>
      <c r="CR7" s="24" t="s">
        <v>102</v>
      </c>
      <c r="CS7" s="24" t="s">
        <v>102</v>
      </c>
      <c r="CT7" s="24">
        <v>54.83</v>
      </c>
      <c r="CU7" s="24">
        <v>66.53</v>
      </c>
      <c r="CV7" s="24">
        <v>52.35</v>
      </c>
      <c r="CW7" s="24">
        <v>52.55</v>
      </c>
      <c r="CX7" s="24" t="s">
        <v>102</v>
      </c>
      <c r="CY7" s="24" t="s">
        <v>102</v>
      </c>
      <c r="CZ7" s="24">
        <v>91.63</v>
      </c>
      <c r="DA7" s="24">
        <v>92.49</v>
      </c>
      <c r="DB7" s="24">
        <v>93.13</v>
      </c>
      <c r="DC7" s="24" t="s">
        <v>102</v>
      </c>
      <c r="DD7" s="24" t="s">
        <v>102</v>
      </c>
      <c r="DE7" s="24">
        <v>84.7</v>
      </c>
      <c r="DF7" s="24">
        <v>84.67</v>
      </c>
      <c r="DG7" s="24">
        <v>84.39</v>
      </c>
      <c r="DH7" s="24">
        <v>87.3</v>
      </c>
      <c r="DI7" s="24" t="s">
        <v>102</v>
      </c>
      <c r="DJ7" s="24" t="s">
        <v>102</v>
      </c>
      <c r="DK7" s="24">
        <v>4.18</v>
      </c>
      <c r="DL7" s="24">
        <v>8.23</v>
      </c>
      <c r="DM7" s="24">
        <v>11.12</v>
      </c>
      <c r="DN7" s="24" t="s">
        <v>102</v>
      </c>
      <c r="DO7" s="24" t="s">
        <v>102</v>
      </c>
      <c r="DP7" s="24">
        <v>20.34</v>
      </c>
      <c r="DQ7" s="24">
        <v>21.85</v>
      </c>
      <c r="DR7" s="24">
        <v>25.19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0.25</v>
      </c>
      <c r="EM7" s="24">
        <v>0.05</v>
      </c>
      <c r="EN7" s="24">
        <v>0.03</v>
      </c>
      <c r="EO7" s="24">
        <v>0.02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112</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