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172.18.201.210\尾花沢市共有フォルダ\12環境整備課\課共通\0.調査報告等（庁内）\R5\32.【1・22期限・財政課】公営企業に係る経営比較分析表(令和４年度決算)の分析等について\【経営比較分析表】2022_062120_47_1718\"/>
    </mc:Choice>
  </mc:AlternateContent>
  <xr:revisionPtr revIDLastSave="0" documentId="13_ncr:1_{3EC4CA64-D529-4CB1-8743-1647C9767EED}" xr6:coauthVersionLast="37" xr6:coauthVersionMax="37" xr10:uidLastSave="{00000000-0000-0000-0000-000000000000}"/>
  <workbookProtection workbookAlgorithmName="SHA-512" workbookHashValue="TlHcHqemvy6A1Kby70eJ2bUCqfCUDXsUnqUbN5H1/Y8KYu6opWJjPa2eMMC8wjkXg2+olqEmizR21paYXxOHEQ==" workbookSaltValue="tQU3W6B0Dunivm1prXdT9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<sst xmlns="http://schemas.openxmlformats.org/spreadsheetml/2006/main" count="233" uniqueCount="117">
  <si>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</si>
  <si>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</si>
  <si>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</si>
  <si>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</si>
  <si>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</si>
  <si>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</si>
  <si>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</si>
  <si>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</si>
  <si>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</si>
  <si>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</si>
  <si>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</si>
  <si>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</si>
  <si>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</si>
  <si>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</si>
  <si>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</si>
  <si>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</si>
  <si>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</si>
  <si>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</si>
  <si>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</si>
  <si>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</si>
  <si>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</si>
  <si>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</si>
  <si>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</si>
  <si>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</si>
  <si>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</si>
  <si>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</si>
  <si>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</si>
  <si>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</si>
  <si>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</si>
  <si>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</si>
  <si>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</si>
  <si>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</si>
  <si>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</si>
  <si>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</si>
  <si>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</si>
  <si>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</si>
  <si>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</si>
  <si>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</si>
  <si>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</si>
  <si>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</si>
  <si>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</si>
  <si>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</si>
  <si>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</si>
  <si>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</si>
  <si>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</si>
  <si>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</si>
  <si>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</si>
  <si>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</si>
  <si>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</si>
  <si>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</si>
  <si>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</si>
  <si>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</si>
  <si>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</si>
  <si>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</si>
  <si>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</si>
  <si>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</si>
  <si>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</si>
  <si>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</si>
  <si>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</si>
  <si>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</si>
  <si>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</si>
  <si>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</si>
  <si>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</si>
  <si>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</si>
  <si>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</si>
  <si>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</si>
  <si>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</si>
  <si>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</si>
  <si>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</si>
  <si>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</si>
  <si>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</si>
  <si>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</si>
  <si>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</si>
  <si>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</si>
  <si>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</si>
  <si>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</si>
  <si>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</si>
  <si>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</si>
  <si>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</si>
  <si>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</si>
  <si>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</si>
  <si>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</si>
  <si>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</si>
  <si>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</si>
  <si>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</si>
  <si>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</si>
  <si>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</si>
  <si>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</si>
  <si>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</si>
  <si>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</si>
  <si>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</si>
  <si>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</si>
  <si>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</si>
  <si>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</si>
  <si>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</si>
  <si>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</si>
  <si>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</si>
  <si>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</si>
  <si>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</si>
  <si>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</si>
  <si>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</si>
  <si>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</si>
  <si>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</si>
  <si>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</si>
  <si>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</si>
  <si>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</si>
  <si>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</si>
  <si>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</si>
  <si>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</si>
  <si>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</si>
  <si>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</si>
  <si>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</si>
  <si>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</si>
  <si>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</si>
  <si>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簡易水道区域は市の総面積の２／３と広範囲におよぶが給水人口減少により使用料収入が減少傾向にある。また、集落が点在し配水管等の管路延長が長いことから建設改良費、及び維持管理費が割高となっている。有収率は施設、管路の老朽化による施設修繕費、漏水等が頻発し、率の上昇に結びついていない状況である。
　厳しい経営環境の為、一般会計繰入金に依存していることから経営健全性は低い。</t>
    <rPh sb="1" eb="7">
      <t>カンイスイドウクイキ</t>
    </rPh>
    <rPh sb="8" eb="9">
      <t>シ</t>
    </rPh>
    <rPh sb="10" eb="13">
      <t>ソウメンセキ</t>
    </rPh>
    <rPh sb="18" eb="21">
      <t>コウハンイ</t>
    </rPh>
    <rPh sb="26" eb="30">
      <t>キュウスイジンコウ</t>
    </rPh>
    <rPh sb="30" eb="32">
      <t>ゲンショウ</t>
    </rPh>
    <rPh sb="35" eb="40">
      <t>シヨウリョウシュウニュウ</t>
    </rPh>
    <rPh sb="41" eb="45">
      <t>ゲンショウケイコウ</t>
    </rPh>
    <rPh sb="52" eb="54">
      <t>シュウラク</t>
    </rPh>
    <rPh sb="55" eb="57">
      <t>テンザイ</t>
    </rPh>
    <rPh sb="58" eb="61">
      <t>ハイスイカン</t>
    </rPh>
    <rPh sb="61" eb="62">
      <t>ナド</t>
    </rPh>
    <rPh sb="63" eb="65">
      <t>カンロ</t>
    </rPh>
    <rPh sb="65" eb="67">
      <t>エンチョウ</t>
    </rPh>
    <rPh sb="68" eb="69">
      <t>ナガ</t>
    </rPh>
    <rPh sb="74" eb="76">
      <t>ケンセツ</t>
    </rPh>
    <rPh sb="76" eb="78">
      <t>カイリョウ</t>
    </rPh>
    <rPh sb="78" eb="79">
      <t>ヒ</t>
    </rPh>
    <rPh sb="80" eb="81">
      <t>オヨ</t>
    </rPh>
    <rPh sb="82" eb="84">
      <t>イジ</t>
    </rPh>
    <rPh sb="84" eb="87">
      <t>カンリヒ</t>
    </rPh>
    <rPh sb="88" eb="90">
      <t>ワリダカ</t>
    </rPh>
    <rPh sb="97" eb="100">
      <t>ユウシュウリツ</t>
    </rPh>
    <rPh sb="101" eb="103">
      <t>シセツ</t>
    </rPh>
    <rPh sb="104" eb="106">
      <t>カンロ</t>
    </rPh>
    <rPh sb="107" eb="110">
      <t>ロウキュウカ</t>
    </rPh>
    <rPh sb="113" eb="117">
      <t>シセツシュウゼン</t>
    </rPh>
    <rPh sb="117" eb="118">
      <t>ヒ</t>
    </rPh>
    <rPh sb="119" eb="122">
      <t>ロウスイナド</t>
    </rPh>
    <rPh sb="123" eb="125">
      <t>ヒンパツ</t>
    </rPh>
    <rPh sb="127" eb="128">
      <t>リツ</t>
    </rPh>
    <rPh sb="129" eb="131">
      <t>ジョウショウ</t>
    </rPh>
    <rPh sb="132" eb="133">
      <t>ムス</t>
    </rPh>
    <rPh sb="140" eb="142">
      <t>ジョウキョウ</t>
    </rPh>
    <rPh sb="148" eb="149">
      <t>キビ</t>
    </rPh>
    <rPh sb="151" eb="155">
      <t>ケイエイカンキョウ</t>
    </rPh>
    <rPh sb="156" eb="157">
      <t>タメ</t>
    </rPh>
    <rPh sb="158" eb="162">
      <t>イッパンカイケイ</t>
    </rPh>
    <rPh sb="162" eb="165">
      <t>クリイレキン</t>
    </rPh>
    <rPh sb="166" eb="168">
      <t>イゾン</t>
    </rPh>
    <rPh sb="176" eb="181">
      <t>ケイエイケンゼンセイ</t>
    </rPh>
    <rPh sb="182" eb="183">
      <t>ヒク</t>
    </rPh>
    <phoneticPr fontId="4"/>
  </si>
  <si>
    <t>　区域内の総管路延長約120㎞の内、約16㎞が老朽化未更新な状況であり、前年からの更新実績が約1㎞に満たない現状で更新速度からも石綿管更新完了まで長時間を要すると予想される。
　管路以外の施設に関しても高度経済成長期に整備された物が残っており維持管理費、修繕費が割高傾向にある。</t>
    <rPh sb="1" eb="4">
      <t>クイキナイ</t>
    </rPh>
    <rPh sb="5" eb="6">
      <t>ソウ</t>
    </rPh>
    <rPh sb="6" eb="8">
      <t>カンロ</t>
    </rPh>
    <rPh sb="8" eb="10">
      <t>エンチョウ</t>
    </rPh>
    <rPh sb="10" eb="11">
      <t>ヤク</t>
    </rPh>
    <rPh sb="16" eb="17">
      <t>ウチ</t>
    </rPh>
    <rPh sb="18" eb="19">
      <t>ヤク</t>
    </rPh>
    <rPh sb="23" eb="26">
      <t>ロウキュウカ</t>
    </rPh>
    <rPh sb="26" eb="29">
      <t>ミコウシン</t>
    </rPh>
    <rPh sb="30" eb="32">
      <t>ジョウキョウ</t>
    </rPh>
    <rPh sb="36" eb="38">
      <t>ゼンネン</t>
    </rPh>
    <rPh sb="41" eb="45">
      <t>コウシンジッセキ</t>
    </rPh>
    <rPh sb="46" eb="47">
      <t>ヤク</t>
    </rPh>
    <rPh sb="50" eb="51">
      <t>ミ</t>
    </rPh>
    <rPh sb="54" eb="56">
      <t>ゲンジョウ</t>
    </rPh>
    <phoneticPr fontId="4"/>
  </si>
  <si>
    <t>　維持管理費の抑制に努めるほか、有収率向上の為漏水箇所の早期発見、解消に配慮すると共に道路管理者の改良工事との同調工事を図り、工事費抑制、管路更新の速度を速めていき、継続して安心安全な水道水の提供と経営健全化を目指す。</t>
    <rPh sb="1" eb="6">
      <t>イジカンリヒ</t>
    </rPh>
    <rPh sb="7" eb="9">
      <t>ヨクセイ</t>
    </rPh>
    <rPh sb="10" eb="11">
      <t>ツト</t>
    </rPh>
    <rPh sb="16" eb="19">
      <t>ユウシュウリツ</t>
    </rPh>
    <rPh sb="19" eb="21">
      <t>コウジョウ</t>
    </rPh>
    <rPh sb="22" eb="23">
      <t>タメ</t>
    </rPh>
    <rPh sb="23" eb="27">
      <t>ロウスイカショ</t>
    </rPh>
    <rPh sb="28" eb="32">
      <t>ソウキハッケン</t>
    </rPh>
    <rPh sb="33" eb="35">
      <t>カイショウ</t>
    </rPh>
    <rPh sb="36" eb="38">
      <t>ハイリョ</t>
    </rPh>
    <rPh sb="41" eb="42">
      <t>トモ</t>
    </rPh>
    <rPh sb="43" eb="48">
      <t>ドウロカンリシャ</t>
    </rPh>
    <rPh sb="49" eb="53">
      <t>カイリョウコウジ</t>
    </rPh>
    <rPh sb="55" eb="59">
      <t>ドウチョウコウジ</t>
    </rPh>
    <rPh sb="60" eb="61">
      <t>ハカ</t>
    </rPh>
    <rPh sb="63" eb="66">
      <t>コウジヒ</t>
    </rPh>
    <rPh sb="66" eb="68">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</si>
</sst>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0.41</c:v>
                </c:pt>
                <c:pt idx="1">
                  <c:v>0.33</c:v>
                </c:pt>
                <c:pt idx="2">
                  <c:v>0.25</c:v>
                </c:pt>
                <c:pt idx="3">
                  <c:v>0.4</c:v>
                </c:pt>
                <c:pt idx="4">
                  <c:v>0.28999999999999998</c:v>
                </c:pt>
              </c:numCache>
            </c:numRef>
          </c:val>
          <c:extLst>
            <c:ext xmlns:c16="http://schemas.microsoft.com/office/drawing/2014/chart" uri="{C3380CC4-5D6E-409C-BE32-E72D297353CC}">
              <c16:uniqueId val="{00000000-5D42-4644-8DC7-40A08ECF1F6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0.55000000000000004</c:v>
                </c:pt>
              </c:numCache>
            </c:numRef>
          </c:val>
          <c:smooth val="0"/>
          <c:extLst>
            <c:ext xmlns:c16="http://schemas.microsoft.com/office/drawing/2014/chart" uri="{C3380CC4-5D6E-409C-BE32-E72D297353CC}">
              <c16:uniqueId val="{00000001-5D42-4644-8DC7-40A08ECF1F6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84.37</c:v>
                </c:pt>
                <c:pt idx="1">
                  <c:v>77.62</c:v>
                </c:pt>
                <c:pt idx="2">
                  <c:v>82.94</c:v>
                </c:pt>
                <c:pt idx="3">
                  <c:v>77.150000000000006</c:v>
                </c:pt>
                <c:pt idx="4">
                  <c:v>73.91</c:v>
                </c:pt>
              </c:numCache>
            </c:numRef>
          </c:val>
          <c:extLst>
            <c:ext xmlns:c16="http://schemas.microsoft.com/office/drawing/2014/chart" uri="{C3380CC4-5D6E-409C-BE32-E72D297353CC}">
              <c16:uniqueId val="{00000000-0616-481E-A5BA-2ED755574C1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58.16</c:v>
                </c:pt>
              </c:numCache>
            </c:numRef>
          </c:val>
          <c:smooth val="0"/>
          <c:extLst>
            <c:ext xmlns:c16="http://schemas.microsoft.com/office/drawing/2014/chart" uri="{C3380CC4-5D6E-409C-BE32-E72D297353CC}">
              <c16:uniqueId val="{00000001-0616-481E-A5BA-2ED755574C1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56.8</c:v>
                </c:pt>
                <c:pt idx="1">
                  <c:v>57.54</c:v>
                </c:pt>
                <c:pt idx="2">
                  <c:v>52.42</c:v>
                </c:pt>
                <c:pt idx="3">
                  <c:v>56.2</c:v>
                </c:pt>
                <c:pt idx="4">
                  <c:v>58.47</c:v>
                </c:pt>
              </c:numCache>
            </c:numRef>
          </c:val>
          <c:extLst>
            <c:ext xmlns:c16="http://schemas.microsoft.com/office/drawing/2014/chart" uri="{C3380CC4-5D6E-409C-BE32-E72D297353CC}">
              <c16:uniqueId val="{00000000-FE3D-4828-BCD2-71C41543805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70.34</c:v>
                </c:pt>
              </c:numCache>
            </c:numRef>
          </c:val>
          <c:smooth val="0"/>
          <c:extLst>
            <c:ext xmlns:c16="http://schemas.microsoft.com/office/drawing/2014/chart" uri="{C3380CC4-5D6E-409C-BE32-E72D297353CC}">
              <c16:uniqueId val="{00000001-FE3D-4828-BCD2-71C41543805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67.62</c:v>
                </c:pt>
                <c:pt idx="1">
                  <c:v>70.819999999999993</c:v>
                </c:pt>
                <c:pt idx="2">
                  <c:v>77.739999999999995</c:v>
                </c:pt>
                <c:pt idx="3">
                  <c:v>71.52</c:v>
                </c:pt>
                <c:pt idx="4">
                  <c:v>69.540000000000006</c:v>
                </c:pt>
              </c:numCache>
            </c:numRef>
          </c:val>
          <c:extLst>
            <c:ext xmlns:c16="http://schemas.microsoft.com/office/drawing/2014/chart" uri="{C3380CC4-5D6E-409C-BE32-E72D297353CC}">
              <c16:uniqueId val="{00000000-798C-4BE1-B21F-C1DD3D5E2C8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75.44</c:v>
                </c:pt>
              </c:numCache>
            </c:numRef>
          </c:val>
          <c:smooth val="0"/>
          <c:extLst>
            <c:ext xmlns:c16="http://schemas.microsoft.com/office/drawing/2014/chart" uri="{C3380CC4-5D6E-409C-BE32-E72D297353CC}">
              <c16:uniqueId val="{00000001-798C-4BE1-B21F-C1DD3D5E2C8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6F-4C65-8724-7D6C7CB7C19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F-4C65-8724-7D6C7CB7C19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72-4439-BCFF-E683D87CA04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72-4439-BCFF-E683D87CA04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FD-4377-80A2-FB049A647D1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FD-4377-80A2-FB049A647D1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7-4FF8-9B7A-FCB5659AE4F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7-4FF8-9B7A-FCB5659AE4F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815.6</c:v>
                </c:pt>
                <c:pt idx="1">
                  <c:v>811.28</c:v>
                </c:pt>
                <c:pt idx="2">
                  <c:v>799.86</c:v>
                </c:pt>
                <c:pt idx="3">
                  <c:v>809.58</c:v>
                </c:pt>
                <c:pt idx="4">
                  <c:v>800.29</c:v>
                </c:pt>
              </c:numCache>
            </c:numRef>
          </c:val>
          <c:extLst>
            <c:ext xmlns:c16="http://schemas.microsoft.com/office/drawing/2014/chart" uri="{C3380CC4-5D6E-409C-BE32-E72D297353CC}">
              <c16:uniqueId val="{00000000-309F-408D-B2CC-A81CC837CED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955.49</c:v>
                </c:pt>
              </c:numCache>
            </c:numRef>
          </c:val>
          <c:smooth val="0"/>
          <c:extLst>
            <c:ext xmlns:c16="http://schemas.microsoft.com/office/drawing/2014/chart" uri="{C3380CC4-5D6E-409C-BE32-E72D297353CC}">
              <c16:uniqueId val="{00000001-309F-408D-B2CC-A81CC837CED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60.48</c:v>
                </c:pt>
                <c:pt idx="1">
                  <c:v>63.44</c:v>
                </c:pt>
                <c:pt idx="2">
                  <c:v>68.84</c:v>
                </c:pt>
                <c:pt idx="3">
                  <c:v>64.14</c:v>
                </c:pt>
                <c:pt idx="4">
                  <c:v>62.35</c:v>
                </c:pt>
              </c:numCache>
            </c:numRef>
          </c:val>
          <c:extLst>
            <c:ext xmlns:c16="http://schemas.microsoft.com/office/drawing/2014/chart" uri="{C3380CC4-5D6E-409C-BE32-E72D297353CC}">
              <c16:uniqueId val="{00000000-061A-4CBD-8C6E-C0362200B1D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55.15</c:v>
                </c:pt>
              </c:numCache>
            </c:numRef>
          </c:val>
          <c:smooth val="0"/>
          <c:extLst>
            <c:ext xmlns:c16="http://schemas.microsoft.com/office/drawing/2014/chart" uri="{C3380CC4-5D6E-409C-BE32-E72D297353CC}">
              <c16:uniqueId val="{00000001-061A-4CBD-8C6E-C0362200B1D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369.04</c:v>
                </c:pt>
                <c:pt idx="1">
                  <c:v>356.42</c:v>
                </c:pt>
                <c:pt idx="2">
                  <c:v>331.95</c:v>
                </c:pt>
                <c:pt idx="3">
                  <c:v>356.03</c:v>
                </c:pt>
                <c:pt idx="4">
                  <c:v>364.68</c:v>
                </c:pt>
              </c:numCache>
            </c:numRef>
          </c:val>
          <c:extLst>
            <c:ext xmlns:c16="http://schemas.microsoft.com/office/drawing/2014/chart" uri="{C3380CC4-5D6E-409C-BE32-E72D297353CC}">
              <c16:uniqueId val="{00000000-88C5-482A-9006-AD2A44762C1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310.26</c:v>
                </c:pt>
              </c:numCache>
            </c:numRef>
          </c:val>
          <c:smooth val="0"/>
          <c:extLst>
            <c:ext xmlns:c16="http://schemas.microsoft.com/office/drawing/2014/chart" uri="{C3380CC4-5D6E-409C-BE32-E72D297353CC}">
              <c16:uniqueId val="{00000001-88C5-482A-9006-AD2A44762C1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山形県　尾花沢市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14433</v>
      </c>
      <c r="AM8" s="55"/>
      <c r="AN8" s="55"/>
      <c r="AO8" s="55"/>
      <c r="AP8" s="55"/>
      <c r="AQ8" s="55"/>
      <c r="AR8" s="55"/>
      <c r="AS8" s="55"/>
      <c r="AT8" s="45">
        <f>データ!$S$6</f>
        <v>372.53</v>
      </c>
      <c r="AU8" s="45"/>
      <c r="AV8" s="45"/>
      <c r="AW8" s="45"/>
      <c r="AX8" s="45"/>
      <c r="AY8" s="45"/>
      <c r="AZ8" s="45"/>
      <c r="BA8" s="45"/>
      <c r="BB8" s="45">
        <f>データ!$T$6</f>
        <v>38.74</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34.26</v>
      </c>
      <c r="Q10" s="45"/>
      <c r="R10" s="45"/>
      <c r="S10" s="45"/>
      <c r="T10" s="45"/>
      <c r="U10" s="45"/>
      <c r="V10" s="45"/>
      <c r="W10" s="55">
        <f>データ!$Q$6</f>
        <v>4400</v>
      </c>
      <c r="X10" s="55"/>
      <c r="Y10" s="55"/>
      <c r="Z10" s="55"/>
      <c r="AA10" s="55"/>
      <c r="AB10" s="55"/>
      <c r="AC10" s="55"/>
      <c r="AD10" s="2"/>
      <c r="AE10" s="2"/>
      <c r="AF10" s="2"/>
      <c r="AG10" s="2"/>
      <c r="AH10" s="2"/>
      <c r="AI10" s="2"/>
      <c r="AJ10" s="2"/>
      <c r="AK10" s="2"/>
      <c r="AL10" s="55">
        <f>データ!$U$6</f>
        <v>4893</v>
      </c>
      <c r="AM10" s="55"/>
      <c r="AN10" s="55"/>
      <c r="AO10" s="55"/>
      <c r="AP10" s="55"/>
      <c r="AQ10" s="55"/>
      <c r="AR10" s="55"/>
      <c r="AS10" s="55"/>
      <c r="AT10" s="45">
        <f>データ!$V$6</f>
        <v>249.43</v>
      </c>
      <c r="AU10" s="45"/>
      <c r="AV10" s="45"/>
      <c r="AW10" s="45"/>
      <c r="AX10" s="45"/>
      <c r="AY10" s="45"/>
      <c r="AZ10" s="45"/>
      <c r="BA10" s="45"/>
      <c r="BB10" s="45">
        <f>データ!$W$6</f>
        <v>19.62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dJuEDZNEqW9Nve2m2iwAklTI4KdxnaoHsJbmbRrJA0pjkHs5ILq5JASrb96+srZclKntqrJ86pKGofw7nmlbHA==" saltValue="lTR3xpZCIVIp4iqvS/n/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62120</v>
      </c>
      <c r="D6" s="20">
        <f t="shared" si="3"/>
        <v>47</v>
      </c>
      <c r="E6" s="20">
        <f t="shared" si="3"/>
        <v>1</v>
      </c>
      <c r="F6" s="20">
        <f t="shared" si="3"/>
        <v>0</v>
      </c>
      <c r="G6" s="20">
        <f t="shared" si="3"/>
        <v>0</v>
      </c>
      <c r="H6" s="20" t="str">
        <f t="shared" si="3"/>
        <v>山形県　尾花沢市</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34.26</v>
      </c>
      <c r="Q6" s="21">
        <f t="shared" si="3"/>
        <v>4400</v>
      </c>
      <c r="R6" s="21">
        <f t="shared" si="3"/>
        <v>14433</v>
      </c>
      <c r="S6" s="21">
        <f t="shared" si="3"/>
        <v>372.53</v>
      </c>
      <c r="T6" s="21">
        <f t="shared" si="3"/>
        <v>38.74</v>
      </c>
      <c r="U6" s="21">
        <f t="shared" si="3"/>
        <v>4893</v>
      </c>
      <c r="V6" s="21">
        <f t="shared" si="3"/>
        <v>249.43</v>
      </c>
      <c r="W6" s="21">
        <f t="shared" si="3"/>
        <v>19.62</v>
      </c>
      <c r="X6" s="22">
        <f>IF(X7="",NA(),X7)</f>
        <v>67.62</v>
      </c>
      <c r="Y6" s="22">
        <f t="shared" ref="Y6:AG6" si="4">IF(Y7="",NA(),Y7)</f>
        <v>70.819999999999993</v>
      </c>
      <c r="Z6" s="22">
        <f t="shared" si="4"/>
        <v>77.739999999999995</v>
      </c>
      <c r="AA6" s="22">
        <f t="shared" si="4"/>
        <v>71.52</v>
      </c>
      <c r="AB6" s="22">
        <f t="shared" si="4"/>
        <v>69.540000000000006</v>
      </c>
      <c r="AC6" s="22">
        <f t="shared" si="4"/>
        <v>75.010000000000005</v>
      </c>
      <c r="AD6" s="22">
        <f t="shared" si="4"/>
        <v>72.760000000000005</v>
      </c>
      <c r="AE6" s="22">
        <f t="shared" si="4"/>
        <v>82.57</v>
      </c>
      <c r="AF6" s="22">
        <f t="shared" si="4"/>
        <v>81.17</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815.6</v>
      </c>
      <c r="BF6" s="22">
        <f t="shared" ref="BF6:BN6" si="7">IF(BF7="",NA(),BF7)</f>
        <v>811.28</v>
      </c>
      <c r="BG6" s="22">
        <f t="shared" si="7"/>
        <v>799.86</v>
      </c>
      <c r="BH6" s="22">
        <f t="shared" si="7"/>
        <v>809.58</v>
      </c>
      <c r="BI6" s="22">
        <f t="shared" si="7"/>
        <v>800.29</v>
      </c>
      <c r="BJ6" s="22">
        <f t="shared" si="7"/>
        <v>1168.7</v>
      </c>
      <c r="BK6" s="22">
        <f t="shared" si="7"/>
        <v>1245.46</v>
      </c>
      <c r="BL6" s="22">
        <f t="shared" si="7"/>
        <v>834.1</v>
      </c>
      <c r="BM6" s="22">
        <f t="shared" si="7"/>
        <v>853.42</v>
      </c>
      <c r="BN6" s="22">
        <f t="shared" si="7"/>
        <v>955.49</v>
      </c>
      <c r="BO6" s="21" t="str">
        <f>IF(BO7="","",IF(BO7="-","【-】","【"&amp;SUBSTITUTE(TEXT(BO7,"#,##0.00"),"-","△")&amp;"】"))</f>
        <v>【982.48】</v>
      </c>
      <c r="BP6" s="22">
        <f>IF(BP7="",NA(),BP7)</f>
        <v>60.48</v>
      </c>
      <c r="BQ6" s="22">
        <f t="shared" ref="BQ6:BY6" si="8">IF(BQ7="",NA(),BQ7)</f>
        <v>63.44</v>
      </c>
      <c r="BR6" s="22">
        <f t="shared" si="8"/>
        <v>68.84</v>
      </c>
      <c r="BS6" s="22">
        <f t="shared" si="8"/>
        <v>64.14</v>
      </c>
      <c r="BT6" s="22">
        <f t="shared" si="8"/>
        <v>62.35</v>
      </c>
      <c r="BU6" s="22">
        <f t="shared" si="8"/>
        <v>53.59</v>
      </c>
      <c r="BV6" s="22">
        <f t="shared" si="8"/>
        <v>51.08</v>
      </c>
      <c r="BW6" s="22">
        <f t="shared" si="8"/>
        <v>64.44</v>
      </c>
      <c r="BX6" s="22">
        <f t="shared" si="8"/>
        <v>60.53</v>
      </c>
      <c r="BY6" s="22">
        <f t="shared" si="8"/>
        <v>55.15</v>
      </c>
      <c r="BZ6" s="21" t="str">
        <f>IF(BZ7="","",IF(BZ7="-","【-】","【"&amp;SUBSTITUTE(TEXT(BZ7,"#,##0.00"),"-","△")&amp;"】"))</f>
        <v>【50.61】</v>
      </c>
      <c r="CA6" s="22">
        <f>IF(CA7="",NA(),CA7)</f>
        <v>369.04</v>
      </c>
      <c r="CB6" s="22">
        <f t="shared" ref="CB6:CJ6" si="9">IF(CB7="",NA(),CB7)</f>
        <v>356.42</v>
      </c>
      <c r="CC6" s="22">
        <f t="shared" si="9"/>
        <v>331.95</v>
      </c>
      <c r="CD6" s="22">
        <f t="shared" si="9"/>
        <v>356.03</v>
      </c>
      <c r="CE6" s="22">
        <f t="shared" si="9"/>
        <v>364.68</v>
      </c>
      <c r="CF6" s="22">
        <f t="shared" si="9"/>
        <v>259.79000000000002</v>
      </c>
      <c r="CG6" s="22">
        <f t="shared" si="9"/>
        <v>262.13</v>
      </c>
      <c r="CH6" s="22">
        <f t="shared" si="9"/>
        <v>197.14</v>
      </c>
      <c r="CI6" s="22">
        <f t="shared" si="9"/>
        <v>210.72</v>
      </c>
      <c r="CJ6" s="22">
        <f t="shared" si="9"/>
        <v>310.26</v>
      </c>
      <c r="CK6" s="21" t="str">
        <f>IF(CK7="","",IF(CK7="-","【-】","【"&amp;SUBSTITUTE(TEXT(CK7,"#,##0.00"),"-","△")&amp;"】"))</f>
        <v>【320.83】</v>
      </c>
      <c r="CL6" s="22">
        <f>IF(CL7="",NA(),CL7)</f>
        <v>84.37</v>
      </c>
      <c r="CM6" s="22">
        <f t="shared" ref="CM6:CU6" si="10">IF(CM7="",NA(),CM7)</f>
        <v>77.62</v>
      </c>
      <c r="CN6" s="22">
        <f t="shared" si="10"/>
        <v>82.94</v>
      </c>
      <c r="CO6" s="22">
        <f t="shared" si="10"/>
        <v>77.150000000000006</v>
      </c>
      <c r="CP6" s="22">
        <f t="shared" si="10"/>
        <v>73.91</v>
      </c>
      <c r="CQ6" s="22">
        <f t="shared" si="10"/>
        <v>56.41</v>
      </c>
      <c r="CR6" s="22">
        <f t="shared" si="10"/>
        <v>54.9</v>
      </c>
      <c r="CS6" s="22">
        <f t="shared" si="10"/>
        <v>55.7</v>
      </c>
      <c r="CT6" s="22">
        <f t="shared" si="10"/>
        <v>54.87</v>
      </c>
      <c r="CU6" s="22">
        <f t="shared" si="10"/>
        <v>58.16</v>
      </c>
      <c r="CV6" s="21" t="str">
        <f>IF(CV7="","",IF(CV7="-","【-】","【"&amp;SUBSTITUTE(TEXT(CV7,"#,##0.00"),"-","△")&amp;"】"))</f>
        <v>【56.15】</v>
      </c>
      <c r="CW6" s="22">
        <f>IF(CW7="",NA(),CW7)</f>
        <v>56.8</v>
      </c>
      <c r="CX6" s="22">
        <f t="shared" ref="CX6:DF6" si="11">IF(CX7="",NA(),CX7)</f>
        <v>57.54</v>
      </c>
      <c r="CY6" s="22">
        <f t="shared" si="11"/>
        <v>52.42</v>
      </c>
      <c r="CZ6" s="22">
        <f t="shared" si="11"/>
        <v>56.2</v>
      </c>
      <c r="DA6" s="22">
        <f t="shared" si="11"/>
        <v>58.47</v>
      </c>
      <c r="DB6" s="22">
        <f t="shared" si="11"/>
        <v>75.12</v>
      </c>
      <c r="DC6" s="22">
        <f t="shared" si="11"/>
        <v>74.27</v>
      </c>
      <c r="DD6" s="22">
        <f t="shared" si="11"/>
        <v>71.81</v>
      </c>
      <c r="DE6" s="22">
        <f t="shared" si="11"/>
        <v>71.819999999999993</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0.41</v>
      </c>
      <c r="EE6" s="22">
        <f t="shared" ref="EE6:EM6" si="14">IF(EE7="",NA(),EE7)</f>
        <v>0.33</v>
      </c>
      <c r="EF6" s="22">
        <f t="shared" si="14"/>
        <v>0.25</v>
      </c>
      <c r="EG6" s="22">
        <f t="shared" si="14"/>
        <v>0.4</v>
      </c>
      <c r="EH6" s="22">
        <f t="shared" si="14"/>
        <v>0.28999999999999998</v>
      </c>
      <c r="EI6" s="22">
        <f t="shared" si="14"/>
        <v>0.65</v>
      </c>
      <c r="EJ6" s="22">
        <f t="shared" si="14"/>
        <v>0.52</v>
      </c>
      <c r="EK6" s="22">
        <f t="shared" si="14"/>
        <v>1.48</v>
      </c>
      <c r="EL6" s="22">
        <f t="shared" si="14"/>
        <v>0.45</v>
      </c>
      <c r="EM6" s="22">
        <f t="shared" si="14"/>
        <v>0.55000000000000004</v>
      </c>
      <c r="EN6" s="21" t="str">
        <f>IF(EN7="","",IF(EN7="-","【-】","【"&amp;SUBSTITUTE(TEXT(EN7,"#,##0.00"),"-","△")&amp;"】"))</f>
        <v>【0.52】</v>
      </c>
    </row>
    <row r="7" spans="1:144" s="23" customFormat="1" x14ac:dyDescent="0.15">
      <c r="A7" s="15"/>
      <c r="B7" s="24">
        <v>2022</v>
      </c>
      <c r="C7" s="24">
        <v>62120</v>
      </c>
      <c r="D7" s="24">
        <v>47</v>
      </c>
      <c r="E7" s="24">
        <v>1</v>
      </c>
      <c r="F7" s="24">
        <v>0</v>
      </c>
      <c r="G7" s="24">
        <v>0</v>
      </c>
      <c r="H7" s="24" t="s">
        <v>95</v>
      </c>
      <c r="I7" s="24" t="s">
        <v>96</v>
      </c>
      <c r="J7" s="24" t="s">
        <v>97</v>
      </c>
      <c r="K7" s="24" t="s">
        <v>98</v>
      </c>
      <c r="L7" s="24" t="s">
        <v>99</v>
      </c>
      <c r="M7" s="24" t="s">
        <v>100</v>
      </c>
      <c r="N7" s="25" t="s">
        <v>101</v>
      </c>
      <c r="O7" s="25" t="s">
        <v>102</v>
      </c>
      <c r="P7" s="25">
        <v>34.26</v>
      </c>
      <c r="Q7" s="25">
        <v>4400</v>
      </c>
      <c r="R7" s="25">
        <v>14433</v>
      </c>
      <c r="S7" s="25">
        <v>372.53</v>
      </c>
      <c r="T7" s="25">
        <v>38.74</v>
      </c>
      <c r="U7" s="25">
        <v>4893</v>
      </c>
      <c r="V7" s="25">
        <v>249.43</v>
      </c>
      <c r="W7" s="25">
        <v>19.62</v>
      </c>
      <c r="X7" s="25">
        <v>67.62</v>
      </c>
      <c r="Y7" s="25">
        <v>70.819999999999993</v>
      </c>
      <c r="Z7" s="25">
        <v>77.739999999999995</v>
      </c>
      <c r="AA7" s="25">
        <v>71.52</v>
      </c>
      <c r="AB7" s="25">
        <v>69.540000000000006</v>
      </c>
      <c r="AC7" s="25">
        <v>75.010000000000005</v>
      </c>
      <c r="AD7" s="25">
        <v>72.760000000000005</v>
      </c>
      <c r="AE7" s="25">
        <v>82.57</v>
      </c>
      <c r="AF7" s="25">
        <v>81.17</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815.6</v>
      </c>
      <c r="BF7" s="25">
        <v>811.28</v>
      </c>
      <c r="BG7" s="25">
        <v>799.86</v>
      </c>
      <c r="BH7" s="25">
        <v>809.58</v>
      </c>
      <c r="BI7" s="25">
        <v>800.29</v>
      </c>
      <c r="BJ7" s="25">
        <v>1168.7</v>
      </c>
      <c r="BK7" s="25">
        <v>1245.46</v>
      </c>
      <c r="BL7" s="25">
        <v>834.1</v>
      </c>
      <c r="BM7" s="25">
        <v>853.42</v>
      </c>
      <c r="BN7" s="25">
        <v>955.49</v>
      </c>
      <c r="BO7" s="25">
        <v>982.48</v>
      </c>
      <c r="BP7" s="25">
        <v>60.48</v>
      </c>
      <c r="BQ7" s="25">
        <v>63.44</v>
      </c>
      <c r="BR7" s="25">
        <v>68.84</v>
      </c>
      <c r="BS7" s="25">
        <v>64.14</v>
      </c>
      <c r="BT7" s="25">
        <v>62.35</v>
      </c>
      <c r="BU7" s="25">
        <v>53.59</v>
      </c>
      <c r="BV7" s="25">
        <v>51.08</v>
      </c>
      <c r="BW7" s="25">
        <v>64.44</v>
      </c>
      <c r="BX7" s="25">
        <v>60.53</v>
      </c>
      <c r="BY7" s="25">
        <v>55.15</v>
      </c>
      <c r="BZ7" s="25">
        <v>50.61</v>
      </c>
      <c r="CA7" s="25">
        <v>369.04</v>
      </c>
      <c r="CB7" s="25">
        <v>356.42</v>
      </c>
      <c r="CC7" s="25">
        <v>331.95</v>
      </c>
      <c r="CD7" s="25">
        <v>356.03</v>
      </c>
      <c r="CE7" s="25">
        <v>364.68</v>
      </c>
      <c r="CF7" s="25">
        <v>259.79000000000002</v>
      </c>
      <c r="CG7" s="25">
        <v>262.13</v>
      </c>
      <c r="CH7" s="25">
        <v>197.14</v>
      </c>
      <c r="CI7" s="25">
        <v>210.72</v>
      </c>
      <c r="CJ7" s="25">
        <v>310.26</v>
      </c>
      <c r="CK7" s="25">
        <v>320.83</v>
      </c>
      <c r="CL7" s="25">
        <v>84.37</v>
      </c>
      <c r="CM7" s="25">
        <v>77.62</v>
      </c>
      <c r="CN7" s="25">
        <v>82.94</v>
      </c>
      <c r="CO7" s="25">
        <v>77.150000000000006</v>
      </c>
      <c r="CP7" s="25">
        <v>73.91</v>
      </c>
      <c r="CQ7" s="25">
        <v>56.41</v>
      </c>
      <c r="CR7" s="25">
        <v>54.9</v>
      </c>
      <c r="CS7" s="25">
        <v>55.7</v>
      </c>
      <c r="CT7" s="25">
        <v>54.87</v>
      </c>
      <c r="CU7" s="25">
        <v>58.16</v>
      </c>
      <c r="CV7" s="25">
        <v>56.15</v>
      </c>
      <c r="CW7" s="25">
        <v>56.8</v>
      </c>
      <c r="CX7" s="25">
        <v>57.54</v>
      </c>
      <c r="CY7" s="25">
        <v>52.42</v>
      </c>
      <c r="CZ7" s="25">
        <v>56.2</v>
      </c>
      <c r="DA7" s="25">
        <v>58.47</v>
      </c>
      <c r="DB7" s="25">
        <v>75.12</v>
      </c>
      <c r="DC7" s="25">
        <v>74.27</v>
      </c>
      <c r="DD7" s="25">
        <v>71.81</v>
      </c>
      <c r="DE7" s="25">
        <v>71.819999999999993</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0.41</v>
      </c>
      <c r="EE7" s="25">
        <v>0.33</v>
      </c>
      <c r="EF7" s="25">
        <v>0.25</v>
      </c>
      <c r="EG7" s="25">
        <v>0.4</v>
      </c>
      <c r="EH7" s="25">
        <v>0.28999999999999998</v>
      </c>
      <c r="EI7" s="25">
        <v>0.65</v>
      </c>
      <c r="EJ7" s="25">
        <v>0.52</v>
      </c>
      <c r="EK7" s="25">
        <v>1.48</v>
      </c>
      <c r="EL7" s="25">
        <v>0.45</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2023-12-05T01:04:55Z</dcterms:created>
  <dcterms:modified xsi:type="dcterms:W3CDTF">2024-01-17T02:47:45Z</dcterms:modified>
  <cp:category/>
</cp:coreProperties>
</file>