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010005\f\12 感染症対策担当\★★新型コロナ対応\■類型見直し（５類感染症）\99 その他\事前調査（渥美）\協定締結に向けた協議\財政支援策（補助金）\"/>
    </mc:Choice>
  </mc:AlternateContent>
  <bookViews>
    <workbookView xWindow="0" yWindow="0" windowWidth="17790" windowHeight="7275" tabRatio="664"/>
  </bookViews>
  <sheets>
    <sheet name="（様式1）総括表" sheetId="3" r:id="rId1"/>
    <sheet name="（様式2）事業費内訳書" sheetId="47" r:id="rId2"/>
    <sheet name="（様式3-1）病室整備" sheetId="34" r:id="rId3"/>
    <sheet name="（様式3-2）病室以外" sheetId="49" r:id="rId4"/>
    <sheet name="12-1 スプリンクラー（総括表）見直し前" sheetId="25" state="hidden" r:id="rId5"/>
    <sheet name="12-2スプリンクラー（個別計画書）見直し前" sheetId="26" state="hidden" r:id="rId6"/>
    <sheet name="管理用（このシートは削除しないでください）" sheetId="9" state="hidden" r:id="rId7"/>
  </sheets>
  <definedNames>
    <definedName name="_xlnm._FilterDatabase" localSheetId="0" hidden="1">'（様式1）総括表'!$A$7:$AD$20</definedName>
    <definedName name="_xlnm.Print_Area" localSheetId="0">'（様式1）総括表'!$A$1:$AE$22</definedName>
    <definedName name="_xlnm.Print_Area" localSheetId="1">'（様式2）事業費内訳書'!$A$1:$U$55</definedName>
    <definedName name="_xlnm.Print_Area" localSheetId="2">'（様式3-1）病室整備'!$A$1:$K$58</definedName>
    <definedName name="_xlnm.Print_Area" localSheetId="3">'（様式3-2）病室以外'!$A$1:$K$57</definedName>
    <definedName name="_xlnm.Print_Area" localSheetId="4">'12-1 スプリンクラー（総括表）見直し前'!$A$1:$AI$43</definedName>
    <definedName name="_xlnm.Print_Area" localSheetId="5">'12-2スプリンクラー（個別計画書）見直し前'!$B$1:$BQ$41</definedName>
    <definedName name="_xlnm.Print_Area" localSheetId="6">'管理用（このシートは削除しないでください）'!$A$1:$W$72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4" l="1"/>
  <c r="AF39" i="26" l="1"/>
  <c r="AF38" i="26"/>
  <c r="AL28" i="26"/>
  <c r="AA28" i="26"/>
  <c r="M28" i="26"/>
  <c r="D28" i="26"/>
  <c r="AL27" i="26"/>
  <c r="AA27" i="26"/>
  <c r="M27" i="26"/>
  <c r="D27" i="26"/>
  <c r="AL26" i="26"/>
  <c r="AA26" i="26"/>
  <c r="M26" i="26"/>
  <c r="D26" i="26"/>
  <c r="V42" i="25"/>
  <c r="U42" i="25"/>
  <c r="S42" i="25"/>
  <c r="R42" i="25"/>
  <c r="Q42" i="25"/>
  <c r="V41" i="25"/>
  <c r="U41" i="25"/>
  <c r="S41" i="25"/>
  <c r="R41" i="25"/>
  <c r="Q41" i="25"/>
  <c r="V40" i="25"/>
  <c r="U40" i="25"/>
  <c r="S40" i="25"/>
  <c r="R40" i="25"/>
  <c r="Q40" i="25"/>
  <c r="V39" i="25"/>
  <c r="U39" i="25"/>
  <c r="S39" i="25"/>
  <c r="R39" i="25"/>
  <c r="Q39" i="25"/>
  <c r="V38" i="25"/>
  <c r="U38" i="25"/>
  <c r="S38" i="25"/>
  <c r="R38" i="25"/>
  <c r="Q38" i="25"/>
  <c r="V37" i="25"/>
  <c r="U37" i="25"/>
  <c r="S37" i="25"/>
  <c r="R37" i="25"/>
  <c r="Q37" i="25"/>
  <c r="V36" i="25"/>
  <c r="U36" i="25"/>
  <c r="S36" i="25"/>
  <c r="R36" i="25"/>
  <c r="Q36" i="25"/>
  <c r="V35" i="25"/>
  <c r="U35" i="25"/>
  <c r="S35" i="25"/>
  <c r="R35" i="25"/>
  <c r="Q35" i="25"/>
  <c r="V34" i="25"/>
  <c r="U34" i="25"/>
  <c r="S34" i="25"/>
  <c r="R34" i="25"/>
  <c r="Q34" i="25"/>
  <c r="V33" i="25"/>
  <c r="U33" i="25"/>
  <c r="S33" i="25"/>
  <c r="R33" i="25"/>
  <c r="Q33" i="25"/>
  <c r="V32" i="25"/>
  <c r="U32" i="25"/>
  <c r="S32" i="25"/>
  <c r="R32" i="25"/>
  <c r="Q32" i="25"/>
  <c r="V31" i="25"/>
  <c r="U31" i="25"/>
  <c r="S31" i="25"/>
  <c r="R31" i="25"/>
  <c r="Q31" i="25"/>
  <c r="V30" i="25"/>
  <c r="U30" i="25"/>
  <c r="S30" i="25"/>
  <c r="R30" i="25"/>
  <c r="Q30" i="25"/>
  <c r="V29" i="25"/>
  <c r="U29" i="25"/>
  <c r="S29" i="25"/>
  <c r="R29" i="25"/>
  <c r="Q29" i="25"/>
  <c r="V28" i="25"/>
  <c r="U28" i="25"/>
  <c r="S28" i="25"/>
  <c r="R28" i="25"/>
  <c r="Q28" i="25"/>
  <c r="V27" i="25"/>
  <c r="U27" i="25"/>
  <c r="S27" i="25"/>
  <c r="R27" i="25"/>
  <c r="Q27" i="25"/>
  <c r="V26" i="25"/>
  <c r="U26" i="25"/>
  <c r="S26" i="25"/>
  <c r="R26" i="25"/>
  <c r="Q26" i="25"/>
  <c r="V25" i="25"/>
  <c r="U25" i="25"/>
  <c r="S25" i="25"/>
  <c r="R25" i="25"/>
  <c r="Q25" i="25"/>
  <c r="V24" i="25"/>
  <c r="U24" i="25"/>
  <c r="S24" i="25"/>
  <c r="R24" i="25"/>
  <c r="Q24" i="25"/>
  <c r="V23" i="25"/>
  <c r="U23" i="25"/>
  <c r="S23" i="25"/>
  <c r="R23" i="25"/>
  <c r="Q23" i="25"/>
  <c r="V22" i="25"/>
  <c r="U22" i="25"/>
  <c r="S22" i="25"/>
  <c r="R22" i="25"/>
  <c r="Q22" i="25"/>
  <c r="V21" i="25"/>
  <c r="U21" i="25"/>
  <c r="S21" i="25"/>
  <c r="R21" i="25"/>
  <c r="Q21" i="25"/>
  <c r="V20" i="25"/>
  <c r="U20" i="25"/>
  <c r="S20" i="25"/>
  <c r="R20" i="25"/>
  <c r="Q20" i="25"/>
  <c r="V19" i="25"/>
  <c r="U19" i="25"/>
  <c r="S19" i="25"/>
  <c r="R19" i="25"/>
  <c r="Q19" i="25"/>
  <c r="V18" i="25"/>
  <c r="U18" i="25"/>
  <c r="S18" i="25"/>
  <c r="R18" i="25"/>
  <c r="Q18" i="25"/>
  <c r="V17" i="25"/>
  <c r="U17" i="25"/>
  <c r="S17" i="25"/>
  <c r="R17" i="25"/>
  <c r="Q17" i="25"/>
  <c r="V16" i="25"/>
  <c r="U16" i="25"/>
  <c r="S16" i="25"/>
  <c r="R16" i="25"/>
  <c r="Q16" i="25"/>
  <c r="V15" i="25"/>
  <c r="U15" i="25"/>
  <c r="S15" i="25"/>
  <c r="R15" i="25"/>
  <c r="Q15" i="25"/>
  <c r="V14" i="25"/>
  <c r="U14" i="25"/>
  <c r="S14" i="25"/>
  <c r="R14" i="25"/>
  <c r="Q14" i="25"/>
  <c r="V13" i="25"/>
  <c r="U13" i="25"/>
  <c r="S13" i="25"/>
  <c r="R13" i="25"/>
  <c r="Q13" i="25"/>
  <c r="V12" i="25"/>
  <c r="U12" i="25"/>
  <c r="S12" i="25"/>
  <c r="R12" i="25"/>
  <c r="Q12" i="25"/>
  <c r="V11" i="25"/>
  <c r="U11" i="25"/>
  <c r="S11" i="25"/>
  <c r="R11" i="25"/>
  <c r="Q11" i="25"/>
  <c r="V10" i="25"/>
  <c r="U10" i="25"/>
  <c r="S10" i="25"/>
  <c r="R10" i="25"/>
  <c r="Q10" i="25"/>
  <c r="V9" i="25"/>
  <c r="U9" i="25"/>
  <c r="S9" i="25"/>
  <c r="R9" i="25"/>
  <c r="Q9" i="25"/>
  <c r="V8" i="25"/>
  <c r="U8" i="25"/>
  <c r="S8" i="25"/>
  <c r="R8" i="25"/>
  <c r="Q8" i="25"/>
  <c r="V7" i="25"/>
  <c r="U7" i="25"/>
  <c r="S7" i="25"/>
  <c r="R7" i="25"/>
  <c r="Q7" i="25"/>
  <c r="K32" i="49"/>
  <c r="K31" i="49"/>
  <c r="K30" i="49"/>
  <c r="K17" i="49"/>
  <c r="K33" i="34"/>
  <c r="K32" i="34"/>
  <c r="K31" i="34"/>
  <c r="K30" i="34"/>
  <c r="F56" i="47"/>
  <c r="U55" i="47"/>
  <c r="R55" i="47"/>
  <c r="O55" i="47"/>
  <c r="L55" i="47"/>
  <c r="I55" i="47"/>
  <c r="F55" i="47"/>
  <c r="U47" i="47"/>
  <c r="T47" i="47"/>
  <c r="R47" i="47"/>
  <c r="Q47" i="47"/>
  <c r="O47" i="47"/>
  <c r="N47" i="47"/>
  <c r="L47" i="47"/>
  <c r="K47" i="47"/>
  <c r="I47" i="47"/>
  <c r="H47" i="47"/>
  <c r="F47" i="47"/>
  <c r="E47" i="47"/>
  <c r="U46" i="47"/>
  <c r="T46" i="47"/>
  <c r="R46" i="47"/>
  <c r="Q46" i="47"/>
  <c r="O46" i="47"/>
  <c r="N46" i="47"/>
  <c r="L46" i="47"/>
  <c r="K46" i="47"/>
  <c r="I46" i="47"/>
  <c r="H46" i="47"/>
  <c r="F46" i="47"/>
  <c r="E46" i="47"/>
  <c r="T45" i="47"/>
  <c r="Q45" i="47"/>
  <c r="N45" i="47"/>
  <c r="K45" i="47"/>
  <c r="H45" i="47"/>
  <c r="E45" i="47"/>
  <c r="T44" i="47"/>
  <c r="Q44" i="47"/>
  <c r="N44" i="47"/>
  <c r="K44" i="47"/>
  <c r="H44" i="47"/>
  <c r="E44" i="47"/>
  <c r="T43" i="47"/>
  <c r="Q43" i="47"/>
  <c r="N43" i="47"/>
  <c r="K43" i="47"/>
  <c r="H43" i="47"/>
  <c r="E43" i="47"/>
  <c r="T42" i="47"/>
  <c r="Q42" i="47"/>
  <c r="N42" i="47"/>
  <c r="K42" i="47"/>
  <c r="H42" i="47"/>
  <c r="E42" i="47"/>
  <c r="T41" i="47"/>
  <c r="Q41" i="47"/>
  <c r="N41" i="47"/>
  <c r="K41" i="47"/>
  <c r="H41" i="47"/>
  <c r="E41" i="47"/>
  <c r="T40" i="47"/>
  <c r="Q40" i="47"/>
  <c r="N40" i="47"/>
  <c r="K40" i="47"/>
  <c r="H40" i="47"/>
  <c r="E40" i="47"/>
  <c r="T39" i="47"/>
  <c r="Q39" i="47"/>
  <c r="N39" i="47"/>
  <c r="K39" i="47"/>
  <c r="H39" i="47"/>
  <c r="E39" i="47"/>
  <c r="T38" i="47"/>
  <c r="Q38" i="47"/>
  <c r="N38" i="47"/>
  <c r="K38" i="47"/>
  <c r="H38" i="47"/>
  <c r="E38" i="47"/>
  <c r="T37" i="47"/>
  <c r="Q37" i="47"/>
  <c r="N37" i="47"/>
  <c r="K37" i="47"/>
  <c r="H37" i="47"/>
  <c r="E37" i="47"/>
  <c r="T36" i="47"/>
  <c r="Q36" i="47"/>
  <c r="N36" i="47"/>
  <c r="K36" i="47"/>
  <c r="H36" i="47"/>
  <c r="E36" i="47"/>
  <c r="B36" i="47"/>
  <c r="U35" i="47"/>
  <c r="T35" i="47"/>
  <c r="R35" i="47"/>
  <c r="Q35" i="47"/>
  <c r="O35" i="47"/>
  <c r="N35" i="47"/>
  <c r="L35" i="47"/>
  <c r="K35" i="47"/>
  <c r="I35" i="47"/>
  <c r="H35" i="47"/>
  <c r="F35" i="47"/>
  <c r="E35" i="47"/>
  <c r="U34" i="47"/>
  <c r="T34" i="47"/>
  <c r="R34" i="47"/>
  <c r="Q34" i="47"/>
  <c r="O34" i="47"/>
  <c r="N34" i="47"/>
  <c r="L34" i="47"/>
  <c r="K34" i="47"/>
  <c r="I34" i="47"/>
  <c r="H34" i="47"/>
  <c r="F34" i="47"/>
  <c r="E34" i="47"/>
  <c r="T33" i="47"/>
  <c r="Q33" i="47"/>
  <c r="N33" i="47"/>
  <c r="K33" i="47"/>
  <c r="H33" i="47"/>
  <c r="E33" i="47"/>
  <c r="T32" i="47"/>
  <c r="Q32" i="47"/>
  <c r="N32" i="47"/>
  <c r="K32" i="47"/>
  <c r="H32" i="47"/>
  <c r="E32" i="47"/>
  <c r="T31" i="47"/>
  <c r="Q31" i="47"/>
  <c r="N31" i="47"/>
  <c r="K31" i="47"/>
  <c r="H31" i="47"/>
  <c r="E31" i="47"/>
  <c r="T30" i="47"/>
  <c r="Q30" i="47"/>
  <c r="N30" i="47"/>
  <c r="K30" i="47"/>
  <c r="H30" i="47"/>
  <c r="E30" i="47"/>
  <c r="T29" i="47"/>
  <c r="Q29" i="47"/>
  <c r="N29" i="47"/>
  <c r="K29" i="47"/>
  <c r="H29" i="47"/>
  <c r="E29" i="47"/>
  <c r="U28" i="47"/>
  <c r="T28" i="47"/>
  <c r="R28" i="47"/>
  <c r="Q28" i="47"/>
  <c r="O28" i="47"/>
  <c r="N28" i="47"/>
  <c r="L28" i="47"/>
  <c r="K28" i="47"/>
  <c r="I28" i="47"/>
  <c r="H28" i="47"/>
  <c r="F28" i="47"/>
  <c r="E28" i="47"/>
  <c r="T27" i="47"/>
  <c r="Q27" i="47"/>
  <c r="N27" i="47"/>
  <c r="K27" i="47"/>
  <c r="H27" i="47"/>
  <c r="E27" i="47"/>
  <c r="T26" i="47"/>
  <c r="Q26" i="47"/>
  <c r="N26" i="47"/>
  <c r="K26" i="47"/>
  <c r="H26" i="47"/>
  <c r="E26" i="47"/>
  <c r="T25" i="47"/>
  <c r="Q25" i="47"/>
  <c r="N25" i="47"/>
  <c r="K25" i="47"/>
  <c r="H25" i="47"/>
  <c r="E25" i="47"/>
  <c r="T24" i="47"/>
  <c r="Q24" i="47"/>
  <c r="N24" i="47"/>
  <c r="K24" i="47"/>
  <c r="H24" i="47"/>
  <c r="E24" i="47"/>
  <c r="T23" i="47"/>
  <c r="Q23" i="47"/>
  <c r="N23" i="47"/>
  <c r="K23" i="47"/>
  <c r="H23" i="47"/>
  <c r="E23" i="47"/>
  <c r="T22" i="47"/>
  <c r="Q22" i="47"/>
  <c r="N22" i="47"/>
  <c r="K22" i="47"/>
  <c r="H22" i="47"/>
  <c r="E22" i="47"/>
  <c r="T21" i="47"/>
  <c r="Q21" i="47"/>
  <c r="N21" i="47"/>
  <c r="K21" i="47"/>
  <c r="H21" i="47"/>
  <c r="E21" i="47"/>
  <c r="T20" i="47"/>
  <c r="Q20" i="47"/>
  <c r="N20" i="47"/>
  <c r="K20" i="47"/>
  <c r="H20" i="47"/>
  <c r="E20" i="47"/>
  <c r="C20" i="47"/>
  <c r="B37" i="47" s="1"/>
  <c r="T19" i="47"/>
  <c r="Q19" i="47"/>
  <c r="N19" i="47"/>
  <c r="K19" i="47"/>
  <c r="H19" i="47"/>
  <c r="E19" i="47"/>
  <c r="C19" i="47"/>
  <c r="T18" i="47"/>
  <c r="Q18" i="47"/>
  <c r="N18" i="47"/>
  <c r="K18" i="47"/>
  <c r="H18" i="47"/>
  <c r="E18" i="47"/>
  <c r="T17" i="47"/>
  <c r="Q17" i="47"/>
  <c r="N17" i="47"/>
  <c r="H17" i="47"/>
  <c r="E17" i="47"/>
  <c r="T16" i="47"/>
  <c r="Q16" i="47"/>
  <c r="N16" i="47"/>
  <c r="K16" i="47"/>
  <c r="H16" i="47"/>
  <c r="E16" i="47"/>
  <c r="T15" i="47"/>
  <c r="Q15" i="47"/>
  <c r="N15" i="47"/>
  <c r="K15" i="47"/>
  <c r="H15" i="47"/>
  <c r="E15" i="47"/>
  <c r="T14" i="47"/>
  <c r="Q14" i="47"/>
  <c r="N14" i="47"/>
  <c r="K14" i="47"/>
  <c r="H14" i="47"/>
  <c r="E14" i="47"/>
  <c r="T13" i="47"/>
  <c r="Q13" i="47"/>
  <c r="N13" i="47"/>
  <c r="K13" i="47"/>
  <c r="H13" i="47"/>
  <c r="E13" i="47"/>
  <c r="T12" i="47"/>
  <c r="Q12" i="47"/>
  <c r="N12" i="47"/>
  <c r="K12" i="47"/>
  <c r="H12" i="47"/>
  <c r="E12" i="47"/>
  <c r="T11" i="47"/>
  <c r="Q11" i="47"/>
  <c r="N11" i="47"/>
  <c r="K11" i="47"/>
  <c r="H11" i="47"/>
  <c r="E11" i="47"/>
  <c r="U8" i="47"/>
  <c r="R8" i="47"/>
  <c r="O8" i="47"/>
  <c r="L8" i="47"/>
  <c r="I8" i="47"/>
  <c r="AK20" i="3"/>
  <c r="AJ20" i="3"/>
  <c r="AI20" i="3"/>
  <c r="AH20" i="3"/>
  <c r="AG20" i="3"/>
  <c r="X20" i="3"/>
  <c r="W20" i="3"/>
  <c r="U20" i="3"/>
  <c r="T20" i="3"/>
  <c r="P20" i="3"/>
  <c r="N20" i="3"/>
  <c r="AK19" i="3"/>
  <c r="AJ19" i="3"/>
  <c r="AI19" i="3"/>
  <c r="AH19" i="3"/>
  <c r="AG19" i="3"/>
  <c r="X19" i="3"/>
  <c r="W19" i="3"/>
  <c r="U19" i="3"/>
  <c r="T19" i="3"/>
  <c r="P19" i="3"/>
  <c r="N19" i="3"/>
  <c r="AK18" i="3"/>
  <c r="AJ18" i="3"/>
  <c r="AI18" i="3"/>
  <c r="AH18" i="3"/>
  <c r="AG18" i="3"/>
  <c r="X18" i="3"/>
  <c r="W18" i="3"/>
  <c r="U18" i="3"/>
  <c r="T18" i="3"/>
  <c r="P18" i="3"/>
  <c r="N18" i="3"/>
  <c r="AK17" i="3"/>
  <c r="AJ17" i="3"/>
  <c r="AI17" i="3"/>
  <c r="AH17" i="3"/>
  <c r="AG17" i="3"/>
  <c r="X17" i="3"/>
  <c r="W17" i="3"/>
  <c r="U17" i="3"/>
  <c r="T17" i="3"/>
  <c r="P17" i="3"/>
  <c r="N17" i="3"/>
  <c r="AK16" i="3"/>
  <c r="AJ16" i="3"/>
  <c r="AI16" i="3"/>
  <c r="AH16" i="3"/>
  <c r="AG16" i="3"/>
  <c r="X16" i="3"/>
  <c r="W16" i="3"/>
  <c r="U16" i="3"/>
  <c r="T16" i="3"/>
  <c r="P16" i="3"/>
  <c r="N16" i="3"/>
  <c r="AK15" i="3"/>
  <c r="AJ15" i="3"/>
  <c r="AI15" i="3"/>
  <c r="AH15" i="3"/>
  <c r="AG15" i="3"/>
  <c r="X15" i="3"/>
  <c r="W15" i="3"/>
  <c r="U15" i="3"/>
  <c r="T15" i="3"/>
  <c r="P15" i="3"/>
  <c r="N15" i="3"/>
  <c r="AK14" i="3"/>
  <c r="AJ14" i="3"/>
  <c r="AI14" i="3"/>
  <c r="AH14" i="3"/>
  <c r="AG14" i="3"/>
  <c r="X14" i="3"/>
  <c r="W14" i="3"/>
  <c r="U14" i="3"/>
  <c r="T14" i="3"/>
  <c r="P14" i="3"/>
  <c r="N14" i="3"/>
  <c r="AK13" i="3"/>
  <c r="AJ13" i="3"/>
  <c r="AI13" i="3"/>
  <c r="AH13" i="3"/>
  <c r="AG13" i="3"/>
  <c r="X13" i="3"/>
  <c r="W13" i="3"/>
  <c r="U13" i="3"/>
  <c r="T13" i="3"/>
  <c r="P13" i="3"/>
  <c r="N13" i="3"/>
  <c r="AK12" i="3"/>
  <c r="AJ12" i="3"/>
  <c r="AI12" i="3"/>
  <c r="AH12" i="3"/>
  <c r="AG12" i="3"/>
  <c r="X12" i="3"/>
  <c r="W12" i="3"/>
  <c r="U12" i="3"/>
  <c r="T12" i="3"/>
  <c r="P12" i="3"/>
  <c r="N12" i="3"/>
  <c r="AK11" i="3"/>
  <c r="AJ11" i="3"/>
  <c r="AI11" i="3"/>
  <c r="AH11" i="3"/>
  <c r="AG11" i="3"/>
  <c r="X11" i="3"/>
  <c r="W11" i="3"/>
  <c r="U11" i="3"/>
  <c r="T11" i="3"/>
  <c r="P11" i="3"/>
  <c r="N11" i="3"/>
  <c r="AK10" i="3"/>
  <c r="AJ10" i="3"/>
  <c r="AI10" i="3"/>
  <c r="AH10" i="3"/>
  <c r="AG10" i="3"/>
  <c r="X10" i="3"/>
  <c r="W10" i="3"/>
  <c r="U10" i="3"/>
  <c r="T10" i="3"/>
  <c r="P10" i="3"/>
  <c r="N10" i="3"/>
  <c r="AK9" i="3"/>
  <c r="AJ9" i="3"/>
  <c r="AI9" i="3"/>
  <c r="AH9" i="3"/>
  <c r="AG9" i="3"/>
  <c r="X9" i="3"/>
  <c r="W9" i="3"/>
  <c r="U9" i="3"/>
  <c r="T9" i="3"/>
  <c r="P9" i="3"/>
  <c r="N9" i="3"/>
  <c r="AK8" i="3"/>
  <c r="AJ8" i="3"/>
  <c r="AI8" i="3"/>
  <c r="AH8" i="3"/>
  <c r="AG8" i="3"/>
  <c r="X8" i="3"/>
  <c r="W8" i="3"/>
  <c r="U8" i="3"/>
  <c r="T8" i="3"/>
  <c r="P8" i="3"/>
  <c r="N8" i="3"/>
  <c r="B42" i="47" l="1"/>
</calcChain>
</file>

<file path=xl/comments1.xml><?xml version="1.0" encoding="utf-8"?>
<comments xmlns="http://schemas.openxmlformats.org/spreadsheetml/2006/main">
  <authors>
    <author>厚生労働省ネットワークシステム</author>
    <author>桒原　誠治</author>
  </authors>
  <commentList>
    <comment ref="V8" authorId="0" shapeId="0">
      <text>
        <r>
          <rPr>
            <sz val="11"/>
            <color indexed="81"/>
            <rFont val="ＭＳ Ｐゴシック"/>
            <family val="3"/>
            <charset val="128"/>
          </rPr>
          <t>国からの直接補助及び都道府県自らが実施主体の場合は「-」を入力（半角）</t>
        </r>
      </text>
    </comment>
    <comment ref="S10" authorId="1" shapeId="0">
      <text>
        <r>
          <rPr>
            <sz val="11"/>
            <rFont val="ＭＳ Ｐゴシック"/>
            <family val="3"/>
            <charset val="128"/>
          </rPr>
          <t>別紙通知に記載されている補助基準額（補助上限額）を入力してください。</t>
        </r>
      </text>
    </comment>
  </commentList>
</comments>
</file>

<file path=xl/comments2.xml><?xml version="1.0" encoding="utf-8"?>
<comments xmlns="http://schemas.openxmlformats.org/spreadsheetml/2006/main">
  <authors>
    <author>厚生労働省ネットワークシステム</author>
  </authors>
  <commentList>
    <comment ref="C5" authorId="0" shapeId="0">
      <text>
        <r>
          <rPr>
            <sz val="9"/>
            <color indexed="81"/>
            <rFont val="ＭＳ Ｐゴシック"/>
            <family val="3"/>
            <charset val="128"/>
          </rPr>
          <t>医療機関等の名称</t>
        </r>
      </text>
    </comment>
    <comment ref="E5" authorId="0" shapeId="0">
      <text>
        <r>
          <rPr>
            <sz val="9"/>
            <color indexed="81"/>
            <rFont val="ＭＳ Ｐゴシック"/>
            <family val="3"/>
            <charset val="128"/>
          </rPr>
          <t xml:space="preserve">プルダウンから選択
</t>
        </r>
      </text>
    </commen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川端 剛史(kawabata-tsuyoshi)</author>
  </authors>
  <commentList>
    <comment ref="A9" authorId="0" shapeId="0">
      <text>
        <r>
          <rPr>
            <sz val="9"/>
            <color indexed="81"/>
            <rFont val="ＭＳ Ｐゴシック"/>
            <family val="3"/>
            <charset val="128"/>
          </rPr>
          <t>医療機関等の開設者</t>
        </r>
        <r>
          <rPr>
            <sz val="8"/>
            <color indexed="81"/>
            <rFont val="ＭＳ Ｐゴシック"/>
            <family val="3"/>
            <charset val="128"/>
          </rPr>
          <t>（法人の場合は代表者名も）</t>
        </r>
      </text>
    </comment>
    <comment ref="D9" authorId="0" shapeId="0">
      <text>
        <r>
          <rPr>
            <sz val="9"/>
            <color indexed="81"/>
            <rFont val="ＭＳ Ｐゴシック"/>
            <family val="3"/>
            <charset val="128"/>
          </rPr>
          <t>医療機関等の名称</t>
        </r>
      </text>
    </commen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6" authorId="0" shapeId="0">
      <text>
        <r>
          <rPr>
            <sz val="9"/>
            <color indexed="81"/>
            <rFont val="ＭＳ Ｐゴシック"/>
            <family val="3"/>
            <charset val="128"/>
          </rPr>
          <t>種別を選択</t>
        </r>
      </text>
    </comment>
    <comment ref="C17" authorId="0" shapeId="0">
      <text>
        <r>
          <rPr>
            <sz val="9"/>
            <color indexed="81"/>
            <rFont val="ＭＳ Ｐゴシック"/>
            <family val="3"/>
            <charset val="128"/>
          </rPr>
          <t>病床区分ごと数値を入力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authors>
    <author>厚生労働省ネットワークシステム</author>
  </authors>
  <commentList>
    <comment ref="A9" authorId="0" shapeId="0">
      <text>
        <r>
          <rPr>
            <sz val="9"/>
            <color indexed="81"/>
            <rFont val="ＭＳ Ｐゴシック"/>
            <family val="3"/>
            <charset val="128"/>
          </rPr>
          <t>医療機関等の開設者</t>
        </r>
        <r>
          <rPr>
            <sz val="8"/>
            <color indexed="81"/>
            <rFont val="ＭＳ Ｐゴシック"/>
            <family val="3"/>
            <charset val="128"/>
          </rPr>
          <t>（法人の場合は代表者名も）</t>
        </r>
      </text>
    </comment>
    <comment ref="D9" authorId="0" shapeId="0">
      <text>
        <r>
          <rPr>
            <sz val="9"/>
            <color indexed="81"/>
            <rFont val="ＭＳ Ｐゴシック"/>
            <family val="3"/>
            <charset val="128"/>
          </rPr>
          <t>医療機関等の名称</t>
        </r>
      </text>
    </commen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6" authorId="0" shapeId="0">
      <text>
        <r>
          <rPr>
            <sz val="9"/>
            <color indexed="81"/>
            <rFont val="ＭＳ Ｐゴシック"/>
            <family val="3"/>
            <charset val="128"/>
          </rPr>
          <t>種別を選択</t>
        </r>
      </text>
    </comment>
    <comment ref="C17" authorId="0" shapeId="0">
      <text>
        <r>
          <rPr>
            <sz val="9"/>
            <color indexed="81"/>
            <rFont val="ＭＳ Ｐゴシック"/>
            <family val="3"/>
            <charset val="128"/>
          </rPr>
          <t>病床区分ごと数値を入力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<sst xmlns="http://schemas.openxmlformats.org/spreadsheetml/2006/main" count="806" uniqueCount="446">
  <si>
    <t>Ｅ</t>
  </si>
  <si>
    <t>Ａ</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</si>
  <si>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9"/>
  </si>
  <si>
    <t>様式１</t>
    <rPh sb="0" eb="2">
      <t>ヨウシキ</t>
    </rPh>
    <phoneticPr fontId="4"/>
  </si>
  <si>
    <t>なお、単年度事業の場合には、「総事業」欄のみに記入すること。</t>
  </si>
  <si>
    <t>記載すること。</t>
  </si>
  <si>
    <t>16 医療法人</t>
    <rPh sb="3" eb="5">
      <t>イリョウ</t>
    </rPh>
    <rPh sb="5" eb="7">
      <t>ホウジン</t>
    </rPh>
    <phoneticPr fontId="4"/>
  </si>
  <si>
    <t>Ｆ</t>
  </si>
  <si>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</si>
  <si>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都道府県</t>
  </si>
  <si>
    <t>14 国民健康保険組合</t>
    <rPh sb="3" eb="5">
      <t>コクミン</t>
    </rPh>
    <rPh sb="5" eb="7">
      <t>ケンコウ</t>
    </rPh>
    <rPh sb="7" eb="9">
      <t>ホケン</t>
    </rPh>
    <rPh sb="9" eb="11">
      <t>クミアイ</t>
    </rPh>
    <phoneticPr fontId="4"/>
  </si>
  <si>
    <t>面積</t>
  </si>
  <si>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</si>
  <si>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</si>
  <si>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</si>
  <si>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例</t>
    <rPh sb="0" eb="1">
      <t>レイ</t>
    </rPh>
    <phoneticPr fontId="4"/>
  </si>
  <si>
    <t>施　設　名</t>
  </si>
  <si>
    <t>11 国民健康保険団体連合会</t>
    <rPh sb="3" eb="5">
      <t>コクミン</t>
    </rPh>
    <rPh sb="5" eb="7">
      <t>ケンコウ</t>
    </rPh>
    <rPh sb="7" eb="9">
      <t>ホケン</t>
    </rPh>
    <rPh sb="9" eb="11">
      <t>ダンタイ</t>
    </rPh>
    <rPh sb="11" eb="14">
      <t>レンゴウカイ</t>
    </rPh>
    <phoneticPr fontId="4"/>
  </si>
  <si>
    <t>Ａ－Ｂ＝Ｃ</t>
  </si>
  <si>
    <t xml:space="preserve"> (4)　　　　　　　　〃　　　　　　(4)に掲げる事業･･･(C)と(F)とを比較して少ない方の額に補助率を乗じて得た額と(G)とを比較して少ない方の額</t>
  </si>
  <si>
    <t>Ｄ</t>
  </si>
  <si>
    <t>団　体　名　（　開　設　者　）</t>
  </si>
  <si>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</si>
  <si>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9"/>
  </si>
  <si>
    <t>㎡　　　　</t>
  </si>
  <si>
    <t>提出年月日・番号</t>
    <rPh sb="0" eb="2">
      <t>テイシュツ</t>
    </rPh>
    <phoneticPr fontId="4"/>
  </si>
  <si>
    <t>国庫補助　　受入済額</t>
  </si>
  <si>
    <t>Ｇ</t>
  </si>
  <si>
    <t>Ｈ</t>
  </si>
  <si>
    <t xml:space="preserve"> (1)　交付要綱５(交付額の算定方法)（1）及び（6）に掲げる事業･･･(C)と(F)とを比較して少ない方の額</t>
  </si>
  <si>
    <t>Ｉ</t>
  </si>
  <si>
    <t xml:space="preserve">      円</t>
  </si>
  <si>
    <t>Ｊ</t>
  </si>
  <si>
    <t>２．スプリンクラー施設の整備</t>
    <rPh sb="9" eb="11">
      <t>シセツ</t>
    </rPh>
    <rPh sb="12" eb="14">
      <t>セイビ</t>
    </rPh>
    <phoneticPr fontId="39"/>
  </si>
  <si>
    <t>Ｋ</t>
  </si>
  <si>
    <t>Ｌ</t>
  </si>
  <si>
    <t>その他</t>
    <rPh sb="2" eb="3">
      <t>タ</t>
    </rPh>
    <phoneticPr fontId="4"/>
  </si>
  <si>
    <t>Ｋ－Ｌ＝Ｍ</t>
  </si>
  <si>
    <t>交付申請年月日･番号</t>
  </si>
  <si>
    <t>補助事業者名</t>
  </si>
  <si>
    <t xml:space="preserve"> (3)　　　　　　　　〃　　　　　　(3)に掲げる事業･･･(C)と(F)とを比較して少ない方の額に３分の２を乗じて得た額と(G)とを比較して少ない方の額</t>
  </si>
  <si>
    <t>事業区分</t>
    <rPh sb="0" eb="2">
      <t>ジギョウ</t>
    </rPh>
    <phoneticPr fontId="4"/>
  </si>
  <si>
    <t>施設名
（棟名）</t>
    <rPh sb="0" eb="2">
      <t>シセツ</t>
    </rPh>
    <rPh sb="2" eb="3">
      <t>メイ</t>
    </rPh>
    <rPh sb="5" eb="6">
      <t>トウ</t>
    </rPh>
    <rPh sb="6" eb="7">
      <t>メイ</t>
    </rPh>
    <phoneticPr fontId="39"/>
  </si>
  <si>
    <t>国庫補助　　交付決定額</t>
  </si>
  <si>
    <t>補助対象部分</t>
    <rPh sb="0" eb="2">
      <t>ホジョ</t>
    </rPh>
    <rPh sb="2" eb="4">
      <t>タイショウ</t>
    </rPh>
    <rPh sb="4" eb="6">
      <t>ブブン</t>
    </rPh>
    <phoneticPr fontId="4"/>
  </si>
  <si>
    <t>整備面積</t>
    <rPh sb="0" eb="2">
      <t>セイビ</t>
    </rPh>
    <phoneticPr fontId="39"/>
  </si>
  <si>
    <t>開　設　者</t>
  </si>
  <si>
    <t>【診療棟】</t>
    <rPh sb="1" eb="3">
      <t>シンリョウ</t>
    </rPh>
    <rPh sb="3" eb="4">
      <t>トウ</t>
    </rPh>
    <phoneticPr fontId="4"/>
  </si>
  <si>
    <t>総事業費</t>
  </si>
  <si>
    <t>－</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</si>
  <si>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9"/>
  </si>
  <si>
    <t>「補助対象外経費」とは補助対象事業分のうち、医療施設等施設整備費補助金交付要綱に定める（交付の対象外費用）に該</t>
  </si>
  <si>
    <t>差引事業費</t>
  </si>
  <si>
    <t>当する経費及び交付要綱に定める（交付額の算定方法）において対象経費とされていない経費を指す。</t>
    <rPh sb="5" eb="6">
      <t>オヨ</t>
    </rPh>
    <phoneticPr fontId="4"/>
  </si>
  <si>
    <t xml:space="preserve">      </t>
  </si>
  <si>
    <t>対象経費の支出予定額</t>
  </si>
  <si>
    <t>(9) 半島振興法 第2条第1項の指定地域</t>
    <rPh sb="4" eb="6">
      <t>ハントウ</t>
    </rPh>
    <rPh sb="6" eb="9">
      <t>シンコウホウ</t>
    </rPh>
    <phoneticPr fontId="4"/>
  </si>
  <si>
    <t>(8) 離島等患者宿泊施設施設整備事業</t>
  </si>
  <si>
    <t>Ⅲ．「国庫補助所要額」欄は、次により記入すること。ただし、算出された額に1,000円未満の端数が生じた場合にはこれを切捨てるものとする。</t>
  </si>
  <si>
    <t>基　　　準　　　額</t>
  </si>
  <si>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</si>
  <si>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39"/>
  </si>
  <si>
    <t>夜間の職員
実配置人数</t>
    <rPh sb="0" eb="2">
      <t>ヤカン</t>
    </rPh>
    <rPh sb="3" eb="5">
      <t>ショクイン</t>
    </rPh>
    <rPh sb="6" eb="7">
      <t>ジツ</t>
    </rPh>
    <rPh sb="7" eb="9">
      <t>ハイチ</t>
    </rPh>
    <rPh sb="9" eb="11">
      <t>ニンズウ</t>
    </rPh>
    <phoneticPr fontId="39"/>
  </si>
  <si>
    <t>選　定　額</t>
  </si>
  <si>
    <t>国庫補助　　　基本額</t>
  </si>
  <si>
    <t>都道府県　　補助額</t>
  </si>
  <si>
    <t>国庫補助　　　所要額</t>
  </si>
  <si>
    <r>
      <t>円</t>
    </r>
    <r>
      <rPr>
        <sz val="24"/>
        <color indexed="10"/>
        <rFont val="ＭＳ Ｐゴシック"/>
        <family val="3"/>
        <charset val="128"/>
      </rPr>
      <t>※</t>
    </r>
    <rPh sb="0" eb="1">
      <t>エン</t>
    </rPh>
    <phoneticPr fontId="39"/>
  </si>
  <si>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4"/>
  </si>
  <si>
    <t>国庫補助　　　交付確定額</t>
  </si>
  <si>
    <t>c</t>
  </si>
  <si>
    <t>Ⅱ．「国庫補助基本額」欄は、次により記入すること。</t>
  </si>
  <si>
    <t>様式３－２</t>
    <rPh sb="0" eb="2">
      <t>ヨウシキ</t>
    </rPh>
    <phoneticPr fontId="4"/>
  </si>
  <si>
    <t>差引過      △不足額</t>
  </si>
  <si>
    <t xml:space="preserve"> (1)　交付要綱５(1)に掲げる事業･････････(H)欄に記載された額に補助率を乗じて得た額</t>
  </si>
  <si>
    <t>人</t>
    <rPh sb="0" eb="1">
      <t>ニン</t>
    </rPh>
    <phoneticPr fontId="39"/>
  </si>
  <si>
    <t>交付決定年月日・番号</t>
  </si>
  <si>
    <t>所　在　地</t>
  </si>
  <si>
    <t>有無：</t>
    <rPh sb="0" eb="2">
      <t>ウム</t>
    </rPh>
    <phoneticPr fontId="4"/>
  </si>
  <si>
    <t>単価</t>
  </si>
  <si>
    <t>○○病院</t>
    <rPh sb="2" eb="4">
      <t>ビョウイン</t>
    </rPh>
    <phoneticPr fontId="4"/>
  </si>
  <si>
    <t>国庫補助
所要額係数
（間接）</t>
    <rPh sb="0" eb="2">
      <t>コッコ</t>
    </rPh>
    <rPh sb="2" eb="4">
      <t>ホジョ</t>
    </rPh>
    <rPh sb="5" eb="8">
      <t>ショヨウガク</t>
    </rPh>
    <rPh sb="8" eb="10">
      <t>ケイスウ</t>
    </rPh>
    <rPh sb="12" eb="14">
      <t>カンセツ</t>
    </rPh>
    <phoneticPr fontId="4"/>
  </si>
  <si>
    <t>収容人員</t>
    <rPh sb="0" eb="2">
      <t>シュウヨウ</t>
    </rPh>
    <rPh sb="2" eb="4">
      <t>ジンイン</t>
    </rPh>
    <phoneticPr fontId="39"/>
  </si>
  <si>
    <t>金額</t>
  </si>
  <si>
    <t>宿泊施設</t>
    <rPh sb="0" eb="2">
      <t>シュクハク</t>
    </rPh>
    <rPh sb="2" eb="4">
      <t>シセツ</t>
    </rPh>
    <phoneticPr fontId="4"/>
  </si>
  <si>
    <t>市町村名</t>
  </si>
  <si>
    <t>円</t>
  </si>
  <si>
    <t>㎡</t>
  </si>
  <si>
    <t>「豪雪」</t>
    <rPh sb="1" eb="3">
      <t>ゴウセツ</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</si>
  <si>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</si>
  <si>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構造の種類
（主たる構造）</t>
    <rPh sb="0" eb="2">
      <t>コウゾウ</t>
    </rPh>
    <rPh sb="3" eb="5">
      <t>シュルイ</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</si>
  <si>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</si>
  <si>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医療法人○○会</t>
    <rPh sb="0" eb="2">
      <t>イリョウ</t>
    </rPh>
    <rPh sb="2" eb="4">
      <t>ホウジン</t>
    </rPh>
    <rPh sb="6" eb="7">
      <t>カイ</t>
    </rPh>
    <phoneticPr fontId="4"/>
  </si>
  <si>
    <t>（５）</t>
  </si>
  <si>
    <t>○○市</t>
    <rPh sb="2" eb="3">
      <t>シ</t>
    </rPh>
    <phoneticPr fontId="4"/>
  </si>
  <si>
    <t>②</t>
  </si>
  <si>
    <t>Ⅰ．「選定額」欄は、(D)と(E)とを比較して少ない方の額を記入すること。</t>
  </si>
  <si>
    <t>10 厚生連</t>
    <rPh sb="3" eb="6">
      <t>コウセイレン</t>
    </rPh>
    <phoneticPr fontId="4"/>
  </si>
  <si>
    <t xml:space="preserve"> (2)　　　　　　　　〃　　　　　　(2)及び（7）に掲げる事業･･･(C)と(F)と(G)とを比較してもっとも少ない額</t>
  </si>
  <si>
    <t>2.水道連結型スプリンクラー</t>
    <rPh sb="2" eb="4">
      <t>スイドウ</t>
    </rPh>
    <rPh sb="4" eb="6">
      <t>レンケツ</t>
    </rPh>
    <rPh sb="6" eb="7">
      <t>ガタ</t>
    </rPh>
    <phoneticPr fontId="4"/>
  </si>
  <si>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</si>
  <si>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</si>
  <si>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</si>
  <si>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様式２</t>
  </si>
  <si>
    <t>施設整備事業費内訳書</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</si>
  <si>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</si>
  <si>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 xml:space="preserve">                                                                                                            </t>
  </si>
  <si>
    <t>施設名</t>
  </si>
  <si>
    <t>内装の仕上げ</t>
    <rPh sb="0" eb="2">
      <t>ナイソウ</t>
    </rPh>
    <rPh sb="3" eb="5">
      <t>シア</t>
    </rPh>
    <phoneticPr fontId="39"/>
  </si>
  <si>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</si>
  <si>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t>
  </si>
  <si>
    <t>　　　　　　　　　　　　　　　　　　　　　　　　　　　　　　　　　　　　　　　　　　　　　　　　</t>
  </si>
  <si>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</si>
  <si>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区分</t>
    <rPh sb="0" eb="2">
      <t>クブン</t>
    </rPh>
    <phoneticPr fontId="4"/>
  </si>
  <si>
    <t>人／日</t>
    <rPh sb="0" eb="1">
      <t>ニン</t>
    </rPh>
    <rPh sb="2" eb="3">
      <t>ヒ</t>
    </rPh>
    <phoneticPr fontId="39"/>
  </si>
  <si>
    <t>費目</t>
  </si>
  <si>
    <t>総事業（100%）</t>
  </si>
  <si>
    <t xml:space="preserve">     円</t>
  </si>
  <si>
    <t>年      度      別      内      訳</t>
  </si>
  <si>
    <t>12 健康保険組合及びその連合会</t>
    <rPh sb="3" eb="5">
      <t>ケンコウ</t>
    </rPh>
    <rPh sb="5" eb="7">
      <t>ホケン</t>
    </rPh>
    <rPh sb="7" eb="9">
      <t>クミアイ</t>
    </rPh>
    <rPh sb="9" eb="10">
      <t>オヨ</t>
    </rPh>
    <rPh sb="13" eb="16">
      <t>レンゴウカイ</t>
    </rPh>
    <phoneticPr fontId="4"/>
  </si>
  <si>
    <t>基準単価
（C）</t>
    <rPh sb="0" eb="2">
      <t>キジュン</t>
    </rPh>
    <rPh sb="2" eb="4">
      <t>タンカ</t>
    </rPh>
    <phoneticPr fontId="39"/>
  </si>
  <si>
    <t>員数</t>
  </si>
  <si>
    <t xml:space="preserve">   令和○年 度</t>
    <rPh sb="3" eb="5">
      <t>レイワ</t>
    </rPh>
    <phoneticPr fontId="4"/>
  </si>
  <si>
    <t>令和○年度</t>
    <rPh sb="0" eb="2">
      <t>レイワ</t>
    </rPh>
    <rPh sb="3" eb="5">
      <t>ネンド</t>
    </rPh>
    <phoneticPr fontId="4"/>
  </si>
  <si>
    <t xml:space="preserve">     ○○年 度</t>
  </si>
  <si>
    <t>「沖縄離島」</t>
    <rPh sb="1" eb="3">
      <t>オキナワ</t>
    </rPh>
    <rPh sb="3" eb="5">
      <t>リトウ</t>
    </rPh>
    <phoneticPr fontId="4"/>
  </si>
  <si>
    <t>補助対象事業分</t>
    <rPh sb="0" eb="2">
      <t>ホジョ</t>
    </rPh>
    <rPh sb="2" eb="4">
      <t>タイショウ</t>
    </rPh>
    <rPh sb="4" eb="7">
      <t>ジギョウブン</t>
    </rPh>
    <phoneticPr fontId="4"/>
  </si>
  <si>
    <t>様式３－１</t>
    <rPh sb="0" eb="2">
      <t>ヨウシキ</t>
    </rPh>
    <phoneticPr fontId="4"/>
  </si>
  <si>
    <t>月</t>
    <rPh sb="0" eb="1">
      <t>ガツ</t>
    </rPh>
    <phoneticPr fontId="39"/>
  </si>
  <si>
    <t>補助対象経費</t>
    <rPh sb="0" eb="2">
      <t>ホジョ</t>
    </rPh>
    <rPh sb="2" eb="4">
      <t>タイショウ</t>
    </rPh>
    <rPh sb="4" eb="6">
      <t>ケイヒ</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</si>
  <si>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</si>
  <si>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 xml:space="preserve">     ㎡</t>
  </si>
  <si>
    <t xml:space="preserve">    円</t>
  </si>
  <si>
    <t>避難誘導灯及び避難誘導標識の有無</t>
  </si>
  <si>
    <t xml:space="preserve">    ㎡</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</si>
  <si>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9"/>
  </si>
  <si>
    <t>スプリンクラー設置実支出(予定)額
（A）</t>
    <rPh sb="7" eb="9">
      <t>セッチ</t>
    </rPh>
    <rPh sb="9" eb="10">
      <t>ジツ</t>
    </rPh>
    <rPh sb="13" eb="15">
      <t>ヨテイ</t>
    </rPh>
    <phoneticPr fontId="39"/>
  </si>
  <si>
    <t>回／年</t>
    <rPh sb="0" eb="1">
      <t>カイ</t>
    </rPh>
    <rPh sb="2" eb="3">
      <t>ネン</t>
    </rPh>
    <phoneticPr fontId="39"/>
  </si>
  <si>
    <t xml:space="preserve"> &lt;附帯工事&gt;</t>
  </si>
  <si>
    <t>施工内容</t>
    <rPh sb="0" eb="2">
      <t>セコウ</t>
    </rPh>
    <rPh sb="2" eb="4">
      <t>ナイヨウ</t>
    </rPh>
    <phoneticPr fontId="4"/>
  </si>
  <si>
    <t>【病棟】</t>
    <rPh sb="1" eb="3">
      <t>ビョウトウ</t>
    </rPh>
    <phoneticPr fontId="4"/>
  </si>
  <si>
    <t>小　計</t>
  </si>
  <si>
    <t>対象経費の
支出予定額</t>
  </si>
  <si>
    <t>補助対象外経費</t>
    <rPh sb="0" eb="2">
      <t>ホジョ</t>
    </rPh>
    <rPh sb="2" eb="5">
      <t>タイショウガイ</t>
    </rPh>
    <rPh sb="5" eb="7">
      <t>ケイヒ</t>
    </rPh>
    <phoneticPr fontId="4"/>
  </si>
  <si>
    <t>07 日本赤十字社</t>
    <rPh sb="3" eb="5">
      <t>ニホン</t>
    </rPh>
    <rPh sb="5" eb="9">
      <t>セキジュウジシャ</t>
    </rPh>
    <phoneticPr fontId="4"/>
  </si>
  <si>
    <t>合計（総事業費）</t>
    <rPh sb="0" eb="2">
      <t>ゴウケイ</t>
    </rPh>
    <rPh sb="3" eb="4">
      <t>ソウ</t>
    </rPh>
    <rPh sb="4" eb="7">
      <t>ジギョウヒ</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</si>
  <si>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</si>
  <si>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9"/>
  </si>
  <si>
    <t>補助対象事業外分</t>
    <rPh sb="0" eb="2">
      <t>ホジョ</t>
    </rPh>
    <rPh sb="2" eb="4">
      <t>タイショウ</t>
    </rPh>
    <rPh sb="4" eb="6">
      <t>ジギョウ</t>
    </rPh>
    <rPh sb="6" eb="7">
      <t>ガイ</t>
    </rPh>
    <phoneticPr fontId="4"/>
  </si>
  <si>
    <t>・</t>
  </si>
  <si>
    <t xml:space="preserve"> &lt;附帯工事&gt;         </t>
  </si>
  <si>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9"/>
  </si>
  <si>
    <t>合　計</t>
    <rPh sb="0" eb="1">
      <t>ゴウ</t>
    </rPh>
    <rPh sb="2" eb="3">
      <t>ケイ</t>
    </rPh>
    <phoneticPr fontId="4"/>
  </si>
  <si>
    <t>総　合　計</t>
    <rPh sb="0" eb="1">
      <t>フサ</t>
    </rPh>
    <rPh sb="2" eb="3">
      <t>ゴウ</t>
    </rPh>
    <rPh sb="4" eb="5">
      <t>ケイ</t>
    </rPh>
    <phoneticPr fontId="4"/>
  </si>
  <si>
    <t>事業財源内訳</t>
  </si>
  <si>
    <t>延べ床面積
（施設（棟）全体）</t>
    <rPh sb="0" eb="1">
      <t>ノ</t>
    </rPh>
    <rPh sb="2" eb="5">
      <t>ユカメンセキ</t>
    </rPh>
    <rPh sb="7" eb="9">
      <t>シセツ</t>
    </rPh>
    <rPh sb="10" eb="11">
      <t>トウ</t>
    </rPh>
    <rPh sb="12" eb="14">
      <t>ゼンタイ</t>
    </rPh>
    <phoneticPr fontId="39"/>
  </si>
  <si>
    <t>国庫補助金</t>
  </si>
  <si>
    <t>18 社会福祉法人</t>
    <rPh sb="3" eb="5">
      <t>シャカイ</t>
    </rPh>
    <rPh sb="5" eb="7">
      <t>フクシ</t>
    </rPh>
    <rPh sb="7" eb="9">
      <t>ホウジン</t>
    </rPh>
    <phoneticPr fontId="4"/>
  </si>
  <si>
    <t>（２）</t>
  </si>
  <si>
    <t xml:space="preserve">       </t>
  </si>
  <si>
    <t>都道府県補助金</t>
    <rPh sb="0" eb="4">
      <t>トドウフケン</t>
    </rPh>
    <phoneticPr fontId="4"/>
  </si>
  <si>
    <t>市町村補助金</t>
  </si>
  <si>
    <t>地方債</t>
  </si>
  <si>
    <t xml:space="preserve"> </t>
  </si>
  <si>
    <t>死亡時画像診断システム施設整備事業</t>
  </si>
  <si>
    <t>寄付金</t>
  </si>
  <si>
    <t>借入金</t>
  </si>
  <si>
    <t>自己財源</t>
  </si>
  <si>
    <t>ブロック造</t>
    <rPh sb="4" eb="5">
      <t>ヅク</t>
    </rPh>
    <phoneticPr fontId="4"/>
  </si>
  <si>
    <t>一般：</t>
    <rPh sb="0" eb="2">
      <t>イッパン</t>
    </rPh>
    <phoneticPr fontId="4"/>
  </si>
  <si>
    <t xml:space="preserve">計         </t>
  </si>
  <si>
    <t xml:space="preserve"> ～ </t>
  </si>
  <si>
    <t xml:space="preserve">     </t>
  </si>
  <si>
    <t>補助面積</t>
    <rPh sb="0" eb="2">
      <t>ホジョ</t>
    </rPh>
    <rPh sb="2" eb="4">
      <t>メンセキ</t>
    </rPh>
    <phoneticPr fontId="4"/>
  </si>
  <si>
    <t>（記入上の注意）</t>
  </si>
  <si>
    <t>（１）</t>
  </si>
  <si>
    <t>施設全体の病床数</t>
    <rPh sb="0" eb="2">
      <t>シセツ</t>
    </rPh>
    <rPh sb="2" eb="4">
      <t>ゼンタイ</t>
    </rPh>
    <rPh sb="5" eb="8">
      <t>ビョウショウスウ</t>
    </rPh>
    <phoneticPr fontId="39"/>
  </si>
  <si>
    <t>「事業区分」には、医療施設等施設整備費補助金交付要綱の５（交付額の算定方法）の表の「１区分」欄に定める事業区分を、</t>
  </si>
  <si>
    <t>「補助対象事業分」とは当該事業の補助金の交付の対象とする部分（財産処分の制限がかかる部分）を指し、「補助対象事業</t>
  </si>
  <si>
    <t>外分」とは当該事業の補助金の交付の対象としない部分（財産処分の制限がかからない部分）を指す。</t>
  </si>
  <si>
    <t>ヘリポート</t>
  </si>
  <si>
    <t xml:space="preserve">      　</t>
  </si>
  <si>
    <t>ス　プ　リ　ン　ク　ラ　ー　等　施　設　整　備　事　業　計　画　書</t>
    <rPh sb="14" eb="15">
      <t>トウ</t>
    </rPh>
    <phoneticPr fontId="39"/>
  </si>
  <si>
    <t>年度間の金額の按分は支払額ではなく進捗率により行うこと。</t>
  </si>
  <si>
    <t>（３）</t>
  </si>
  <si>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9"/>
  </si>
  <si>
    <t xml:space="preserve"> なお、事業の種別は次による。</t>
  </si>
  <si>
    <t>また、「補助対象経費」とは補助対象事業分のうち、交付要綱に定める（交付額の算定方法）において対象経費とされている経費を指す。</t>
  </si>
  <si>
    <t>「過疎」</t>
    <rPh sb="1" eb="3">
      <t>カソ</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</si>
  <si>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</si>
  <si>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(11) 死亡時画像診断システム施設整備事業</t>
  </si>
  <si>
    <t>(2) 過疎地域等特定診療所施設整備事業</t>
  </si>
  <si>
    <t>（４）</t>
  </si>
  <si>
    <t>補助対象事業分の「費目」欄は、医療施設等施設整備費補助金交付要綱５の表の「３対象経費」に定める各部門に区分して記入すること。</t>
  </si>
  <si>
    <t>鉄骨鉄筋コンクリート造</t>
    <rPh sb="0" eb="2">
      <t>テッコツ</t>
    </rPh>
    <rPh sb="2" eb="4">
      <t>テッキン</t>
    </rPh>
    <phoneticPr fontId="4"/>
  </si>
  <si>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9"/>
  </si>
  <si>
    <t>（４）はさらに、事業の種別により新築、改築、増築、改修等に区分すること。</t>
  </si>
  <si>
    <t xml:space="preserve">    </t>
  </si>
  <si>
    <t>　　新　　築：新たに建物を建築する場合</t>
  </si>
  <si>
    <t>補助対象事業分の備考欄の「整備病床数」は、補助対象事業分に含まれる病床数を記入すること。</t>
  </si>
  <si>
    <t>　　移転新築：現在建物が存在する敷地とは別の敷地に新たに建物を建築し、かつ、現在の建物の機能を移転する場合</t>
  </si>
  <si>
    <t>施設種別</t>
    <rPh sb="0" eb="2">
      <t>シセツ</t>
    </rPh>
    <rPh sb="2" eb="4">
      <t>シュベツ</t>
    </rPh>
    <phoneticPr fontId="39"/>
  </si>
  <si>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</si>
  <si>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 xml:space="preserve">   </t>
  </si>
  <si>
    <t>1.通常型スプリンクラー</t>
    <rPh sb="2" eb="4">
      <t>ツウジョウ</t>
    </rPh>
    <rPh sb="4" eb="5">
      <t>カタ</t>
    </rPh>
    <phoneticPr fontId="4"/>
  </si>
  <si>
    <t>床</t>
    <rPh sb="0" eb="1">
      <t>ユカ</t>
    </rPh>
    <phoneticPr fontId="39"/>
  </si>
  <si>
    <t>施設整備事業計画書</t>
    <rPh sb="0" eb="2">
      <t>シセツ</t>
    </rPh>
    <rPh sb="2" eb="4">
      <t>セイビ</t>
    </rPh>
    <rPh sb="4" eb="6">
      <t>ジギョウ</t>
    </rPh>
    <rPh sb="6" eb="9">
      <t>ケイカクショ</t>
    </rPh>
    <phoneticPr fontId="4"/>
  </si>
  <si>
    <t>　　改　　築：従前の建物を取りこわして、これと位置・構造・規模がほぼ同程度のものを建築する場合</t>
  </si>
  <si>
    <t>　　増　　築：敷地内の既存の建物を建て増しする場合で、敷地内に別に建物を新築する場合を含む</t>
  </si>
  <si>
    <t>　　改　　修：建物の主要構造部分を取りこわさない模様替及び内部改修</t>
  </si>
  <si>
    <t>個人防護具保管施設１の整備面積</t>
    <rPh sb="0" eb="2">
      <t>コジン</t>
    </rPh>
    <rPh sb="2" eb="4">
      <t>ボウゴ</t>
    </rPh>
    <rPh sb="4" eb="5">
      <t>グ</t>
    </rPh>
    <rPh sb="5" eb="7">
      <t>ホカン</t>
    </rPh>
    <rPh sb="7" eb="9">
      <t>シセツ</t>
    </rPh>
    <rPh sb="11" eb="13">
      <t>セイビ</t>
    </rPh>
    <rPh sb="13" eb="15">
      <t>メンセキ</t>
    </rPh>
    <phoneticPr fontId="4"/>
  </si>
  <si>
    <t>（６）</t>
  </si>
  <si>
    <t>個室1の面積</t>
    <rPh sb="0" eb="2">
      <t>コシツ</t>
    </rPh>
    <rPh sb="4" eb="6">
      <t>メンセキ</t>
    </rPh>
    <phoneticPr fontId="4"/>
  </si>
  <si>
    <t>有無</t>
    <rPh sb="0" eb="2">
      <t>ウム</t>
    </rPh>
    <phoneticPr fontId="4"/>
  </si>
  <si>
    <t>（７）</t>
  </si>
  <si>
    <t>全体の事業が３か年以上にわたる計画の場合には、「年度別内訳」欄を適宜増やして作成すること。</t>
  </si>
  <si>
    <t>棟名</t>
    <rPh sb="0" eb="2">
      <t>トウメイ</t>
    </rPh>
    <phoneticPr fontId="39"/>
  </si>
  <si>
    <t>事業区分</t>
    <rPh sb="0" eb="2">
      <t>ジギョウ</t>
    </rPh>
    <rPh sb="2" eb="4">
      <t>クブン</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</si>
  <si>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</si>
  <si>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団体名（開設者）</t>
    <rPh sb="0" eb="3">
      <t>ダンタイメイ</t>
    </rPh>
    <rPh sb="4" eb="7">
      <t>カイセツシャ</t>
    </rPh>
    <phoneticPr fontId="4"/>
  </si>
  <si>
    <t>診療部門</t>
    <rPh sb="0" eb="2">
      <t>シンリョウ</t>
    </rPh>
    <rPh sb="2" eb="4">
      <t>ブモン</t>
    </rPh>
    <phoneticPr fontId="4"/>
  </si>
  <si>
    <t>施設名</t>
    <rPh sb="0" eb="2">
      <t>シセツ</t>
    </rPh>
    <rPh sb="2" eb="3">
      <t>メイ</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</si>
  <si>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</si>
  <si>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</si>
  <si>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(4) 研修医のための研修施設整備事業</t>
  </si>
  <si>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</si>
  <si>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</si>
  <si>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</si>
  <si>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</si>
  <si>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</si>
  <si>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</si>
  <si>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年　月　日</t>
  </si>
  <si>
    <t>竣工</t>
  </si>
  <si>
    <t>許可病床数</t>
    <rPh sb="0" eb="2">
      <t>キョカ</t>
    </rPh>
    <rPh sb="2" eb="5">
      <t>ビョウショウスウ</t>
    </rPh>
    <phoneticPr fontId="4"/>
  </si>
  <si>
    <t>事業の種別</t>
    <rPh sb="0" eb="2">
      <t>ジギョウ</t>
    </rPh>
    <rPh sb="3" eb="5">
      <t>シュベツ</t>
    </rPh>
    <phoneticPr fontId="4"/>
  </si>
  <si>
    <t>精神：</t>
  </si>
  <si>
    <t>結核：</t>
  </si>
  <si>
    <t>整備後（㎡）</t>
    <rPh sb="0" eb="2">
      <t>セイビ</t>
    </rPh>
    <rPh sb="2" eb="3">
      <t>ゴ</t>
    </rPh>
    <phoneticPr fontId="4"/>
  </si>
  <si>
    <t>感染症：</t>
  </si>
  <si>
    <t>床</t>
    <rPh sb="0" eb="1">
      <t>ショウ</t>
    </rPh>
    <phoneticPr fontId="39"/>
  </si>
  <si>
    <t>合計：</t>
  </si>
  <si>
    <t>既設分</t>
    <rPh sb="0" eb="2">
      <t>キセツ</t>
    </rPh>
    <rPh sb="2" eb="3">
      <t>ブン</t>
    </rPh>
    <phoneticPr fontId="4"/>
  </si>
  <si>
    <t>補助対象部門</t>
    <rPh sb="0" eb="2">
      <t>ホジョ</t>
    </rPh>
    <rPh sb="2" eb="4">
      <t>タイショウ</t>
    </rPh>
    <rPh sb="4" eb="6">
      <t>ブモン</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</si>
  <si>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</si>
  <si>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有りの場合</t>
    <rPh sb="0" eb="1">
      <t>ア</t>
    </rPh>
    <rPh sb="3" eb="5">
      <t>バアイ</t>
    </rPh>
    <phoneticPr fontId="4"/>
  </si>
  <si>
    <t>２．整備事業の概要</t>
    <rPh sb="2" eb="4">
      <t>セイビ</t>
    </rPh>
    <rPh sb="4" eb="6">
      <t>ジギョウ</t>
    </rPh>
    <rPh sb="7" eb="9">
      <t>ガイヨウ</t>
    </rPh>
    <phoneticPr fontId="4"/>
  </si>
  <si>
    <t>補助年度</t>
    <rPh sb="0" eb="2">
      <t>ホジョ</t>
    </rPh>
    <rPh sb="2" eb="4">
      <t>ネンド</t>
    </rPh>
    <phoneticPr fontId="4"/>
  </si>
  <si>
    <t>「離島」</t>
    <rPh sb="1" eb="3">
      <t>リトウ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</si>
  <si>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</si>
  <si>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補助金額</t>
    <rPh sb="0" eb="2">
      <t>ホジョ</t>
    </rPh>
    <rPh sb="2" eb="4">
      <t>キンガク</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</si>
  <si>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</si>
  <si>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１．整備事業計画概要</t>
  </si>
  <si>
    <t>内容：</t>
    <rPh sb="0" eb="2">
      <t>ナイヨウ</t>
    </rPh>
    <phoneticPr fontId="4"/>
  </si>
  <si>
    <t>個室2の面積</t>
    <rPh sb="0" eb="2">
      <t>コシツ</t>
    </rPh>
    <rPh sb="4" eb="6">
      <t>メンセキ</t>
    </rPh>
    <phoneticPr fontId="4"/>
  </si>
  <si>
    <t>個室3の面積</t>
    <rPh sb="0" eb="2">
      <t>コシツ</t>
    </rPh>
    <rPh sb="4" eb="6">
      <t>メンセキ</t>
    </rPh>
    <phoneticPr fontId="4"/>
  </si>
  <si>
    <t>分娩取扱施設施設整備事業</t>
  </si>
  <si>
    <t>個室4の面積</t>
    <rPh sb="0" eb="2">
      <t>コシツ</t>
    </rPh>
    <rPh sb="4" eb="6">
      <t>メンセキ</t>
    </rPh>
    <phoneticPr fontId="4"/>
  </si>
  <si>
    <t>合計</t>
    <rPh sb="0" eb="2">
      <t>ゴウケイ</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</si>
  <si>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</si>
  <si>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うち浴室
及びトイレ</t>
    <rPh sb="2" eb="4">
      <t>ヨクシツ</t>
    </rPh>
    <rPh sb="5" eb="6">
      <t>オヨ</t>
    </rPh>
    <phoneticPr fontId="4"/>
  </si>
  <si>
    <t>現在（㎡）</t>
    <rPh sb="0" eb="2">
      <t>ゲンザイ</t>
    </rPh>
    <phoneticPr fontId="4"/>
  </si>
  <si>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9"/>
  </si>
  <si>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</si>
  <si>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</si>
  <si>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</si>
  <si>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</si>
  <si>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</si>
  <si>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</si>
  <si>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15 公益法人</t>
    <rPh sb="3" eb="5">
      <t>コウエキ</t>
    </rPh>
    <rPh sb="5" eb="7">
      <t>ホウジン</t>
    </rPh>
    <phoneticPr fontId="4"/>
  </si>
  <si>
    <t>年　月　日</t>
    <rPh sb="0" eb="1">
      <t>ネン</t>
    </rPh>
    <rPh sb="2" eb="3">
      <t>ツキ</t>
    </rPh>
    <rPh sb="4" eb="5">
      <t>ニチ</t>
    </rPh>
    <phoneticPr fontId="4"/>
  </si>
  <si>
    <t>（３）協定の内容</t>
    <rPh sb="3" eb="5">
      <t>キョウテイ</t>
    </rPh>
    <rPh sb="6" eb="8">
      <t>ナイヨウ</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</si>
  <si>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</si>
  <si>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</si>
  <si>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</si>
  <si>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</si>
  <si>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</si>
  <si>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</si>
  <si>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9"/>
  </si>
  <si>
    <t>都道府県内施設通番</t>
    <rPh sb="0" eb="4">
      <t>トドウフケン</t>
    </rPh>
    <rPh sb="4" eb="5">
      <t>ナイ</t>
    </rPh>
    <rPh sb="5" eb="7">
      <t>シセツ</t>
    </rPh>
    <rPh sb="7" eb="9">
      <t>ツウバン</t>
    </rPh>
    <phoneticPr fontId="39"/>
  </si>
  <si>
    <t>3.パッケージ型自動消火設備</t>
    <rPh sb="7" eb="8">
      <t>カタ</t>
    </rPh>
    <rPh sb="8" eb="10">
      <t>ジドウ</t>
    </rPh>
    <rPh sb="10" eb="12">
      <t>ショウカ</t>
    </rPh>
    <rPh sb="12" eb="14">
      <t>セツビ</t>
    </rPh>
    <phoneticPr fontId="4"/>
  </si>
  <si>
    <t>○○診療所</t>
    <rPh sb="2" eb="5">
      <t>シンリョウジョ</t>
    </rPh>
    <phoneticPr fontId="39"/>
  </si>
  <si>
    <t>補助事業者名
（都道府県名）</t>
    <rPh sb="0" eb="2">
      <t>ホジョ</t>
    </rPh>
    <rPh sb="2" eb="5">
      <t>ジギョウシャ</t>
    </rPh>
    <rPh sb="5" eb="6">
      <t>メイ</t>
    </rPh>
    <rPh sb="8" eb="12">
      <t>トドウフケン</t>
    </rPh>
    <rPh sb="12" eb="13">
      <t>メイ</t>
    </rPh>
    <phoneticPr fontId="39"/>
  </si>
  <si>
    <t>施　　設　　名</t>
    <rPh sb="0" eb="1">
      <t>シ</t>
    </rPh>
    <rPh sb="3" eb="4">
      <t>セツ</t>
    </rPh>
    <rPh sb="6" eb="7">
      <t>メイ</t>
    </rPh>
    <phoneticPr fontId="39"/>
  </si>
  <si>
    <t>住所</t>
    <rPh sb="0" eb="2">
      <t>ジュウショ</t>
    </rPh>
    <phoneticPr fontId="39"/>
  </si>
  <si>
    <t>開設者</t>
    <rPh sb="0" eb="3">
      <t>カイセツシャ</t>
    </rPh>
    <phoneticPr fontId="39"/>
  </si>
  <si>
    <t>　　　　　年度</t>
  </si>
  <si>
    <t>補助区分</t>
    <rPh sb="0" eb="2">
      <t>ホジョ</t>
    </rPh>
    <rPh sb="2" eb="4">
      <t>クブン</t>
    </rPh>
    <phoneticPr fontId="39"/>
  </si>
  <si>
    <t>整備するスプリンクラー等の種別</t>
    <rPh sb="0" eb="2">
      <t>セイビ</t>
    </rPh>
    <rPh sb="11" eb="12">
      <t>トウ</t>
    </rPh>
    <rPh sb="13" eb="15">
      <t>シュベツ</t>
    </rPh>
    <phoneticPr fontId="39"/>
  </si>
  <si>
    <t>病床数（助産所にあっては入所施設のベッド数）</t>
    <rPh sb="0" eb="3">
      <t>ビョウショウスウ</t>
    </rPh>
    <rPh sb="4" eb="7">
      <t>ジョサンジョ</t>
    </rPh>
    <rPh sb="12" eb="14">
      <t>ニュウショ</t>
    </rPh>
    <rPh sb="14" eb="16">
      <t>シセツ</t>
    </rPh>
    <rPh sb="20" eb="21">
      <t>スウ</t>
    </rPh>
    <phoneticPr fontId="39"/>
  </si>
  <si>
    <t>整 備 事 業 期 間</t>
  </si>
  <si>
    <t>延べ床面積</t>
    <rPh sb="0" eb="1">
      <t>ノ</t>
    </rPh>
    <rPh sb="2" eb="5">
      <t>ユカメンセキ</t>
    </rPh>
    <phoneticPr fontId="39"/>
  </si>
  <si>
    <t>へき地医療拠点病院施設整備事業</t>
  </si>
  <si>
    <t>主な診療科</t>
    <rPh sb="0" eb="1">
      <t>オモ</t>
    </rPh>
    <rPh sb="2" eb="5">
      <t>シンリョウカ</t>
    </rPh>
    <phoneticPr fontId="39"/>
  </si>
  <si>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</si>
  <si>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夜間の職員実配置人数</t>
    <rPh sb="0" eb="2">
      <t>ヤカン</t>
    </rPh>
    <rPh sb="3" eb="5">
      <t>ショクイン</t>
    </rPh>
    <rPh sb="5" eb="6">
      <t>ジツ</t>
    </rPh>
    <rPh sb="6" eb="8">
      <t>ハイチ</t>
    </rPh>
    <rPh sb="8" eb="10">
      <t>ニンズウ</t>
    </rPh>
    <phoneticPr fontId="39"/>
  </si>
  <si>
    <t>「特豪」</t>
    <rPh sb="1" eb="2">
      <t>トク</t>
    </rPh>
    <rPh sb="2" eb="3">
      <t>ゴウ</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</si>
  <si>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</si>
  <si>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棟の建築構造</t>
    <rPh sb="0" eb="1">
      <t>トウ</t>
    </rPh>
    <rPh sb="2" eb="4">
      <t>ケンチク</t>
    </rPh>
    <rPh sb="4" eb="6">
      <t>コウゾウ</t>
    </rPh>
    <phoneticPr fontId="39"/>
  </si>
  <si>
    <t>鉄筋コンクリート造</t>
    <rPh sb="0" eb="2">
      <t>テッキン</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</si>
  <si>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9"/>
  </si>
  <si>
    <t>消火器の有無</t>
    <rPh sb="0" eb="3">
      <t>ショウカキ</t>
    </rPh>
    <rPh sb="4" eb="6">
      <t>ウム</t>
    </rPh>
    <phoneticPr fontId="39"/>
  </si>
  <si>
    <t>21 その他の法人</t>
    <rPh sb="5" eb="6">
      <t>タ</t>
    </rPh>
    <rPh sb="7" eb="9">
      <t>ホウジン</t>
    </rPh>
    <phoneticPr fontId="4"/>
  </si>
  <si>
    <t>自動火災報知設備の設置の有無</t>
    <rPh sb="0" eb="2">
      <t>ジドウ</t>
    </rPh>
    <rPh sb="2" eb="4">
      <t>カサイ</t>
    </rPh>
    <rPh sb="4" eb="6">
      <t>ホウチ</t>
    </rPh>
    <rPh sb="6" eb="8">
      <t>セツビ</t>
    </rPh>
    <rPh sb="9" eb="11">
      <t>セッチ</t>
    </rPh>
    <rPh sb="12" eb="14">
      <t>ウム</t>
    </rPh>
    <phoneticPr fontId="39"/>
  </si>
  <si>
    <t>補助基準額
（D）＝（B）×（C）</t>
    <rPh sb="0" eb="2">
      <t>ホジョ</t>
    </rPh>
    <rPh sb="2" eb="5">
      <t>キジュンガク</t>
    </rPh>
    <phoneticPr fontId="39"/>
  </si>
  <si>
    <t>1：有床診療所
2：病院
3：有床歯科診療所
4：助産所</t>
    <rPh sb="2" eb="4">
      <t>ユウショウ</t>
    </rPh>
    <rPh sb="4" eb="7">
      <t>シンリョウジョ</t>
    </rPh>
    <rPh sb="10" eb="12">
      <t>ビョウイン</t>
    </rPh>
    <rPh sb="15" eb="17">
      <t>ユウショウ</t>
    </rPh>
    <rPh sb="17" eb="19">
      <t>シカ</t>
    </rPh>
    <phoneticPr fontId="39"/>
  </si>
  <si>
    <t>(8) 山村振興法 第7条第1項の指定地域</t>
    <rPh sb="4" eb="6">
      <t>サンソン</t>
    </rPh>
    <rPh sb="6" eb="9">
      <t>シンコウホウ</t>
    </rPh>
    <phoneticPr fontId="4"/>
  </si>
  <si>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9"/>
  </si>
  <si>
    <t>○○科</t>
    <rPh sb="2" eb="3">
      <t>カ</t>
    </rPh>
    <phoneticPr fontId="39"/>
  </si>
  <si>
    <t>研修医のための研修施設整備事業</t>
  </si>
  <si>
    <t>1:不燃
2：準不燃
3：難燃
4：その他</t>
    <rPh sb="2" eb="4">
      <t>フネン</t>
    </rPh>
    <rPh sb="7" eb="8">
      <t>ジュン</t>
    </rPh>
    <rPh sb="8" eb="10">
      <t>フネン</t>
    </rPh>
    <rPh sb="13" eb="15">
      <t>ナンネン</t>
    </rPh>
    <rPh sb="20" eb="21">
      <t>タ</t>
    </rPh>
    <phoneticPr fontId="39"/>
  </si>
  <si>
    <t>1：有
2：無</t>
    <rPh sb="2" eb="3">
      <t>ア</t>
    </rPh>
    <rPh sb="6" eb="7">
      <t>ナ</t>
    </rPh>
    <phoneticPr fontId="39"/>
  </si>
  <si>
    <t>○○県</t>
    <rPh sb="2" eb="3">
      <t>ケン</t>
    </rPh>
    <phoneticPr fontId="39"/>
  </si>
  <si>
    <t>○○県○○市</t>
    <rPh sb="2" eb="3">
      <t>ケン</t>
    </rPh>
    <rPh sb="5" eb="6">
      <t>シ</t>
    </rPh>
    <phoneticPr fontId="39"/>
  </si>
  <si>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</si>
  <si>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</si>
  <si>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</si>
  <si>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●●病院</t>
    <rPh sb="2" eb="4">
      <t>ビョウイン</t>
    </rPh>
    <phoneticPr fontId="39"/>
  </si>
  <si>
    <t>施設の種別（○をつける）</t>
    <rPh sb="0" eb="2">
      <t>シセツ</t>
    </rPh>
    <rPh sb="3" eb="5">
      <t>シュベツ</t>
    </rPh>
    <phoneticPr fontId="39"/>
  </si>
  <si>
    <t>▲▲</t>
  </si>
  <si>
    <t>Ｃ</t>
  </si>
  <si>
    <t>様　式　２</t>
  </si>
  <si>
    <t>計画年度</t>
  </si>
  <si>
    <t>A</t>
  </si>
  <si>
    <t>有床診療所</t>
    <rPh sb="0" eb="2">
      <t>ユウショウ</t>
    </rPh>
    <rPh sb="2" eb="5">
      <t>シンリョウジョ</t>
    </rPh>
    <phoneticPr fontId="39"/>
  </si>
  <si>
    <t>　　　病院</t>
    <rPh sb="3" eb="5">
      <t>ビョウイン</t>
    </rPh>
    <phoneticPr fontId="39"/>
  </si>
  <si>
    <t>有床歯科診療所</t>
    <rPh sb="0" eb="2">
      <t>ユウショウ</t>
    </rPh>
    <rPh sb="2" eb="4">
      <t>シカ</t>
    </rPh>
    <rPh sb="4" eb="7">
      <t>シンリョウジョ</t>
    </rPh>
    <phoneticPr fontId="39"/>
  </si>
  <si>
    <t>自動火災報知設備</t>
    <rPh sb="0" eb="2">
      <t>ジドウ</t>
    </rPh>
    <rPh sb="2" eb="4">
      <t>カサイ</t>
    </rPh>
    <rPh sb="4" eb="6">
      <t>ホウチ</t>
    </rPh>
    <rPh sb="6" eb="8">
      <t>セツビ</t>
    </rPh>
    <phoneticPr fontId="39"/>
  </si>
  <si>
    <t>助産所（入所施設を有する）</t>
    <rPh sb="0" eb="3">
      <t>ジョサンジョ</t>
    </rPh>
    <rPh sb="4" eb="6">
      <t>ニュウショ</t>
    </rPh>
    <rPh sb="6" eb="8">
      <t>シセツ</t>
    </rPh>
    <rPh sb="9" eb="10">
      <t>ユウ</t>
    </rPh>
    <phoneticPr fontId="39"/>
  </si>
  <si>
    <t>所　　　　　在　　　　　地</t>
  </si>
  <si>
    <t>スプリンクラー等施設整備事業期間</t>
    <rPh sb="7" eb="8">
      <t>トウ</t>
    </rPh>
    <rPh sb="8" eb="10">
      <t>シセツ</t>
    </rPh>
    <rPh sb="10" eb="12">
      <t>セイビ</t>
    </rPh>
    <rPh sb="12" eb="14">
      <t>ジギョウ</t>
    </rPh>
    <rPh sb="14" eb="16">
      <t>キカン</t>
    </rPh>
    <phoneticPr fontId="39"/>
  </si>
  <si>
    <t>着工</t>
  </si>
  <si>
    <t>平成</t>
    <rPh sb="0" eb="2">
      <t>ヘイセイ</t>
    </rPh>
    <phoneticPr fontId="39"/>
  </si>
  <si>
    <t>08 済生会</t>
    <rPh sb="3" eb="6">
      <t>サイセイカイ</t>
    </rPh>
    <phoneticPr fontId="4"/>
  </si>
  <si>
    <t>年</t>
    <rPh sb="0" eb="1">
      <t>ネン</t>
    </rPh>
    <phoneticPr fontId="39"/>
  </si>
  <si>
    <t>a</t>
  </si>
  <si>
    <t>日</t>
    <rPh sb="0" eb="1">
      <t>ニチ</t>
    </rPh>
    <phoneticPr fontId="39"/>
  </si>
  <si>
    <t>05 市町村</t>
    <rPh sb="3" eb="6">
      <t>シチョウソン</t>
    </rPh>
    <phoneticPr fontId="4"/>
  </si>
  <si>
    <t>プレハブ造</t>
    <rPh sb="4" eb="5">
      <t>ツク</t>
    </rPh>
    <phoneticPr fontId="4"/>
  </si>
  <si>
    <t>竣工</t>
    <rPh sb="0" eb="2">
      <t>シュンコウ</t>
    </rPh>
    <phoneticPr fontId="39"/>
  </si>
  <si>
    <t>診療所</t>
    <rPh sb="0" eb="3">
      <t>シンリョウジョ</t>
    </rPh>
    <phoneticPr fontId="4"/>
  </si>
  <si>
    <t>整備する
スプリンクラー等の種別</t>
    <rPh sb="0" eb="2">
      <t>セイビ</t>
    </rPh>
    <rPh sb="12" eb="13">
      <t>トウ</t>
    </rPh>
    <rPh sb="14" eb="16">
      <t>シュベツ</t>
    </rPh>
    <phoneticPr fontId="39"/>
  </si>
  <si>
    <t>(9) 産科医療機関施設整備事業</t>
  </si>
  <si>
    <r>
      <t xml:space="preserve">スプリンクラー
整備面積
</t>
    </r>
    <r>
      <rPr>
        <sz val="14"/>
        <rFont val="ＭＳ Ｐゴシック"/>
        <family val="3"/>
        <charset val="128"/>
      </rPr>
      <t>※小数点第１位四捨五入</t>
    </r>
    <rPh sb="8" eb="10">
      <t>セイビ</t>
    </rPh>
    <rPh sb="10" eb="12">
      <t>メンセキ</t>
    </rPh>
    <phoneticPr fontId="39"/>
  </si>
  <si>
    <t>対象経費の
実支出（予定）額</t>
    <rPh sb="0" eb="2">
      <t>タイショウ</t>
    </rPh>
    <rPh sb="2" eb="4">
      <t>ケイヒ</t>
    </rPh>
    <rPh sb="6" eb="7">
      <t>ジツ</t>
    </rPh>
    <rPh sb="10" eb="12">
      <t>ヨテイ</t>
    </rPh>
    <rPh sb="13" eb="14">
      <t>ガク</t>
    </rPh>
    <phoneticPr fontId="39"/>
  </si>
  <si>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</si>
  <si>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</si>
  <si>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9"/>
  </si>
  <si>
    <t>棟の建築構造</t>
    <rPh sb="0" eb="1">
      <t>ムネ</t>
    </rPh>
    <rPh sb="2" eb="4">
      <t>ケンチク</t>
    </rPh>
    <rPh sb="4" eb="6">
      <t>コウゾウ</t>
    </rPh>
    <phoneticPr fontId="39"/>
  </si>
  <si>
    <t>一日平均入院患者数
（直近の報告）</t>
    <rPh sb="0" eb="2">
      <t>イチニチ</t>
    </rPh>
    <rPh sb="2" eb="4">
      <t>ヘイキン</t>
    </rPh>
    <rPh sb="4" eb="6">
      <t>ニュウイン</t>
    </rPh>
    <rPh sb="6" eb="9">
      <t>カンジャスウ</t>
    </rPh>
    <rPh sb="11" eb="13">
      <t>チョッキン</t>
    </rPh>
    <rPh sb="14" eb="16">
      <t>ホウコク</t>
    </rPh>
    <phoneticPr fontId="3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</si>
  <si>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9"/>
  </si>
  <si>
    <t>基準額
（B）</t>
  </si>
  <si>
    <t>自動火災報知設備の有無</t>
    <rPh sb="0" eb="2">
      <t>ジドウ</t>
    </rPh>
    <rPh sb="2" eb="4">
      <t>カサイ</t>
    </rPh>
    <rPh sb="4" eb="6">
      <t>ホウチ</t>
    </rPh>
    <rPh sb="6" eb="8">
      <t>セツビ</t>
    </rPh>
    <rPh sb="9" eb="11">
      <t>ウム</t>
    </rPh>
    <phoneticPr fontId="39"/>
  </si>
  <si>
    <t>円</t>
    <rPh sb="0" eb="1">
      <t>エン</t>
    </rPh>
    <phoneticPr fontId="39"/>
  </si>
  <si>
    <t>床</t>
    <rPh sb="0" eb="1">
      <t>トコ</t>
    </rPh>
    <phoneticPr fontId="39"/>
  </si>
  <si>
    <t>人／日</t>
    <rPh sb="0" eb="1">
      <t>ニン</t>
    </rPh>
    <rPh sb="2" eb="3">
      <t>ニチ</t>
    </rPh>
    <phoneticPr fontId="39"/>
  </si>
  <si>
    <t>22 個人</t>
    <rPh sb="3" eb="5">
      <t>コジン</t>
    </rPh>
    <phoneticPr fontId="4"/>
  </si>
  <si>
    <t>改築</t>
    <rPh sb="0" eb="2">
      <t>カイチク</t>
    </rPh>
    <phoneticPr fontId="4"/>
  </si>
  <si>
    <t>1：不燃
2：準不燃
3：難燃
4：その他</t>
    <rPh sb="2" eb="4">
      <t>フネン</t>
    </rPh>
    <rPh sb="7" eb="8">
      <t>ジュン</t>
    </rPh>
    <rPh sb="8" eb="10">
      <t>フネン</t>
    </rPh>
    <rPh sb="13" eb="15">
      <t>ナンネン</t>
    </rPh>
    <rPh sb="20" eb="21">
      <t>タ</t>
    </rPh>
    <phoneticPr fontId="39"/>
  </si>
  <si>
    <t>01 独立行政法人</t>
    <rPh sb="3" eb="5">
      <t>ドクリツ</t>
    </rPh>
    <rPh sb="5" eb="7">
      <t>ギョウセイ</t>
    </rPh>
    <rPh sb="7" eb="9">
      <t>ホウジン</t>
    </rPh>
    <phoneticPr fontId="4"/>
  </si>
  <si>
    <t>①</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</si>
  <si>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</si>
  <si>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</si>
  <si>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t>南海トラフ日本海溝・千島海溝周辺海溝型地震に係る津波避難対策緊急事業</t>
  </si>
  <si>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9"/>
  </si>
  <si>
    <t>１７，５００円/㎡</t>
    <rPh sb="6" eb="7">
      <t>エン</t>
    </rPh>
    <phoneticPr fontId="39"/>
  </si>
  <si>
    <t>有</t>
  </si>
  <si>
    <t>自動火災報知
設備の有無</t>
    <rPh sb="0" eb="2">
      <t>ジドウ</t>
    </rPh>
    <rPh sb="2" eb="4">
      <t>カサイ</t>
    </rPh>
    <rPh sb="4" eb="6">
      <t>ホウチ</t>
    </rPh>
    <rPh sb="7" eb="9">
      <t>セツビ</t>
    </rPh>
    <rPh sb="10" eb="12">
      <t>ウム</t>
    </rPh>
    <phoneticPr fontId="39"/>
  </si>
  <si>
    <t>自動火災報知設備</t>
  </si>
  <si>
    <t>火災通報装置</t>
  </si>
  <si>
    <t>　＜補助申請額＞</t>
    <rPh sb="2" eb="4">
      <t>ホジョ</t>
    </rPh>
    <rPh sb="4" eb="7">
      <t>シンセイガク</t>
    </rPh>
    <phoneticPr fontId="39"/>
  </si>
  <si>
    <t>対象経費の実支出（予定）額
（A）</t>
    <rPh sb="0" eb="2">
      <t>タイショウ</t>
    </rPh>
    <rPh sb="2" eb="4">
      <t>ケイヒ</t>
    </rPh>
    <rPh sb="5" eb="6">
      <t>ジツ</t>
    </rPh>
    <rPh sb="9" eb="11">
      <t>ヨテイ</t>
    </rPh>
    <rPh sb="12" eb="13">
      <t>ガク</t>
    </rPh>
    <phoneticPr fontId="39"/>
  </si>
  <si>
    <t>非常通報機能の有無</t>
    <rPh sb="0" eb="2">
      <t>ヒジョウ</t>
    </rPh>
    <rPh sb="2" eb="4">
      <t>ツウホウ</t>
    </rPh>
    <rPh sb="4" eb="6">
      <t>キノウ</t>
    </rPh>
    <rPh sb="7" eb="9">
      <t>ウム</t>
    </rPh>
    <phoneticPr fontId="3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</si>
  <si>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</si>
  <si>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9"/>
  </si>
  <si>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</si>
  <si>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</si>
  <si>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</si>
  <si>
    <t>09 北海道社会事業協会</t>
    <rPh sb="3" eb="6">
      <t>ホッカイドウ</t>
    </rPh>
    <rPh sb="6" eb="8">
      <t>シャカイ</t>
    </rPh>
    <rPh sb="8" eb="10">
      <t>ジギョウ</t>
    </rPh>
    <rPh sb="10" eb="12">
      <t>キョウカイ</t>
    </rPh>
    <phoneticPr fontId="4"/>
  </si>
  <si>
    <t>新築</t>
    <rPh sb="0" eb="2">
      <t>シンチク</t>
    </rPh>
    <phoneticPr fontId="4"/>
  </si>
  <si>
    <t>(5) 臨床研修病院施設整備事業</t>
  </si>
  <si>
    <t>へき地診療所施設整備事業</t>
  </si>
  <si>
    <t>過疎地域等特定診療所施設整備事業</t>
  </si>
  <si>
    <t>へき地保健指導所施設整備事業</t>
  </si>
  <si>
    <t>臨床研修病院施設整備事業</t>
  </si>
  <si>
    <t>03 国立研究開発法人</t>
    <rPh sb="3" eb="5">
      <t>コクリツ</t>
    </rPh>
    <rPh sb="5" eb="7">
      <t>ケンキュウ</t>
    </rPh>
    <rPh sb="7" eb="9">
      <t>カイハツ</t>
    </rPh>
    <rPh sb="9" eb="11">
      <t>ホウジン</t>
    </rPh>
    <phoneticPr fontId="4"/>
  </si>
  <si>
    <t>医師臨床研修病院研修医環境整備事業</t>
  </si>
  <si>
    <t>離島等患者宿泊施設施設整備事業</t>
  </si>
  <si>
    <t>産科医療機関施設整備事業</t>
  </si>
  <si>
    <t>南海トラフ地震に係る津波避難対策緊急事業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</si>
  <si>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</si>
  <si>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</si>
  <si>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移転新築</t>
    <rPh sb="0" eb="2">
      <t>イテン</t>
    </rPh>
    <rPh sb="2" eb="4">
      <t>シンチク</t>
    </rPh>
    <phoneticPr fontId="4"/>
  </si>
  <si>
    <t>へき地医療拠点病院</t>
    <rPh sb="2" eb="3">
      <t>チ</t>
    </rPh>
    <rPh sb="3" eb="5">
      <t>イリョウ</t>
    </rPh>
    <rPh sb="5" eb="7">
      <t>キョテン</t>
    </rPh>
    <rPh sb="7" eb="9">
      <t>ビョウイン</t>
    </rPh>
    <phoneticPr fontId="4"/>
  </si>
  <si>
    <t>(3) へき地保健指導所施設整備事業</t>
  </si>
  <si>
    <t>医師住宅</t>
    <rPh sb="0" eb="2">
      <t>イシ</t>
    </rPh>
    <rPh sb="2" eb="4">
      <t>ジュウタク</t>
    </rPh>
    <phoneticPr fontId="4"/>
  </si>
  <si>
    <t>指導部門</t>
    <rPh sb="0" eb="2">
      <t>シドウ</t>
    </rPh>
    <rPh sb="2" eb="4">
      <t>ブモン</t>
    </rPh>
    <phoneticPr fontId="4"/>
  </si>
  <si>
    <t>へき地診療所</t>
    <rPh sb="2" eb="3">
      <t>チ</t>
    </rPh>
    <rPh sb="3" eb="6">
      <t>シンリョウジョ</t>
    </rPh>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</si>
  <si>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</si>
  <si>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</si>
  <si>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</si>
  <si>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スプリンクラー等の種類</t>
    <rPh sb="7" eb="8">
      <t>トウ</t>
    </rPh>
    <rPh sb="9" eb="11">
      <t>シュルイ</t>
    </rPh>
    <phoneticPr fontId="4"/>
  </si>
  <si>
    <t>住宅部門</t>
    <rPh sb="0" eb="2">
      <t>ジュウタク</t>
    </rPh>
    <rPh sb="2" eb="4">
      <t>ブモン</t>
    </rPh>
    <phoneticPr fontId="4"/>
  </si>
  <si>
    <t>改修</t>
    <rPh sb="0" eb="2">
      <t>カイシュウ</t>
    </rPh>
    <phoneticPr fontId="4"/>
  </si>
  <si>
    <t>看護師住宅</t>
    <rPh sb="0" eb="3">
      <t>カンゴシ</t>
    </rPh>
    <rPh sb="3" eb="5">
      <t>ジュウタク</t>
    </rPh>
    <phoneticPr fontId="4"/>
  </si>
  <si>
    <t>(6) へき地医療拠点病院施設整備事業</t>
  </si>
  <si>
    <t>木造</t>
    <rPh sb="0" eb="2">
      <t>モクゾウ</t>
    </rPh>
    <phoneticPr fontId="4"/>
  </si>
  <si>
    <t>(7) 医師臨床研修病院研修医環境整備事業</t>
  </si>
  <si>
    <t>有</t>
    <rPh sb="0" eb="1">
      <t>アリ</t>
    </rPh>
    <phoneticPr fontId="4"/>
  </si>
  <si>
    <t>(10) 分娩取扱施設施設整備事業</t>
  </si>
  <si>
    <t>無</t>
    <rPh sb="0" eb="1">
      <t>ナ</t>
    </rPh>
    <phoneticPr fontId="4"/>
  </si>
  <si>
    <t>(12) 有床診療所等スプリンクラー等施設整備事業</t>
  </si>
  <si>
    <t>(14)院内感染対策施設整備事業</t>
  </si>
  <si>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</si>
  <si>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</si>
  <si>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</si>
  <si>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</si>
  <si>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</si>
  <si>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</si>
  <si>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</si>
  <si>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「奄美」</t>
    <rPh sb="1" eb="3">
      <t>アマミ</t>
    </rPh>
    <phoneticPr fontId="4"/>
  </si>
  <si>
    <r>
      <t xml:space="preserve">非常通報装置機能 </t>
    </r>
    <r>
      <rPr>
        <b/>
        <sz val="11"/>
        <color theme="1"/>
        <rFont val="ＭＳ Ｐゴシック"/>
        <family val="3"/>
        <charset val="128"/>
      </rPr>
      <t>有り</t>
    </r>
    <rPh sb="0" eb="2">
      <t>ヒジョウ</t>
    </rPh>
    <rPh sb="2" eb="4">
      <t>ツウホウ</t>
    </rPh>
    <rPh sb="4" eb="6">
      <t>ソウチ</t>
    </rPh>
    <rPh sb="6" eb="8">
      <t>キノウ</t>
    </rPh>
    <rPh sb="9" eb="10">
      <t>ア</t>
    </rPh>
    <phoneticPr fontId="4"/>
  </si>
  <si>
    <t>02 国立大学法人</t>
    <rPh sb="3" eb="5">
      <t>コクリツ</t>
    </rPh>
    <rPh sb="5" eb="7">
      <t>ダイガク</t>
    </rPh>
    <rPh sb="7" eb="9">
      <t>ホウジン</t>
    </rPh>
    <phoneticPr fontId="4"/>
  </si>
  <si>
    <t>b</t>
  </si>
  <si>
    <t>「小笠原」</t>
    <rPh sb="1" eb="4">
      <t>オガサワラ</t>
    </rPh>
    <phoneticPr fontId="4"/>
  </si>
  <si>
    <t>04 都道府県</t>
    <rPh sb="3" eb="7">
      <t>トドウフケン</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</si>
  <si>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</si>
  <si>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06 地方独立行政法人</t>
    <rPh sb="3" eb="5">
      <t>チホウ</t>
    </rPh>
    <rPh sb="5" eb="7">
      <t>ドクリツ</t>
    </rPh>
    <rPh sb="7" eb="9">
      <t>ギョウセイ</t>
    </rPh>
    <rPh sb="9" eb="11">
      <t>ホウジン</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</si>
  <si>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</si>
  <si>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</si>
  <si>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「山村」</t>
    <rPh sb="1" eb="3">
      <t>サンソン</t>
    </rPh>
    <phoneticPr fontId="4"/>
  </si>
  <si>
    <t>「半島」</t>
    <rPh sb="1" eb="3">
      <t>ハントウ</t>
    </rPh>
    <phoneticPr fontId="4"/>
  </si>
  <si>
    <t>(10) 該当なし</t>
    <rPh sb="5" eb="7">
      <t>ガイトウ</t>
    </rPh>
    <phoneticPr fontId="4"/>
  </si>
  <si>
    <t>13 共済組合及びその連合会</t>
    <rPh sb="3" eb="5">
      <t>キョウサイ</t>
    </rPh>
    <rPh sb="5" eb="7">
      <t>クミアイ</t>
    </rPh>
    <rPh sb="7" eb="8">
      <t>オヨ</t>
    </rPh>
    <rPh sb="11" eb="14">
      <t>レンゴウカイ</t>
    </rPh>
    <phoneticPr fontId="4"/>
  </si>
  <si>
    <t>有床診療所等スプリンクラー等施設整備事業</t>
  </si>
  <si>
    <t>B</t>
  </si>
  <si>
    <t>17 私立学校法人</t>
    <rPh sb="3" eb="5">
      <t>シリツ</t>
    </rPh>
    <rPh sb="5" eb="7">
      <t>ガッコウ</t>
    </rPh>
    <rPh sb="7" eb="9">
      <t>ホウジン</t>
    </rPh>
    <phoneticPr fontId="4"/>
  </si>
  <si>
    <t>19 医療生協</t>
    <rPh sb="3" eb="5">
      <t>イリョウ</t>
    </rPh>
    <rPh sb="5" eb="7">
      <t>セイキョウ</t>
    </rPh>
    <phoneticPr fontId="4"/>
  </si>
  <si>
    <t>20 会社</t>
    <rPh sb="3" eb="5">
      <t>カイシャ</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</si>
  <si>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</si>
  <si>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</si>
  <si>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</si>
  <si>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r>
      <t xml:space="preserve">非常通報装置機能 </t>
    </r>
    <r>
      <rPr>
        <b/>
        <sz val="11"/>
        <color theme="1"/>
        <rFont val="ＭＳ Ｐゴシック"/>
        <family val="3"/>
        <charset val="128"/>
      </rPr>
      <t>無し</t>
    </r>
    <rPh sb="0" eb="2">
      <t>ヒジョウ</t>
    </rPh>
    <rPh sb="2" eb="4">
      <t>ツウホウ</t>
    </rPh>
    <rPh sb="4" eb="6">
      <t>ソウチ</t>
    </rPh>
    <rPh sb="6" eb="8">
      <t>キノウ</t>
    </rPh>
    <rPh sb="9" eb="10">
      <t>ナ</t>
    </rPh>
    <phoneticPr fontId="4"/>
  </si>
  <si>
    <r>
      <t>　令和６年度協定締結医療機関</t>
    </r>
    <r>
      <rPr>
        <u/>
        <sz val="18"/>
        <rFont val="ＭＳ ゴシック"/>
        <family val="3"/>
        <charset val="128"/>
      </rPr>
      <t>施設</t>
    </r>
    <r>
      <rPr>
        <sz val="18"/>
        <rFont val="ＭＳ ゴシック"/>
        <family val="3"/>
        <charset val="128"/>
      </rPr>
      <t>整備事業計画総括表</t>
    </r>
    <rPh sb="1" eb="3">
      <t>レイワ</t>
    </rPh>
    <rPh sb="4" eb="6">
      <t>ネンド</t>
    </rPh>
    <rPh sb="8" eb="10">
      <t>テイケツ</t>
    </rPh>
    <rPh sb="18" eb="20">
      <t>ジギョウ</t>
    </rPh>
    <rPh sb="20" eb="22">
      <t>ケイカク</t>
    </rPh>
    <rPh sb="22" eb="24">
      <t>ソウカツ</t>
    </rPh>
    <rPh sb="24" eb="25">
      <t>ヒョウ</t>
    </rPh>
    <phoneticPr fontId="4"/>
  </si>
  <si>
    <t>　（新築）</t>
  </si>
  <si>
    <t>&lt;建築工事&gt;</t>
  </si>
  <si>
    <t>山形県</t>
    <rPh sb="0" eb="2">
      <t>ヤマガタ</t>
    </rPh>
    <rPh sb="2" eb="3">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</si>
</sst>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00_ "/>
    <numFmt numFmtId="180" formatCode="#,###"/>
    <numFmt numFmtId="181" formatCode="#,###.00"/>
    <numFmt numFmtId="182" formatCode="#,##0_ "/>
    <numFmt numFmtId="183" formatCode="\(###&quot;%&quot;\)"/>
    <numFmt numFmtId="184" formatCode="#&quot;床&quot;"/>
    <numFmt numFmtId="185" formatCode="@&quot;年度&quot;"/>
    <numFmt numFmtId="186" formatCode="#,##0.00&quot;㎡&quot;"/>
    <numFmt numFmtId="187" formatCode="\(#,##0.00&quot;㎡&quot;\)"/>
    <numFmt numFmtId="188" formatCode="[$-409]ggge&quot;年&quot;m&quot;月&quot;d&quot;日&quot;;@"/>
    <numFmt numFmtId="189" formatCode="#,###&quot;千円&quot;"/>
    <numFmt numFmtId="190" formatCode="#,##0_);\(#,##0\)"/>
  </numFmts>
  <fonts count="66">
    <font>
      <sz val="11"/>
      <name val="ＭＳ Ｐゴシック"/>
      <family val="3"/>
    </font>
    <font>
      <sz val="11"/>
      <name val="ＭＳ Ｐ明朝"/>
      <family val="1"/>
    </font>
    <font>
      <sz val="11"/>
      <name val="ＭＳ Ｐゴシック"/>
      <family val="3"/>
    </font>
    <font>
      <sz val="11"/>
      <color theme="1"/>
      <name val="ＭＳ Ｐゴシック"/>
      <family val="3"/>
      <scheme val="minor"/>
    </font>
    <font>
      <sz val="6"/>
      <name val="ＭＳ Ｐゴシック"/>
      <family val="3"/>
    </font>
    <font>
      <sz val="11"/>
      <name val="ＭＳ ゴシック"/>
      <family val="3"/>
    </font>
    <font>
      <sz val="14"/>
      <name val="ＭＳ ゴシック"/>
      <family val="3"/>
    </font>
    <font>
      <sz val="18"/>
      <name val="ＭＳ ゴシック"/>
      <family val="3"/>
    </font>
    <font>
      <sz val="14"/>
      <name val="ＭＳ Ｐゴシック"/>
      <family val="3"/>
    </font>
    <font>
      <sz val="16"/>
      <name val="ＭＳ ゴシック"/>
      <family val="3"/>
    </font>
    <font>
      <sz val="8"/>
      <name val="ＭＳ ゴシック"/>
      <family val="3"/>
    </font>
    <font>
      <b/>
      <sz val="11"/>
      <name val="ＭＳ ゴシック"/>
      <family val="3"/>
    </font>
    <font>
      <sz val="10"/>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name val="ＭＳ Ｐゴシック"/>
      <family val="3"/>
    </font>
    <font>
      <u/>
      <sz val="10"/>
      <name val="ＭＳ Ｐゴシック"/>
      <family val="3"/>
    </font>
    <font>
      <sz val="24"/>
      <name val="ＭＳ ゴシック"/>
      <family val="3"/>
    </font>
    <font>
      <sz val="9"/>
      <name val="ＭＳ ゴシック"/>
      <family val="3"/>
    </font>
    <font>
      <sz val="12"/>
      <name val="ＭＳ Ｐゴシック"/>
      <family val="3"/>
    </font>
    <font>
      <sz val="18"/>
      <name val="ＭＳ Ｐゴシック"/>
      <family val="3"/>
    </font>
    <font>
      <sz val="24"/>
      <name val="ＭＳ Ｐゴシック"/>
      <family val="3"/>
    </font>
    <font>
      <sz val="20"/>
      <name val="ＭＳ Ｐゴシック"/>
      <family val="3"/>
    </font>
    <font>
      <b/>
      <sz val="20"/>
      <name val="ＭＳ Ｐゴシック"/>
      <family val="3"/>
    </font>
    <font>
      <b/>
      <sz val="36"/>
      <name val="ＭＳ Ｐゴシック"/>
      <family val="3"/>
    </font>
    <font>
      <b/>
      <sz val="18"/>
      <name val="ＭＳ Ｐゴシック"/>
      <family val="3"/>
    </font>
    <font>
      <b/>
      <sz val="20"/>
      <color rgb="FFFF0000"/>
      <name val="ＭＳ Ｐゴシック"/>
      <family val="3"/>
    </font>
    <font>
      <b/>
      <sz val="24"/>
      <color rgb="FFFF0000"/>
      <name val="ＭＳ Ｐゴシック"/>
      <family val="3"/>
    </font>
    <font>
      <b/>
      <sz val="24"/>
      <name val="ＭＳ Ｐゴシック"/>
      <family val="3"/>
    </font>
    <font>
      <sz val="26"/>
      <name val="ＭＳ Ｐゴシック"/>
      <family val="3"/>
    </font>
    <font>
      <sz val="24"/>
      <name val="ＭＳ Ｐ明朝"/>
      <family val="1"/>
    </font>
    <font>
      <sz val="22"/>
      <name val="ＭＳ Ｐゴシック"/>
      <family val="3"/>
    </font>
    <font>
      <sz val="24"/>
      <color rgb="FFFF0000"/>
      <name val="ＭＳ Ｐゴシック"/>
      <family val="3"/>
    </font>
    <font>
      <sz val="8"/>
      <color theme="1"/>
      <name val="ＭＳ Ｐゴシック"/>
      <family val="3"/>
      <scheme val="minor"/>
    </font>
    <font>
      <sz val="6"/>
      <name val="ＭＳ Ｐ明朝"/>
      <family val="1"/>
    </font>
    <font>
      <sz val="28"/>
      <name val="ＭＳ Ｐゴシック"/>
      <family val="3"/>
      <charset val="128"/>
    </font>
    <font>
      <sz val="28"/>
      <color indexed="9"/>
      <name val="ＭＳ Ｐゴシック"/>
      <family val="3"/>
      <charset val="128"/>
    </font>
    <font>
      <sz val="24"/>
      <name val="ＭＳ Ｐゴシック"/>
      <family val="3"/>
      <charset val="128"/>
    </font>
    <font>
      <sz val="20"/>
      <name val="ＭＳ Ｐゴシック"/>
      <family val="3"/>
      <charset val="128"/>
    </font>
    <font>
      <sz val="24"/>
      <color indexed="10"/>
      <name val="ＭＳ Ｐゴシック"/>
      <family val="3"/>
      <charset val="128"/>
    </font>
    <font>
      <u/>
      <sz val="14"/>
      <name val="ＭＳ Ｐゴシック"/>
      <family val="3"/>
      <charset val="128"/>
    </font>
    <font>
      <sz val="14"/>
      <name val="ＭＳ Ｐゴシック"/>
      <family val="3"/>
      <charset val="128"/>
    </font>
    <font>
      <b/>
      <sz val="24"/>
      <name val="ＭＳ ゴシック"/>
      <family val="3"/>
      <charset val="128"/>
    </font>
    <font>
      <sz val="24"/>
      <name val="ＭＳ ゴシック"/>
      <family val="3"/>
      <charset val="128"/>
    </font>
    <font>
      <sz val="11"/>
      <name val="ＭＳ Ｐゴシック"/>
      <family val="3"/>
      <charset val="128"/>
    </font>
    <font>
      <sz val="20"/>
      <color indexed="10"/>
      <name val="ＭＳ Ｐゴシック"/>
      <family val="3"/>
      <charset val="128"/>
    </font>
    <font>
      <sz val="16"/>
      <name val="ＭＳ Ｐゴシック"/>
      <family val="3"/>
      <charset val="128"/>
    </font>
    <font>
      <sz val="18"/>
      <name val="ＭＳ Ｐ明朝"/>
      <family val="1"/>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font>
    <font>
      <u/>
      <sz val="18"/>
      <name val="ＭＳ ゴシック"/>
      <family val="3"/>
      <charset val="128"/>
    </font>
    <font>
      <sz val="18"/>
      <name val="ＭＳ ゴシック"/>
      <family val="3"/>
      <charset val="128"/>
    </font>
    <font>
      <sz val="11"/>
      <color indexed="81"/>
      <name val="ＭＳ Ｐゴシック"/>
      <family val="3"/>
      <charset val="128"/>
    </font>
    <font>
      <sz val="9"/>
      <color indexed="81"/>
      <name val="ＭＳ Ｐゴシック"/>
      <family val="3"/>
      <charset val="128"/>
    </font>
    <font>
      <sz val="9"/>
      <color indexed="10"/>
      <name val="ＭＳ Ｐゴシック"/>
      <family val="3"/>
      <charset val="128"/>
    </font>
    <font>
      <b/>
      <sz val="9"/>
      <color indexed="81"/>
      <name val="MS P ゴシック"/>
      <family val="3"/>
      <charset val="128"/>
    </font>
    <font>
      <sz val="8"/>
      <color indexed="81"/>
      <name val="ＭＳ Ｐゴシック"/>
      <family val="3"/>
      <charset val="128"/>
    </font>
    <font>
      <sz val="11"/>
      <color theme="1"/>
      <name val="ＭＳ ゴシック"/>
      <family val="3"/>
    </font>
    <font>
      <sz val="8"/>
      <color theme="1"/>
      <name val="ＭＳ ゴシック"/>
      <family val="3"/>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s>
  <borders count="9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7">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38" fontId="2" fillId="0" borderId="0" applyFont="0" applyFill="0" applyBorder="0" applyAlignment="0" applyProtection="0"/>
  </cellStyleXfs>
  <cellXfs count="557">
    <xf numFmtId="0" fontId="0" fillId="0" borderId="0" xfId="0"/>
    <xf numFmtId="0" fontId="0" fillId="0" borderId="0" xfId="0" applyFont="1"/>
    <xf numFmtId="38" fontId="5" fillId="0" borderId="0" xfId="6" applyFont="1"/>
    <xf numFmtId="38" fontId="5" fillId="0" borderId="0" xfId="6" applyFont="1" applyAlignment="1">
      <alignment vertical="center"/>
    </xf>
    <xf numFmtId="38" fontId="5" fillId="0" borderId="0" xfId="6" applyFont="1" applyFill="1" applyBorder="1"/>
    <xf numFmtId="38" fontId="5" fillId="0" borderId="0" xfId="6" applyFont="1" applyFill="1" applyBorder="1" applyAlignment="1">
      <alignment horizontal="left" vertical="center" wrapText="1"/>
    </xf>
    <xf numFmtId="38" fontId="5" fillId="0" borderId="0" xfId="6" applyFont="1" applyAlignment="1">
      <alignment vertical="center" wrapText="1"/>
    </xf>
    <xf numFmtId="0" fontId="6" fillId="0" borderId="0" xfId="0" applyFont="1"/>
    <xf numFmtId="0" fontId="5" fillId="0" borderId="0" xfId="0" applyFont="1"/>
    <xf numFmtId="57" fontId="7" fillId="0" borderId="1" xfId="6" applyNumberFormat="1" applyFont="1" applyFill="1" applyBorder="1" applyAlignment="1"/>
    <xf numFmtId="57" fontId="5" fillId="0" borderId="2" xfId="6" applyNumberFormat="1" applyFont="1" applyBorder="1" applyAlignment="1">
      <alignment horizontal="center" vertical="center"/>
    </xf>
    <xf numFmtId="57" fontId="5" fillId="0" borderId="3" xfId="6" applyNumberFormat="1" applyFont="1" applyBorder="1" applyAlignment="1">
      <alignment horizontal="center" vertical="center"/>
    </xf>
    <xf numFmtId="57" fontId="5" fillId="0" borderId="4" xfId="6" applyNumberFormat="1" applyFont="1" applyFill="1" applyBorder="1" applyAlignment="1">
      <alignment horizontal="center" vertical="center"/>
    </xf>
    <xf numFmtId="0" fontId="5" fillId="0" borderId="3" xfId="0" applyFont="1" applyBorder="1" applyAlignment="1">
      <alignment horizontal="left"/>
    </xf>
    <xf numFmtId="0" fontId="5" fillId="2" borderId="5" xfId="0" applyFont="1" applyFill="1" applyBorder="1" applyAlignment="1">
      <alignment horizontal="left" vertical="center" wrapText="1"/>
    </xf>
    <xf numFmtId="0" fontId="8" fillId="0" borderId="0" xfId="0" applyFont="1"/>
    <xf numFmtId="57" fontId="9" fillId="3" borderId="1" xfId="6" applyNumberFormat="1" applyFont="1" applyFill="1" applyBorder="1" applyAlignment="1"/>
    <xf numFmtId="57" fontId="5" fillId="0" borderId="6" xfId="6" applyNumberFormat="1" applyFont="1" applyFill="1" applyBorder="1" applyAlignment="1">
      <alignment horizontal="center" vertical="center"/>
    </xf>
    <xf numFmtId="57" fontId="5" fillId="0" borderId="5" xfId="6" applyNumberFormat="1" applyFont="1" applyFill="1" applyBorder="1" applyAlignment="1">
      <alignment horizontal="center" vertical="center"/>
    </xf>
    <xf numFmtId="57" fontId="5" fillId="0" borderId="3" xfId="6" applyNumberFormat="1" applyFont="1" applyFill="1" applyBorder="1" applyAlignment="1">
      <alignment horizontal="center"/>
    </xf>
    <xf numFmtId="57" fontId="5" fillId="2" borderId="5" xfId="0" applyNumberFormat="1" applyFont="1" applyFill="1" applyBorder="1" applyAlignment="1">
      <alignment horizontal="right" vertical="center" wrapText="1"/>
    </xf>
    <xf numFmtId="0" fontId="5" fillId="2" borderId="5" xfId="0" applyFont="1" applyFill="1" applyBorder="1" applyAlignment="1">
      <alignment horizontal="right" vertical="center" wrapText="1"/>
    </xf>
    <xf numFmtId="57" fontId="5" fillId="0" borderId="7" xfId="6" applyNumberFormat="1" applyFont="1" applyFill="1" applyBorder="1" applyAlignment="1">
      <alignment horizontal="center" vertical="center"/>
    </xf>
    <xf numFmtId="57" fontId="5" fillId="0" borderId="1" xfId="6" applyNumberFormat="1" applyFont="1" applyFill="1" applyBorder="1" applyAlignment="1">
      <alignment horizontal="center" vertical="center"/>
    </xf>
    <xf numFmtId="38" fontId="5" fillId="3" borderId="1" xfId="6" applyFont="1" applyFill="1" applyBorder="1" applyAlignment="1"/>
    <xf numFmtId="57" fontId="5" fillId="2" borderId="5" xfId="0" applyNumberFormat="1" applyFont="1" applyFill="1" applyBorder="1" applyAlignment="1">
      <alignment horizontal="left" vertical="center" wrapText="1"/>
    </xf>
    <xf numFmtId="57" fontId="9" fillId="0" borderId="1" xfId="6" applyNumberFormat="1" applyFont="1" applyFill="1" applyBorder="1" applyAlignment="1"/>
    <xf numFmtId="57" fontId="5" fillId="0" borderId="9" xfId="6" applyNumberFormat="1" applyFont="1" applyBorder="1" applyAlignment="1">
      <alignment horizontal="center" vertical="center"/>
    </xf>
    <xf numFmtId="38" fontId="5" fillId="0" borderId="2" xfId="6" applyFont="1" applyBorder="1" applyAlignment="1">
      <alignment horizontal="center" vertical="center"/>
    </xf>
    <xf numFmtId="38" fontId="5" fillId="0" borderId="9" xfId="6" applyFont="1" applyBorder="1" applyAlignment="1">
      <alignment horizontal="center" vertical="center"/>
    </xf>
    <xf numFmtId="38" fontId="5" fillId="0" borderId="4" xfId="6" applyFont="1" applyFill="1" applyBorder="1" applyAlignment="1">
      <alignment vertical="center"/>
    </xf>
    <xf numFmtId="38" fontId="5" fillId="0" borderId="9" xfId="6" applyFont="1" applyFill="1" applyBorder="1" applyAlignment="1">
      <alignment horizontal="center"/>
    </xf>
    <xf numFmtId="38" fontId="10" fillId="2" borderId="4" xfId="6" applyFont="1" applyFill="1" applyBorder="1" applyAlignment="1">
      <alignment horizontal="left" vertical="center" wrapText="1"/>
    </xf>
    <xf numFmtId="38" fontId="5" fillId="0" borderId="1" xfId="6" applyFont="1" applyFill="1" applyBorder="1" applyAlignment="1"/>
    <xf numFmtId="38" fontId="5" fillId="0" borderId="9" xfId="6" applyFont="1" applyBorder="1" applyAlignment="1">
      <alignment horizontal="center" vertical="center" wrapText="1"/>
    </xf>
    <xf numFmtId="38" fontId="5" fillId="0" borderId="5" xfId="6" applyFont="1" applyFill="1" applyBorder="1" applyAlignment="1">
      <alignment vertical="center"/>
    </xf>
    <xf numFmtId="38" fontId="5" fillId="2" borderId="4" xfId="6" applyFont="1" applyFill="1" applyBorder="1" applyAlignment="1">
      <alignment horizontal="left" vertical="center" shrinkToFit="1"/>
    </xf>
    <xf numFmtId="38" fontId="5" fillId="0" borderId="2" xfId="6" applyFont="1" applyBorder="1" applyAlignment="1">
      <alignment vertical="center"/>
    </xf>
    <xf numFmtId="38" fontId="5" fillId="0" borderId="5" xfId="6" applyFont="1" applyFill="1" applyBorder="1" applyAlignment="1">
      <alignment horizontal="center" vertical="center"/>
    </xf>
    <xf numFmtId="38" fontId="5" fillId="0" borderId="9" xfId="6" applyFont="1" applyFill="1" applyBorder="1"/>
    <xf numFmtId="38" fontId="5" fillId="0" borderId="6" xfId="6" applyFont="1" applyFill="1" applyBorder="1" applyAlignment="1">
      <alignment horizontal="center" vertical="center"/>
    </xf>
    <xf numFmtId="38" fontId="5" fillId="0" borderId="3" xfId="6" applyFont="1" applyFill="1" applyBorder="1" applyAlignment="1">
      <alignment horizontal="center" vertical="center"/>
    </xf>
    <xf numFmtId="38" fontId="5" fillId="0" borderId="3" xfId="6" applyFont="1" applyFill="1" applyBorder="1" applyAlignment="1">
      <alignment horizontal="center"/>
    </xf>
    <xf numFmtId="38" fontId="5" fillId="2" borderId="1" xfId="6" applyFont="1" applyFill="1" applyBorder="1" applyAlignment="1">
      <alignment horizontal="left" vertical="center" shrinkToFit="1"/>
    </xf>
    <xf numFmtId="176" fontId="5" fillId="0" borderId="6" xfId="0" applyNumberFormat="1" applyFont="1" applyBorder="1" applyAlignment="1">
      <alignment horizontal="right" vertical="center"/>
    </xf>
    <xf numFmtId="38" fontId="5" fillId="0" borderId="3" xfId="6" applyFont="1" applyFill="1" applyBorder="1" applyAlignment="1">
      <alignment horizontal="right"/>
    </xf>
    <xf numFmtId="177" fontId="5" fillId="2" borderId="5" xfId="6" applyNumberFormat="1" applyFont="1" applyFill="1" applyBorder="1" applyAlignment="1">
      <alignment vertical="center" shrinkToFit="1"/>
    </xf>
    <xf numFmtId="38" fontId="5" fillId="0" borderId="3" xfId="6" applyFont="1" applyBorder="1" applyAlignment="1">
      <alignment horizontal="center" vertical="center" wrapText="1"/>
    </xf>
    <xf numFmtId="40" fontId="5" fillId="0" borderId="5" xfId="6" applyNumberFormat="1" applyFont="1" applyFill="1" applyBorder="1" applyAlignment="1">
      <alignment horizontal="center" vertical="center"/>
    </xf>
    <xf numFmtId="177" fontId="5" fillId="0" borderId="5" xfId="6" applyNumberFormat="1" applyFont="1" applyFill="1" applyBorder="1" applyAlignment="1">
      <alignment vertical="center" shrinkToFit="1"/>
    </xf>
    <xf numFmtId="176" fontId="5" fillId="0" borderId="6" xfId="0" applyNumberFormat="1" applyFont="1" applyBorder="1" applyAlignment="1">
      <alignment vertical="center"/>
    </xf>
    <xf numFmtId="40" fontId="5" fillId="0" borderId="10" xfId="6" applyNumberFormat="1" applyFont="1" applyFill="1" applyBorder="1" applyAlignment="1">
      <alignment horizontal="center" vertical="center"/>
    </xf>
    <xf numFmtId="178" fontId="5" fillId="2" borderId="5" xfId="6" applyNumberFormat="1" applyFont="1" applyFill="1" applyBorder="1" applyAlignment="1">
      <alignment vertical="center" shrinkToFit="1"/>
    </xf>
    <xf numFmtId="176" fontId="5" fillId="0" borderId="7" xfId="0" applyNumberFormat="1" applyFont="1" applyBorder="1" applyAlignment="1">
      <alignment vertical="center"/>
    </xf>
    <xf numFmtId="177" fontId="5" fillId="0" borderId="4" xfId="6" applyNumberFormat="1" applyFont="1" applyFill="1" applyBorder="1" applyAlignment="1">
      <alignment vertical="center" shrinkToFit="1"/>
    </xf>
    <xf numFmtId="177" fontId="5" fillId="2" borderId="4" xfId="6" applyNumberFormat="1" applyFont="1" applyFill="1" applyBorder="1" applyAlignment="1">
      <alignment vertical="center" shrinkToFit="1"/>
    </xf>
    <xf numFmtId="177" fontId="5" fillId="0" borderId="11" xfId="6"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6" applyFont="1" applyFill="1" applyBorder="1" applyAlignment="1">
      <alignment horizontal="center" vertical="center"/>
    </xf>
    <xf numFmtId="38" fontId="5" fillId="0" borderId="9" xfId="6" applyFont="1" applyFill="1" applyBorder="1" applyAlignment="1">
      <alignment horizontal="right"/>
    </xf>
    <xf numFmtId="177" fontId="5" fillId="0" borderId="4" xfId="6" applyNumberFormat="1" applyFont="1" applyFill="1" applyBorder="1" applyAlignment="1">
      <alignment vertical="center" wrapText="1"/>
    </xf>
    <xf numFmtId="177" fontId="5" fillId="0" borderId="5" xfId="6" applyNumberFormat="1" applyFont="1" applyFill="1" applyBorder="1" applyAlignment="1">
      <alignment vertical="center" wrapText="1"/>
    </xf>
    <xf numFmtId="38" fontId="5" fillId="0" borderId="0" xfId="6" applyFont="1" applyFill="1" applyBorder="1" applyAlignment="1"/>
    <xf numFmtId="177" fontId="5" fillId="0" borderId="12" xfId="6" applyNumberFormat="1" applyFont="1" applyFill="1" applyBorder="1" applyAlignment="1">
      <alignment vertical="center" wrapText="1"/>
    </xf>
    <xf numFmtId="57" fontId="5" fillId="0" borderId="0" xfId="6" applyNumberFormat="1" applyFont="1" applyFill="1" applyBorder="1" applyAlignment="1"/>
    <xf numFmtId="0" fontId="5" fillId="0" borderId="5" xfId="0" applyFont="1" applyBorder="1" applyAlignment="1">
      <alignment horizontal="right" vertical="center"/>
    </xf>
    <xf numFmtId="38" fontId="5" fillId="0" borderId="0" xfId="6" applyFont="1" applyFill="1" applyAlignment="1"/>
    <xf numFmtId="57" fontId="5" fillId="0" borderId="6" xfId="6" applyNumberFormat="1" applyFont="1" applyBorder="1" applyAlignment="1">
      <alignment vertical="center"/>
    </xf>
    <xf numFmtId="57" fontId="5" fillId="0" borderId="3" xfId="6" applyNumberFormat="1" applyFont="1" applyBorder="1" applyAlignment="1">
      <alignment horizontal="centerContinuous" vertical="center"/>
    </xf>
    <xf numFmtId="57" fontId="5" fillId="0" borderId="9" xfId="6" applyNumberFormat="1" applyFont="1" applyFill="1" applyBorder="1"/>
    <xf numFmtId="57" fontId="5" fillId="0" borderId="4" xfId="6" applyNumberFormat="1" applyFont="1" applyFill="1" applyBorder="1" applyAlignment="1">
      <alignment horizontal="left" vertical="center" wrapText="1"/>
    </xf>
    <xf numFmtId="38" fontId="5" fillId="0" borderId="13" xfId="6" applyFont="1" applyBorder="1" applyAlignment="1">
      <alignment vertical="center"/>
    </xf>
    <xf numFmtId="38" fontId="5" fillId="0" borderId="8" xfId="6" applyFont="1" applyBorder="1" applyAlignment="1">
      <alignment horizontal="centerContinuous" vertical="center"/>
    </xf>
    <xf numFmtId="0" fontId="5" fillId="0" borderId="11" xfId="0" applyFont="1" applyBorder="1" applyAlignment="1">
      <alignment vertical="center"/>
    </xf>
    <xf numFmtId="38" fontId="5" fillId="0" borderId="8" xfId="6" applyFont="1" applyFill="1" applyBorder="1"/>
    <xf numFmtId="57" fontId="5" fillId="0" borderId="11" xfId="6" applyNumberFormat="1" applyFont="1" applyFill="1" applyBorder="1" applyAlignment="1">
      <alignment horizontal="left" vertical="center" wrapText="1"/>
    </xf>
    <xf numFmtId="0" fontId="11" fillId="0" borderId="4" xfId="0" applyFont="1" applyBorder="1" applyAlignment="1">
      <alignment horizontal="center" vertical="center"/>
    </xf>
    <xf numFmtId="38" fontId="5" fillId="0" borderId="9" xfId="6" applyFont="1" applyFill="1" applyBorder="1" applyAlignment="1">
      <alignment wrapText="1"/>
    </xf>
    <xf numFmtId="57" fontId="5" fillId="2" borderId="4" xfId="6" applyNumberFormat="1" applyFont="1" applyFill="1" applyBorder="1" applyAlignment="1">
      <alignment horizontal="left" vertical="center" wrapText="1"/>
    </xf>
    <xf numFmtId="12" fontId="5" fillId="0" borderId="0" xfId="6"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17" xfId="0" applyFont="1" applyBorder="1" applyAlignment="1">
      <alignment horizontal="center"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1" xfId="0" applyFont="1" applyBorder="1" applyAlignment="1">
      <alignment horizontal="center" vertical="center" wrapText="1"/>
    </xf>
    <xf numFmtId="0" fontId="15" fillId="0" borderId="3" xfId="0" applyFont="1" applyBorder="1" applyAlignment="1">
      <alignment horizontal="right" vertical="center" wrapText="1"/>
    </xf>
    <xf numFmtId="0" fontId="15" fillId="0" borderId="0" xfId="0" applyFont="1" applyAlignment="1">
      <alignment horizontal="right" vertical="center" wrapText="1"/>
    </xf>
    <xf numFmtId="0" fontId="15" fillId="0" borderId="5" xfId="0" applyFont="1" applyBorder="1" applyAlignment="1">
      <alignment horizontal="right" vertical="center" wrapText="1"/>
    </xf>
    <xf numFmtId="0" fontId="0" fillId="4" borderId="0" xfId="0" applyFont="1" applyFill="1"/>
    <xf numFmtId="0" fontId="3" fillId="4" borderId="0" xfId="0" applyFont="1" applyFill="1"/>
    <xf numFmtId="0" fontId="15" fillId="5" borderId="24" xfId="0" applyFont="1" applyFill="1" applyBorder="1" applyAlignment="1">
      <alignmen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vertical="center" wrapText="1"/>
    </xf>
    <xf numFmtId="0" fontId="15" fillId="0" borderId="29" xfId="0" applyFont="1" applyBorder="1" applyAlignment="1">
      <alignment vertical="center" wrapText="1"/>
    </xf>
    <xf numFmtId="0" fontId="15" fillId="5" borderId="29" xfId="0" applyFont="1" applyFill="1" applyBorder="1" applyAlignment="1">
      <alignment vertical="center" wrapText="1"/>
    </xf>
    <xf numFmtId="0" fontId="17" fillId="5" borderId="29" xfId="0" applyFont="1" applyFill="1" applyBorder="1" applyAlignment="1">
      <alignment vertical="center" wrapText="1"/>
    </xf>
    <xf numFmtId="0" fontId="15" fillId="5" borderId="30" xfId="0" applyFont="1" applyFill="1" applyBorder="1" applyAlignment="1">
      <alignment vertical="center" wrapText="1"/>
    </xf>
    <xf numFmtId="0" fontId="15" fillId="5" borderId="31" xfId="0" applyFont="1" applyFill="1" applyBorder="1" applyAlignment="1">
      <alignment vertical="center" wrapText="1"/>
    </xf>
    <xf numFmtId="0" fontId="15" fillId="5" borderId="32" xfId="0" applyFont="1" applyFill="1" applyBorder="1" applyAlignment="1">
      <alignment vertical="center" wrapText="1"/>
    </xf>
    <xf numFmtId="0" fontId="15" fillId="0" borderId="33" xfId="0" applyFont="1" applyBorder="1" applyAlignment="1">
      <alignment horizontal="center" vertical="center" wrapText="1"/>
    </xf>
    <xf numFmtId="0" fontId="15" fillId="5" borderId="34" xfId="0" applyFont="1" applyFill="1" applyBorder="1" applyAlignment="1">
      <alignment vertical="center" wrapText="1"/>
    </xf>
    <xf numFmtId="0" fontId="15" fillId="0" borderId="24" xfId="0" applyFont="1" applyBorder="1" applyAlignment="1">
      <alignment horizontal="center" vertical="center" wrapText="1"/>
    </xf>
    <xf numFmtId="0" fontId="15" fillId="0" borderId="36" xfId="0" applyFont="1" applyBorder="1" applyAlignment="1">
      <alignment horizontal="right" vertical="center" wrapText="1"/>
    </xf>
    <xf numFmtId="178" fontId="15" fillId="0" borderId="37" xfId="0" applyNumberFormat="1" applyFont="1" applyBorder="1" applyAlignment="1">
      <alignment horizontal="right" vertical="center" shrinkToFit="1"/>
    </xf>
    <xf numFmtId="179" fontId="17" fillId="5" borderId="37" xfId="0" applyNumberFormat="1" applyFont="1" applyFill="1" applyBorder="1" applyAlignment="1">
      <alignment vertical="center" shrinkToFit="1"/>
    </xf>
    <xf numFmtId="180" fontId="15" fillId="0" borderId="37" xfId="0" applyNumberFormat="1" applyFont="1" applyBorder="1" applyAlignment="1">
      <alignment horizontal="right" vertical="center" shrinkToFit="1"/>
    </xf>
    <xf numFmtId="181" fontId="15" fillId="5" borderId="37" xfId="0" applyNumberFormat="1" applyFont="1" applyFill="1" applyBorder="1" applyAlignment="1">
      <alignment horizontal="right" vertical="center" shrinkToFit="1"/>
    </xf>
    <xf numFmtId="40" fontId="15" fillId="5" borderId="37" xfId="6" applyNumberFormat="1" applyFont="1" applyFill="1" applyBorder="1" applyAlignment="1">
      <alignment horizontal="right" vertical="center" shrinkToFit="1"/>
    </xf>
    <xf numFmtId="180" fontId="15" fillId="5" borderId="37" xfId="0" applyNumberFormat="1" applyFont="1" applyFill="1" applyBorder="1" applyAlignment="1">
      <alignment horizontal="right" vertical="center" shrinkToFit="1"/>
    </xf>
    <xf numFmtId="180" fontId="18" fillId="5" borderId="16" xfId="0" applyNumberFormat="1" applyFont="1" applyFill="1" applyBorder="1" applyAlignment="1">
      <alignment vertical="center" shrinkToFit="1"/>
    </xf>
    <xf numFmtId="180" fontId="15" fillId="5" borderId="18" xfId="0" applyNumberFormat="1" applyFont="1" applyFill="1" applyBorder="1" applyAlignment="1">
      <alignment vertical="center" shrinkToFit="1"/>
    </xf>
    <xf numFmtId="180" fontId="15" fillId="5" borderId="37" xfId="0" applyNumberFormat="1" applyFont="1" applyFill="1" applyBorder="1" applyAlignment="1">
      <alignment vertical="center" shrinkToFit="1"/>
    </xf>
    <xf numFmtId="180" fontId="15" fillId="5" borderId="38" xfId="0" applyNumberFormat="1" applyFont="1" applyFill="1" applyBorder="1" applyAlignment="1">
      <alignment vertical="center" shrinkToFit="1"/>
    </xf>
    <xf numFmtId="180" fontId="15" fillId="5" borderId="16" xfId="0" applyNumberFormat="1" applyFont="1" applyFill="1" applyBorder="1" applyAlignment="1">
      <alignment vertical="center" shrinkToFit="1"/>
    </xf>
    <xf numFmtId="180" fontId="15" fillId="0" borderId="18" xfId="0" applyNumberFormat="1" applyFont="1" applyBorder="1" applyAlignment="1">
      <alignment vertical="center" shrinkToFit="1"/>
    </xf>
    <xf numFmtId="180" fontId="15" fillId="0" borderId="37" xfId="0" applyNumberFormat="1" applyFont="1" applyBorder="1" applyAlignment="1">
      <alignment vertical="center" shrinkToFit="1"/>
    </xf>
    <xf numFmtId="180" fontId="15" fillId="5" borderId="17" xfId="0" applyNumberFormat="1" applyFont="1" applyFill="1" applyBorder="1" applyAlignment="1">
      <alignment vertical="center" shrinkToFit="1"/>
    </xf>
    <xf numFmtId="180" fontId="15" fillId="0" borderId="42" xfId="0" applyNumberFormat="1" applyFont="1" applyBorder="1" applyAlignment="1">
      <alignment vertical="center" shrinkToFit="1"/>
    </xf>
    <xf numFmtId="0" fontId="15" fillId="0" borderId="44" xfId="0" applyFont="1" applyBorder="1" applyAlignment="1">
      <alignment horizontal="right" vertical="center" wrapText="1"/>
    </xf>
    <xf numFmtId="178" fontId="15" fillId="0" borderId="9" xfId="0" applyNumberFormat="1" applyFont="1" applyBorder="1" applyAlignment="1">
      <alignment horizontal="right" vertical="center" shrinkToFit="1"/>
    </xf>
    <xf numFmtId="3" fontId="15" fillId="0" borderId="9" xfId="0" applyNumberFormat="1" applyFont="1" applyBorder="1" applyAlignment="1">
      <alignment horizontal="right" vertical="center" shrinkToFit="1"/>
    </xf>
    <xf numFmtId="180" fontId="15" fillId="0" borderId="9" xfId="0" applyNumberFormat="1" applyFont="1" applyBorder="1" applyAlignment="1">
      <alignment horizontal="right" vertical="center" shrinkToFit="1"/>
    </xf>
    <xf numFmtId="181" fontId="12" fillId="0" borderId="0" xfId="0" applyNumberFormat="1" applyFont="1" applyBorder="1" applyAlignment="1">
      <alignment vertical="center" shrinkToFit="1"/>
    </xf>
    <xf numFmtId="181" fontId="15" fillId="0" borderId="9" xfId="0" applyNumberFormat="1" applyFont="1" applyBorder="1" applyAlignment="1">
      <alignment horizontal="right" vertical="center" shrinkToFit="1"/>
    </xf>
    <xf numFmtId="180" fontId="12" fillId="0" borderId="9" xfId="0" applyNumberFormat="1" applyFont="1" applyBorder="1" applyAlignment="1">
      <alignment vertical="center" shrinkToFit="1"/>
    </xf>
    <xf numFmtId="180" fontId="15" fillId="0" borderId="12" xfId="0" applyNumberFormat="1" applyFont="1" applyBorder="1" applyAlignment="1">
      <alignment vertical="center" shrinkToFit="1"/>
    </xf>
    <xf numFmtId="180" fontId="15" fillId="0" borderId="2" xfId="0" applyNumberFormat="1" applyFont="1" applyBorder="1" applyAlignment="1">
      <alignment vertical="center" shrinkToFit="1"/>
    </xf>
    <xf numFmtId="180" fontId="15" fillId="0" borderId="9" xfId="0" applyNumberFormat="1" applyFont="1" applyBorder="1" applyAlignment="1">
      <alignment vertical="center" shrinkToFit="1"/>
    </xf>
    <xf numFmtId="180" fontId="15" fillId="0" borderId="4" xfId="0" applyNumberFormat="1" applyFont="1" applyBorder="1" applyAlignment="1">
      <alignment vertical="center" shrinkToFit="1"/>
    </xf>
    <xf numFmtId="180" fontId="15" fillId="0" borderId="21" xfId="0" applyNumberFormat="1" applyFont="1" applyBorder="1" applyAlignment="1">
      <alignment vertical="center" shrinkToFit="1"/>
    </xf>
    <xf numFmtId="180" fontId="15" fillId="0" borderId="48" xfId="0" applyNumberFormat="1" applyFont="1" applyBorder="1" applyAlignment="1">
      <alignment vertical="center" shrinkToFit="1"/>
    </xf>
    <xf numFmtId="0" fontId="15" fillId="0" borderId="50" xfId="0" applyFont="1" applyBorder="1" applyAlignment="1">
      <alignment horizontal="right" vertical="center" wrapText="1"/>
    </xf>
    <xf numFmtId="182" fontId="15" fillId="0" borderId="31" xfId="0" applyNumberFormat="1" applyFont="1" applyBorder="1" applyAlignment="1">
      <alignment horizontal="right" vertical="center" shrinkToFit="1"/>
    </xf>
    <xf numFmtId="180" fontId="15" fillId="5" borderId="31" xfId="0" applyNumberFormat="1" applyFont="1" applyFill="1" applyBorder="1" applyAlignment="1">
      <alignment horizontal="right" vertical="center" shrinkToFit="1"/>
    </xf>
    <xf numFmtId="180" fontId="15" fillId="0" borderId="31" xfId="0" applyNumberFormat="1" applyFont="1" applyBorder="1" applyAlignment="1">
      <alignment horizontal="right" vertical="center" shrinkToFit="1"/>
    </xf>
    <xf numFmtId="180" fontId="12" fillId="5" borderId="31" xfId="0" applyNumberFormat="1" applyFont="1" applyFill="1" applyBorder="1" applyAlignment="1">
      <alignment vertical="center" shrinkToFit="1"/>
    </xf>
    <xf numFmtId="180" fontId="15" fillId="0" borderId="26" xfId="0" applyNumberFormat="1" applyFont="1" applyBorder="1" applyAlignment="1">
      <alignment vertical="center" shrinkToFit="1"/>
    </xf>
    <xf numFmtId="180" fontId="15" fillId="5" borderId="30" xfId="0" applyNumberFormat="1" applyFont="1" applyFill="1" applyBorder="1" applyAlignment="1">
      <alignment vertical="center" shrinkToFit="1"/>
    </xf>
    <xf numFmtId="180" fontId="15" fillId="5" borderId="31" xfId="0" applyNumberFormat="1" applyFont="1" applyFill="1" applyBorder="1" applyAlignment="1">
      <alignment vertical="center" shrinkToFit="1"/>
    </xf>
    <xf numFmtId="180" fontId="15" fillId="5" borderId="32" xfId="0" applyNumberFormat="1" applyFont="1" applyFill="1" applyBorder="1" applyAlignment="1">
      <alignment vertical="center" shrinkToFit="1"/>
    </xf>
    <xf numFmtId="180" fontId="15" fillId="0" borderId="30" xfId="0" applyNumberFormat="1" applyFont="1" applyBorder="1" applyAlignment="1">
      <alignment vertical="center" shrinkToFit="1"/>
    </xf>
    <xf numFmtId="180" fontId="15" fillId="0" borderId="31" xfId="0" applyNumberFormat="1" applyFont="1" applyBorder="1" applyAlignment="1">
      <alignment vertical="center" shrinkToFit="1"/>
    </xf>
    <xf numFmtId="180" fontId="15" fillId="0" borderId="27" xfId="0" applyNumberFormat="1" applyFont="1" applyBorder="1" applyAlignment="1">
      <alignment vertical="center" shrinkToFit="1"/>
    </xf>
    <xf numFmtId="180" fontId="15" fillId="5" borderId="50" xfId="0" applyNumberFormat="1" applyFont="1" applyFill="1" applyBorder="1" applyAlignment="1">
      <alignment vertical="center" shrinkToFit="1"/>
    </xf>
    <xf numFmtId="0" fontId="19" fillId="0" borderId="0" xfId="0" applyFont="1"/>
    <xf numFmtId="0" fontId="12" fillId="5" borderId="43" xfId="0" applyFont="1" applyFill="1" applyBorder="1" applyAlignment="1">
      <alignment vertical="center" wrapText="1"/>
    </xf>
    <xf numFmtId="179" fontId="15" fillId="5" borderId="37" xfId="0" applyNumberFormat="1" applyFont="1" applyFill="1" applyBorder="1" applyAlignment="1">
      <alignment horizontal="right" vertical="center" shrinkToFit="1"/>
    </xf>
    <xf numFmtId="180" fontId="12" fillId="0" borderId="37" xfId="0" applyNumberFormat="1" applyFont="1" applyBorder="1" applyAlignment="1">
      <alignment vertical="center" shrinkToFit="1"/>
    </xf>
    <xf numFmtId="180" fontId="12" fillId="5" borderId="37" xfId="0" applyNumberFormat="1" applyFont="1" applyFill="1" applyBorder="1" applyAlignment="1">
      <alignment vertical="center" shrinkToFit="1"/>
    </xf>
    <xf numFmtId="0" fontId="12" fillId="5" borderId="52" xfId="0" applyFont="1" applyFill="1" applyBorder="1" applyAlignment="1">
      <alignment vertical="center" wrapText="1"/>
    </xf>
    <xf numFmtId="183" fontId="15" fillId="0" borderId="54" xfId="0" applyNumberFormat="1" applyFont="1" applyBorder="1" applyAlignment="1">
      <alignment horizontal="left" vertical="center" wrapText="1"/>
    </xf>
    <xf numFmtId="177" fontId="15" fillId="0" borderId="9" xfId="0" applyNumberFormat="1" applyFont="1" applyBorder="1" applyAlignment="1">
      <alignment horizontal="right" vertical="center" shrinkToFit="1"/>
    </xf>
    <xf numFmtId="180" fontId="15" fillId="5" borderId="9" xfId="0" applyNumberFormat="1" applyFont="1" applyFill="1" applyBorder="1" applyAlignment="1">
      <alignment horizontal="right" vertical="center" shrinkToFit="1"/>
    </xf>
    <xf numFmtId="180" fontId="12" fillId="5" borderId="9" xfId="0" applyNumberFormat="1" applyFont="1" applyFill="1" applyBorder="1" applyAlignment="1">
      <alignment vertical="center" shrinkToFit="1"/>
    </xf>
    <xf numFmtId="180" fontId="15" fillId="5" borderId="2" xfId="0" applyNumberFormat="1" applyFont="1" applyFill="1" applyBorder="1" applyAlignment="1">
      <alignment vertical="center" shrinkToFit="1"/>
    </xf>
    <xf numFmtId="180" fontId="15" fillId="5" borderId="9" xfId="0" applyNumberFormat="1" applyFont="1" applyFill="1" applyBorder="1" applyAlignment="1">
      <alignment vertical="center" shrinkToFit="1"/>
    </xf>
    <xf numFmtId="180" fontId="15" fillId="5" borderId="4" xfId="0" applyNumberFormat="1" applyFont="1" applyFill="1" applyBorder="1" applyAlignment="1">
      <alignment vertical="center" shrinkToFit="1"/>
    </xf>
    <xf numFmtId="180" fontId="15" fillId="5" borderId="44" xfId="0" applyNumberFormat="1" applyFont="1" applyFill="1" applyBorder="1" applyAlignment="1">
      <alignment vertical="center" shrinkToFit="1"/>
    </xf>
    <xf numFmtId="179" fontId="15" fillId="5" borderId="9" xfId="0" applyNumberFormat="1" applyFont="1" applyFill="1" applyBorder="1" applyAlignment="1">
      <alignment horizontal="right" vertical="center" shrinkToFit="1"/>
    </xf>
    <xf numFmtId="179" fontId="12" fillId="5" borderId="9" xfId="0" applyNumberFormat="1" applyFont="1" applyFill="1" applyBorder="1" applyAlignment="1">
      <alignment vertical="center" shrinkToFit="1"/>
    </xf>
    <xf numFmtId="180" fontId="15" fillId="5" borderId="12" xfId="0" applyNumberFormat="1" applyFont="1" applyFill="1" applyBorder="1" applyAlignment="1">
      <alignment vertical="center" shrinkToFit="1"/>
    </xf>
    <xf numFmtId="180" fontId="15" fillId="5" borderId="21" xfId="0" applyNumberFormat="1" applyFont="1" applyFill="1" applyBorder="1" applyAlignment="1">
      <alignment vertical="center" shrinkToFit="1"/>
    </xf>
    <xf numFmtId="0" fontId="12" fillId="5" borderId="49" xfId="0" applyFont="1" applyFill="1" applyBorder="1" applyAlignment="1">
      <alignment vertical="center" wrapText="1"/>
    </xf>
    <xf numFmtId="183" fontId="15" fillId="0" borderId="33" xfId="0" applyNumberFormat="1" applyFont="1" applyBorder="1" applyAlignment="1">
      <alignment horizontal="left" vertical="center" wrapText="1"/>
    </xf>
    <xf numFmtId="177" fontId="15" fillId="0" borderId="31" xfId="0" applyNumberFormat="1" applyFont="1" applyBorder="1" applyAlignment="1">
      <alignment horizontal="right" vertical="center" shrinkToFit="1"/>
    </xf>
    <xf numFmtId="0" fontId="13" fillId="0" borderId="0" xfId="0" applyFont="1" applyAlignment="1">
      <alignment horizontal="center" vertical="center"/>
    </xf>
    <xf numFmtId="0" fontId="12" fillId="0" borderId="0" xfId="0" applyFont="1" applyAlignment="1">
      <alignment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4" xfId="0" applyFont="1" applyBorder="1" applyAlignment="1">
      <alignment horizontal="center" vertical="center"/>
    </xf>
    <xf numFmtId="0" fontId="12" fillId="0" borderId="1" xfId="0" applyFont="1" applyBorder="1" applyAlignment="1">
      <alignment vertical="center"/>
    </xf>
    <xf numFmtId="0" fontId="12" fillId="0" borderId="0" xfId="0" applyFont="1" applyAlignment="1">
      <alignment horizontal="left" vertical="center"/>
    </xf>
    <xf numFmtId="0" fontId="12" fillId="0" borderId="10" xfId="0" applyFont="1" applyBorder="1" applyAlignment="1">
      <alignment horizontal="center" vertical="center"/>
    </xf>
    <xf numFmtId="0" fontId="12" fillId="5" borderId="12" xfId="0" applyFont="1" applyFill="1" applyBorder="1" applyAlignment="1">
      <alignment horizontal="center" vertical="center"/>
    </xf>
    <xf numFmtId="0" fontId="12" fillId="0" borderId="10" xfId="0" applyFont="1" applyBorder="1" applyAlignment="1">
      <alignment horizontal="right" vertical="center" shrinkToFit="1"/>
    </xf>
    <xf numFmtId="57" fontId="12" fillId="5" borderId="53" xfId="0" applyNumberFormat="1" applyFont="1" applyFill="1" applyBorder="1" applyAlignment="1">
      <alignment horizontal="center" vertical="center" shrinkToFit="1"/>
    </xf>
    <xf numFmtId="184" fontId="12" fillId="5" borderId="0" xfId="0" applyNumberFormat="1" applyFont="1" applyFill="1" applyAlignment="1">
      <alignment horizontal="center" vertical="center"/>
    </xf>
    <xf numFmtId="185" fontId="12" fillId="5" borderId="12" xfId="0" applyNumberFormat="1" applyFont="1" applyFill="1" applyBorder="1" applyAlignment="1">
      <alignment horizontal="center" vertical="center"/>
    </xf>
    <xf numFmtId="186" fontId="12" fillId="5" borderId="12" xfId="0" applyNumberFormat="1" applyFont="1" applyFill="1" applyBorder="1" applyAlignment="1">
      <alignment vertical="center"/>
    </xf>
    <xf numFmtId="187" fontId="12" fillId="5" borderId="56" xfId="0" applyNumberFormat="1" applyFont="1" applyFill="1" applyBorder="1" applyAlignment="1">
      <alignment vertical="center"/>
    </xf>
    <xf numFmtId="186" fontId="12" fillId="5" borderId="9" xfId="0" applyNumberFormat="1" applyFont="1" applyFill="1" applyBorder="1" applyAlignment="1">
      <alignment vertical="center"/>
    </xf>
    <xf numFmtId="0" fontId="12" fillId="0" borderId="53" xfId="0" applyFont="1" applyBorder="1" applyAlignment="1">
      <alignment horizontal="center" vertical="center"/>
    </xf>
    <xf numFmtId="0" fontId="12" fillId="0" borderId="0" xfId="0" applyFont="1" applyAlignment="1">
      <alignment horizontal="right" vertical="center"/>
    </xf>
    <xf numFmtId="0" fontId="12" fillId="0" borderId="7" xfId="0" applyFont="1" applyBorder="1" applyAlignment="1">
      <alignment horizontal="left" vertical="center" shrinkToFit="1"/>
    </xf>
    <xf numFmtId="0" fontId="12" fillId="0" borderId="2" xfId="0" applyFont="1" applyBorder="1" applyAlignment="1">
      <alignment horizontal="center" vertical="center" wrapText="1" shrinkToFit="1"/>
    </xf>
    <xf numFmtId="0" fontId="12" fillId="5" borderId="2" xfId="0" applyFont="1" applyFill="1" applyBorder="1" applyAlignment="1">
      <alignment vertical="center"/>
    </xf>
    <xf numFmtId="184" fontId="12" fillId="5" borderId="53" xfId="0" applyNumberFormat="1" applyFont="1" applyFill="1" applyBorder="1" applyAlignment="1">
      <alignment horizontal="center" vertical="center" shrinkToFit="1"/>
    </xf>
    <xf numFmtId="189" fontId="12" fillId="5" borderId="12" xfId="0" applyNumberFormat="1" applyFont="1" applyFill="1" applyBorder="1" applyAlignment="1">
      <alignment vertical="center"/>
    </xf>
    <xf numFmtId="186" fontId="12" fillId="5" borderId="54" xfId="0" applyNumberFormat="1" applyFont="1" applyFill="1" applyBorder="1" applyAlignment="1">
      <alignment vertical="center"/>
    </xf>
    <xf numFmtId="187" fontId="12" fillId="5" borderId="57" xfId="0" applyNumberFormat="1" applyFont="1" applyFill="1" applyBorder="1" applyAlignment="1">
      <alignment vertical="center"/>
    </xf>
    <xf numFmtId="57" fontId="12" fillId="5" borderId="54" xfId="0" applyNumberFormat="1" applyFont="1" applyFill="1" applyBorder="1" applyAlignment="1">
      <alignment horizontal="center" vertical="center" shrinkToFit="1"/>
    </xf>
    <xf numFmtId="184" fontId="12" fillId="0" borderId="53" xfId="0" applyNumberFormat="1" applyFont="1" applyBorder="1" applyAlignment="1">
      <alignment horizontal="right" vertical="center" shrinkToFit="1"/>
    </xf>
    <xf numFmtId="0" fontId="12" fillId="0" borderId="13" xfId="0" applyFont="1" applyBorder="1" applyAlignment="1">
      <alignment vertical="center" wrapText="1" shrinkToFit="1"/>
    </xf>
    <xf numFmtId="0" fontId="12" fillId="0" borderId="53" xfId="0" applyFont="1" applyBorder="1" applyAlignment="1">
      <alignment horizontal="right" vertical="center" shrinkToFit="1"/>
    </xf>
    <xf numFmtId="0" fontId="12" fillId="0" borderId="12" xfId="0" applyFont="1" applyBorder="1" applyAlignment="1">
      <alignment horizontal="right" vertical="center"/>
    </xf>
    <xf numFmtId="0" fontId="12" fillId="5" borderId="12" xfId="0" applyFont="1" applyFill="1" applyBorder="1" applyAlignment="1">
      <alignment horizontal="center" vertical="center" shrinkToFit="1"/>
    </xf>
    <xf numFmtId="184" fontId="21" fillId="0" borderId="54" xfId="0" applyNumberFormat="1" applyFont="1" applyBorder="1" applyAlignment="1">
      <alignment horizontal="center" vertical="center" shrinkToFit="1"/>
    </xf>
    <xf numFmtId="186" fontId="12" fillId="0" borderId="12" xfId="0" applyNumberFormat="1" applyFont="1" applyBorder="1" applyAlignment="1">
      <alignment vertical="center"/>
    </xf>
    <xf numFmtId="187" fontId="12" fillId="0" borderId="2" xfId="0" applyNumberFormat="1" applyFont="1" applyBorder="1" applyAlignment="1">
      <alignment vertical="center"/>
    </xf>
    <xf numFmtId="186" fontId="12" fillId="0" borderId="9" xfId="0" applyNumberFormat="1" applyFont="1" applyBorder="1" applyAlignment="1">
      <alignment vertical="center"/>
    </xf>
    <xf numFmtId="0" fontId="0" fillId="0" borderId="0" xfId="5" applyFont="1" applyAlignment="1">
      <alignment vertical="center"/>
    </xf>
    <xf numFmtId="0" fontId="0" fillId="0" borderId="0" xfId="5" applyFont="1" applyAlignment="1">
      <alignment horizontal="center" vertical="center"/>
    </xf>
    <xf numFmtId="0" fontId="20" fillId="0" borderId="0" xfId="5" applyFont="1" applyAlignment="1">
      <alignment horizontal="left" vertical="center"/>
    </xf>
    <xf numFmtId="0" fontId="20" fillId="0" borderId="16" xfId="5" applyFont="1" applyBorder="1" applyAlignment="1">
      <alignment horizontal="left" vertical="center"/>
    </xf>
    <xf numFmtId="0" fontId="0" fillId="0" borderId="16" xfId="5" applyFont="1" applyBorder="1" applyAlignment="1">
      <alignment vertical="center"/>
    </xf>
    <xf numFmtId="0" fontId="0" fillId="0" borderId="17" xfId="5" applyFont="1" applyBorder="1" applyAlignment="1">
      <alignment vertical="center"/>
    </xf>
    <xf numFmtId="0" fontId="0" fillId="0" borderId="12" xfId="5" applyFont="1" applyBorder="1" applyAlignment="1">
      <alignment horizontal="center" vertical="center" wrapText="1"/>
    </xf>
    <xf numFmtId="0" fontId="20" fillId="0" borderId="12" xfId="5" applyFont="1" applyBorder="1" applyAlignment="1">
      <alignment horizontal="left" vertical="center"/>
    </xf>
    <xf numFmtId="0" fontId="0" fillId="0" borderId="12" xfId="5" applyFont="1" applyBorder="1" applyAlignment="1">
      <alignment vertical="center"/>
    </xf>
    <xf numFmtId="0" fontId="0" fillId="0" borderId="21" xfId="5" applyFont="1" applyBorder="1" applyAlignment="1">
      <alignment vertical="center"/>
    </xf>
    <xf numFmtId="0" fontId="0" fillId="0" borderId="12" xfId="5" applyFont="1" applyBorder="1" applyAlignment="1">
      <alignment horizontal="center" vertical="center"/>
    </xf>
    <xf numFmtId="0" fontId="0" fillId="0" borderId="21" xfId="5" applyFont="1" applyBorder="1" applyAlignment="1">
      <alignment horizontal="center" vertical="center"/>
    </xf>
    <xf numFmtId="0" fontId="20" fillId="0" borderId="12" xfId="5" applyFont="1" applyBorder="1" applyAlignment="1">
      <alignment horizontal="left" vertical="center" wrapText="1"/>
    </xf>
    <xf numFmtId="176" fontId="23" fillId="0" borderId="62" xfId="5" applyNumberFormat="1" applyFont="1" applyBorder="1" applyAlignment="1">
      <alignment horizontal="right" vertical="center"/>
    </xf>
    <xf numFmtId="38" fontId="5" fillId="0" borderId="12" xfId="1" applyFont="1" applyFill="1" applyBorder="1" applyAlignment="1">
      <alignment horizontal="center" vertical="center"/>
    </xf>
    <xf numFmtId="176" fontId="23" fillId="0" borderId="44" xfId="5" applyNumberFormat="1" applyFont="1" applyBorder="1" applyAlignment="1">
      <alignment horizontal="right" vertical="center"/>
    </xf>
    <xf numFmtId="176" fontId="23" fillId="0" borderId="62" xfId="5" applyNumberFormat="1" applyFont="1" applyBorder="1" applyAlignment="1">
      <alignment vertical="center"/>
    </xf>
    <xf numFmtId="190" fontId="5" fillId="0" borderId="5" xfId="1" applyNumberFormat="1" applyFont="1" applyFill="1" applyBorder="1" applyAlignment="1">
      <alignment vertical="center" wrapText="1"/>
    </xf>
    <xf numFmtId="190" fontId="5" fillId="0" borderId="21" xfId="1" applyNumberFormat="1" applyFont="1" applyFill="1" applyBorder="1" applyAlignment="1">
      <alignment vertical="center" wrapText="1"/>
    </xf>
    <xf numFmtId="0" fontId="24" fillId="0" borderId="0" xfId="5" applyFont="1" applyAlignment="1">
      <alignment wrapText="1"/>
    </xf>
    <xf numFmtId="176" fontId="23" fillId="0" borderId="22" xfId="5"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63" xfId="1" applyNumberFormat="1" applyFont="1" applyFill="1" applyBorder="1" applyAlignment="1">
      <alignment horizontal="center" vertical="center" wrapText="1"/>
    </xf>
    <xf numFmtId="0" fontId="24" fillId="0" borderId="0" xfId="5" applyFont="1"/>
    <xf numFmtId="176" fontId="23" fillId="0" borderId="22" xfId="5" applyNumberFormat="1" applyFont="1" applyBorder="1" applyAlignment="1">
      <alignment horizontal="right" vertical="center"/>
    </xf>
    <xf numFmtId="177" fontId="5" fillId="0" borderId="63" xfId="1" applyNumberFormat="1" applyFont="1" applyFill="1" applyBorder="1" applyAlignment="1">
      <alignment vertical="center" wrapText="1"/>
    </xf>
    <xf numFmtId="177" fontId="5" fillId="0" borderId="64" xfId="1" applyNumberFormat="1" applyFont="1" applyFill="1" applyBorder="1" applyAlignment="1">
      <alignment vertical="center" wrapText="1"/>
    </xf>
    <xf numFmtId="38" fontId="5" fillId="0" borderId="10" xfId="1" applyFont="1" applyFill="1" applyBorder="1" applyAlignment="1">
      <alignment horizontal="center" vertical="center"/>
    </xf>
    <xf numFmtId="176" fontId="23" fillId="0" borderId="65" xfId="5" applyNumberFormat="1" applyFont="1" applyBorder="1" applyAlignment="1">
      <alignment horizontal="right" vertical="center"/>
    </xf>
    <xf numFmtId="38" fontId="5" fillId="0" borderId="68" xfId="1" applyFont="1" applyFill="1" applyBorder="1" applyAlignment="1">
      <alignment horizontal="center" vertical="center"/>
    </xf>
    <xf numFmtId="177" fontId="5" fillId="0" borderId="67" xfId="1" applyNumberFormat="1" applyFont="1" applyFill="1" applyBorder="1" applyAlignment="1">
      <alignment vertical="center" wrapText="1"/>
    </xf>
    <xf numFmtId="177" fontId="5" fillId="0" borderId="69" xfId="1" applyNumberFormat="1" applyFont="1" applyFill="1" applyBorder="1" applyAlignment="1">
      <alignment vertical="center" wrapText="1"/>
    </xf>
    <xf numFmtId="0" fontId="20" fillId="0" borderId="54" xfId="5" applyFont="1" applyBorder="1" applyAlignment="1">
      <alignment horizontal="center" vertical="center"/>
    </xf>
    <xf numFmtId="0" fontId="0" fillId="0" borderId="54" xfId="5" applyFont="1" applyBorder="1" applyAlignment="1">
      <alignment vertical="center"/>
    </xf>
    <xf numFmtId="0" fontId="0" fillId="0" borderId="71" xfId="5" applyFont="1" applyBorder="1" applyAlignment="1">
      <alignment vertical="center"/>
    </xf>
    <xf numFmtId="0" fontId="20" fillId="7" borderId="12" xfId="5" applyFont="1" applyFill="1" applyBorder="1" applyAlignment="1">
      <alignment horizontal="center" vertical="center"/>
    </xf>
    <xf numFmtId="0" fontId="0" fillId="7" borderId="12" xfId="5" applyFont="1" applyFill="1" applyBorder="1" applyAlignment="1">
      <alignment vertical="center"/>
    </xf>
    <xf numFmtId="0" fontId="0" fillId="7" borderId="21" xfId="5" applyFont="1" applyFill="1" applyBorder="1" applyAlignment="1">
      <alignment vertical="center"/>
    </xf>
    <xf numFmtId="0" fontId="20" fillId="0" borderId="12" xfId="5" applyFont="1" applyBorder="1" applyAlignment="1">
      <alignment horizontal="center" vertical="center"/>
    </xf>
    <xf numFmtId="0" fontId="20" fillId="7" borderId="12" xfId="5" applyFont="1" applyFill="1" applyBorder="1" applyAlignment="1">
      <alignment horizontal="left" vertical="center" wrapText="1"/>
    </xf>
    <xf numFmtId="0" fontId="20" fillId="7" borderId="12" xfId="5" applyFont="1" applyFill="1" applyBorder="1" applyAlignment="1">
      <alignment horizontal="left" vertical="center"/>
    </xf>
    <xf numFmtId="0" fontId="20" fillId="7" borderId="26" xfId="5" applyFont="1" applyFill="1" applyBorder="1" applyAlignment="1">
      <alignment horizontal="left" vertical="center" wrapText="1"/>
    </xf>
    <xf numFmtId="0" fontId="0" fillId="7" borderId="26" xfId="5" applyFont="1" applyFill="1" applyBorder="1" applyAlignment="1">
      <alignment vertical="center"/>
    </xf>
    <xf numFmtId="0" fontId="0" fillId="7" borderId="27" xfId="5" applyFont="1" applyFill="1" applyBorder="1" applyAlignment="1">
      <alignment vertical="center"/>
    </xf>
    <xf numFmtId="0" fontId="25" fillId="0" borderId="0" xfId="5" applyFont="1" applyAlignment="1">
      <alignment vertical="center"/>
    </xf>
    <xf numFmtId="0" fontId="26" fillId="0" borderId="0" xfId="5" applyFont="1" applyAlignment="1">
      <alignment vertical="center"/>
    </xf>
    <xf numFmtId="0" fontId="27" fillId="0" borderId="0" xfId="5" applyFont="1" applyAlignment="1">
      <alignment vertical="center"/>
    </xf>
    <xf numFmtId="0" fontId="28" fillId="0" borderId="0" xfId="5" applyFont="1" applyAlignment="1">
      <alignment vertical="center"/>
    </xf>
    <xf numFmtId="0" fontId="30" fillId="0" borderId="0" xfId="5" applyFont="1" applyAlignment="1">
      <alignment horizontal="center" vertical="center"/>
    </xf>
    <xf numFmtId="0" fontId="25" fillId="0" borderId="0" xfId="5" applyFont="1" applyAlignment="1">
      <alignment horizontal="center" vertical="center"/>
    </xf>
    <xf numFmtId="0" fontId="31" fillId="0" borderId="43" xfId="5" applyFont="1" applyBorder="1" applyAlignment="1">
      <alignment horizontal="center" vertical="center"/>
    </xf>
    <xf numFmtId="0" fontId="27" fillId="0" borderId="0" xfId="5" applyFont="1" applyAlignment="1">
      <alignment horizontal="center" vertical="center"/>
    </xf>
    <xf numFmtId="0" fontId="26" fillId="0" borderId="0" xfId="5" applyFont="1" applyAlignment="1">
      <alignment horizontal="left" vertical="center"/>
    </xf>
    <xf numFmtId="0" fontId="33" fillId="0" borderId="0" xfId="5" applyFont="1" applyAlignment="1">
      <alignment horizontal="center" vertical="center"/>
    </xf>
    <xf numFmtId="0" fontId="26" fillId="0" borderId="0" xfId="5" applyFont="1" applyAlignment="1">
      <alignment horizontal="center" vertical="center" wrapText="1"/>
    </xf>
    <xf numFmtId="0" fontId="26" fillId="0" borderId="0" xfId="5" applyFont="1" applyAlignment="1">
      <alignment horizontal="center" vertical="center"/>
    </xf>
    <xf numFmtId="0" fontId="25" fillId="0" borderId="0" xfId="5" applyFont="1" applyAlignment="1">
      <alignment horizontal="centerContinuous" vertical="center"/>
    </xf>
    <xf numFmtId="0" fontId="26" fillId="0" borderId="52" xfId="5" applyFont="1" applyBorder="1" applyAlignment="1">
      <alignment vertical="center"/>
    </xf>
    <xf numFmtId="0" fontId="26" fillId="0" borderId="0" xfId="5" applyFont="1" applyAlignment="1">
      <alignment horizontal="right" vertical="center" wrapText="1"/>
    </xf>
    <xf numFmtId="0" fontId="26" fillId="0" borderId="0" xfId="5" applyFont="1"/>
    <xf numFmtId="0" fontId="26" fillId="0" borderId="75" xfId="5" applyFont="1" applyBorder="1" applyAlignment="1">
      <alignment vertical="center"/>
    </xf>
    <xf numFmtId="0" fontId="26" fillId="0" borderId="49" xfId="5" applyFont="1" applyBorder="1" applyAlignment="1">
      <alignment horizontal="left" vertical="center" wrapText="1"/>
    </xf>
    <xf numFmtId="38" fontId="37" fillId="0" borderId="52" xfId="1" applyFont="1" applyFill="1" applyBorder="1" applyAlignment="1">
      <alignment vertical="center"/>
    </xf>
    <xf numFmtId="38" fontId="37" fillId="0" borderId="22" xfId="1" applyFont="1" applyFill="1" applyBorder="1" applyAlignment="1">
      <alignment vertical="center"/>
    </xf>
    <xf numFmtId="38" fontId="37" fillId="0" borderId="80" xfId="1" applyFont="1" applyFill="1" applyBorder="1" applyAlignment="1">
      <alignment horizontal="right" vertical="center"/>
    </xf>
    <xf numFmtId="0" fontId="26" fillId="0" borderId="0" xfId="5" applyFont="1" applyAlignment="1">
      <alignment horizontal="right" vertical="center"/>
    </xf>
    <xf numFmtId="0" fontId="26" fillId="0" borderId="82" xfId="5" applyFont="1" applyBorder="1" applyAlignment="1">
      <alignment vertical="center"/>
    </xf>
    <xf numFmtId="0" fontId="26" fillId="0" borderId="84" xfId="5" applyFont="1" applyBorder="1" applyAlignment="1">
      <alignment horizontal="center" vertical="center"/>
    </xf>
    <xf numFmtId="0" fontId="26" fillId="0" borderId="0" xfId="5" applyFont="1" applyAlignment="1">
      <alignment horizontal="centerContinuous" vertical="center"/>
    </xf>
    <xf numFmtId="0" fontId="26" fillId="0" borderId="91" xfId="5" applyFont="1" applyBorder="1" applyAlignment="1">
      <alignment horizontal="right" vertical="center"/>
    </xf>
    <xf numFmtId="0" fontId="26" fillId="0" borderId="0" xfId="5" applyFont="1" applyAlignment="1">
      <alignment vertical="top" wrapText="1"/>
    </xf>
    <xf numFmtId="0" fontId="26" fillId="0" borderId="84" xfId="5" applyFont="1" applyBorder="1" applyAlignment="1">
      <alignment vertical="center"/>
    </xf>
    <xf numFmtId="0" fontId="26" fillId="0" borderId="0" xfId="5" applyFont="1" applyAlignment="1">
      <alignment vertical="center" wrapText="1"/>
    </xf>
    <xf numFmtId="0" fontId="3" fillId="0" borderId="0" xfId="3">
      <alignment vertical="center"/>
    </xf>
    <xf numFmtId="0" fontId="3" fillId="8" borderId="0" xfId="3" applyFill="1">
      <alignment vertical="center"/>
    </xf>
    <xf numFmtId="0" fontId="3" fillId="0" borderId="12" xfId="3" applyBorder="1">
      <alignment vertical="center"/>
    </xf>
    <xf numFmtId="0" fontId="0" fillId="6" borderId="0" xfId="3" applyFont="1" applyFill="1">
      <alignment vertical="center"/>
    </xf>
    <xf numFmtId="0" fontId="3" fillId="0" borderId="0" xfId="3" applyAlignment="1">
      <alignment vertical="center" wrapText="1"/>
    </xf>
    <xf numFmtId="182" fontId="3" fillId="0" borderId="0" xfId="3" applyNumberFormat="1">
      <alignment vertical="center"/>
    </xf>
    <xf numFmtId="0" fontId="3" fillId="8" borderId="12" xfId="3" applyFill="1" applyBorder="1">
      <alignment vertical="center"/>
    </xf>
    <xf numFmtId="0" fontId="3" fillId="9" borderId="12" xfId="3" applyFill="1" applyBorder="1">
      <alignment vertical="center"/>
    </xf>
    <xf numFmtId="0" fontId="3" fillId="9" borderId="0" xfId="3" applyFill="1">
      <alignment vertical="center"/>
    </xf>
    <xf numFmtId="0" fontId="3" fillId="9" borderId="0" xfId="3" applyFill="1" applyAlignment="1">
      <alignment vertical="center" wrapText="1"/>
    </xf>
    <xf numFmtId="0" fontId="0" fillId="9" borderId="0" xfId="0" applyFill="1" applyAlignment="1">
      <alignment vertical="center"/>
    </xf>
    <xf numFmtId="0" fontId="38" fillId="0" borderId="0" xfId="0" applyFont="1" applyAlignment="1">
      <alignment horizontal="center" vertical="center"/>
    </xf>
    <xf numFmtId="0" fontId="38" fillId="9" borderId="0" xfId="0" applyFont="1" applyFill="1" applyAlignment="1">
      <alignment horizontal="center" vertical="center"/>
    </xf>
    <xf numFmtId="0" fontId="0" fillId="9" borderId="0" xfId="0" applyFill="1" applyAlignment="1">
      <alignment horizontal="center" vertical="center"/>
    </xf>
    <xf numFmtId="0" fontId="38" fillId="0" borderId="0" xfId="0" applyFont="1" applyAlignment="1">
      <alignment horizontal="center" vertical="center" wrapText="1"/>
    </xf>
    <xf numFmtId="12" fontId="0" fillId="0" borderId="0" xfId="0" applyNumberFormat="1" applyAlignment="1">
      <alignment horizontal="center" vertical="center"/>
    </xf>
    <xf numFmtId="0" fontId="38" fillId="9" borderId="0" xfId="0" applyFont="1" applyFill="1" applyAlignment="1">
      <alignment horizontal="center" vertical="center" wrapText="1"/>
    </xf>
    <xf numFmtId="12" fontId="0" fillId="9" borderId="0" xfId="0" applyNumberFormat="1" applyFill="1" applyAlignment="1">
      <alignment horizontal="center" vertical="center"/>
    </xf>
    <xf numFmtId="0" fontId="0" fillId="9" borderId="0" xfId="3" applyFont="1" applyFill="1" applyAlignment="1">
      <alignment vertical="center" wrapText="1"/>
    </xf>
    <xf numFmtId="0" fontId="17" fillId="0" borderId="0" xfId="0" applyFont="1"/>
    <xf numFmtId="38" fontId="64" fillId="0" borderId="0" xfId="6" applyFont="1" applyFill="1" applyBorder="1" applyAlignment="1">
      <alignment horizontal="left" vertical="center" wrapText="1"/>
    </xf>
    <xf numFmtId="0" fontId="64" fillId="2" borderId="5" xfId="0" applyFont="1" applyFill="1" applyBorder="1" applyAlignment="1">
      <alignment horizontal="left" vertical="center" wrapText="1"/>
    </xf>
    <xf numFmtId="57" fontId="64" fillId="2" borderId="5" xfId="0" applyNumberFormat="1" applyFont="1" applyFill="1" applyBorder="1" applyAlignment="1">
      <alignment horizontal="right" vertical="center" wrapText="1"/>
    </xf>
    <xf numFmtId="57" fontId="64" fillId="2" borderId="5" xfId="0" applyNumberFormat="1" applyFont="1" applyFill="1" applyBorder="1" applyAlignment="1">
      <alignment horizontal="left" vertical="center" wrapText="1"/>
    </xf>
    <xf numFmtId="38" fontId="65" fillId="2" borderId="4" xfId="6" applyFont="1" applyFill="1" applyBorder="1" applyAlignment="1">
      <alignment horizontal="left" vertical="center" wrapText="1"/>
    </xf>
    <xf numFmtId="38" fontId="64" fillId="2" borderId="4" xfId="6" applyFont="1" applyFill="1" applyBorder="1" applyAlignment="1">
      <alignment horizontal="left" vertical="center" shrinkToFit="1"/>
    </xf>
    <xf numFmtId="38" fontId="64" fillId="2" borderId="1" xfId="6" applyFont="1" applyFill="1" applyBorder="1" applyAlignment="1">
      <alignment horizontal="left" vertical="center" shrinkToFit="1"/>
    </xf>
    <xf numFmtId="177" fontId="64" fillId="2" borderId="5" xfId="6" applyNumberFormat="1" applyFont="1" applyFill="1" applyBorder="1" applyAlignment="1">
      <alignment vertical="center" shrinkToFit="1"/>
    </xf>
    <xf numFmtId="177" fontId="64" fillId="0" borderId="5" xfId="6" applyNumberFormat="1" applyFont="1" applyFill="1" applyBorder="1" applyAlignment="1">
      <alignment vertical="center" shrinkToFit="1"/>
    </xf>
    <xf numFmtId="178" fontId="64" fillId="2" borderId="5" xfId="6" applyNumberFormat="1" applyFont="1" applyFill="1" applyBorder="1" applyAlignment="1">
      <alignment vertical="center" shrinkToFit="1"/>
    </xf>
    <xf numFmtId="177" fontId="64" fillId="0" borderId="4" xfId="6"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177" fontId="64" fillId="0" borderId="11" xfId="6" applyNumberFormat="1" applyFont="1" applyFill="1" applyBorder="1" applyAlignment="1">
      <alignment vertical="center" shrinkToFit="1"/>
    </xf>
    <xf numFmtId="177" fontId="64" fillId="0" borderId="4" xfId="6" applyNumberFormat="1" applyFont="1" applyFill="1" applyBorder="1" applyAlignment="1">
      <alignment vertical="center" wrapText="1"/>
    </xf>
    <xf numFmtId="177" fontId="64" fillId="0" borderId="5" xfId="6" applyNumberFormat="1" applyFont="1" applyFill="1" applyBorder="1" applyAlignment="1">
      <alignment vertical="center" wrapText="1"/>
    </xf>
    <xf numFmtId="57" fontId="64" fillId="0" borderId="4" xfId="6" applyNumberFormat="1" applyFont="1" applyFill="1" applyBorder="1" applyAlignment="1">
      <alignment horizontal="left" vertical="center" wrapText="1"/>
    </xf>
    <xf numFmtId="57" fontId="64" fillId="0" borderId="11" xfId="6" applyNumberFormat="1" applyFont="1" applyFill="1" applyBorder="1" applyAlignment="1">
      <alignment horizontal="left" vertical="center" wrapText="1"/>
    </xf>
    <xf numFmtId="57" fontId="64" fillId="2" borderId="4" xfId="6" applyNumberFormat="1" applyFont="1" applyFill="1" applyBorder="1" applyAlignment="1">
      <alignment horizontal="left" vertical="center" wrapText="1"/>
    </xf>
    <xf numFmtId="177" fontId="64" fillId="2" borderId="4" xfId="6" applyNumberFormat="1" applyFont="1" applyFill="1" applyBorder="1" applyAlignment="1">
      <alignment vertical="center" shrinkToFit="1"/>
    </xf>
    <xf numFmtId="57" fontId="5" fillId="0" borderId="3" xfId="6" applyNumberFormat="1" applyFont="1" applyFill="1" applyBorder="1" applyAlignment="1">
      <alignment horizontal="center" vertical="center" wrapText="1"/>
    </xf>
    <xf numFmtId="57" fontId="5" fillId="0" borderId="8" xfId="6" applyNumberFormat="1" applyFont="1" applyFill="1" applyBorder="1" applyAlignment="1">
      <alignment horizontal="center" vertical="center" wrapText="1"/>
    </xf>
    <xf numFmtId="40" fontId="5" fillId="0" borderId="5" xfId="6" applyNumberFormat="1" applyFont="1" applyBorder="1" applyAlignment="1">
      <alignment horizontal="center" vertical="center" wrapText="1"/>
    </xf>
    <xf numFmtId="40" fontId="5" fillId="0" borderId="1" xfId="6" applyNumberFormat="1" applyFont="1" applyBorder="1" applyAlignment="1">
      <alignment horizontal="center" vertical="center" wrapText="1"/>
    </xf>
    <xf numFmtId="40" fontId="5" fillId="0" borderId="11" xfId="6" applyNumberFormat="1" applyFont="1" applyBorder="1" applyAlignment="1">
      <alignment horizontal="center" vertical="center" wrapText="1"/>
    </xf>
    <xf numFmtId="0" fontId="15" fillId="5" borderId="10" xfId="0" applyFont="1" applyFill="1" applyBorder="1" applyAlignment="1">
      <alignment horizontal="right" vertical="center" wrapText="1"/>
    </xf>
    <xf numFmtId="0" fontId="15" fillId="5" borderId="53" xfId="0" applyFont="1" applyFill="1" applyBorder="1" applyAlignment="1">
      <alignment horizontal="right" vertical="center" wrapText="1"/>
    </xf>
    <xf numFmtId="0" fontId="15" fillId="5" borderId="51" xfId="0" applyFont="1" applyFill="1" applyBorder="1" applyAlignment="1">
      <alignment horizontal="right" vertical="center" wrapText="1"/>
    </xf>
    <xf numFmtId="0" fontId="15"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2" fillId="5" borderId="43" xfId="0" applyFont="1" applyFill="1" applyBorder="1" applyAlignment="1">
      <alignment horizontal="center" vertical="center" shrinkToFit="1"/>
    </xf>
    <xf numFmtId="0" fontId="12" fillId="5" borderId="49" xfId="0" applyFont="1" applyFill="1" applyBorder="1" applyAlignment="1">
      <alignment horizontal="center" vertical="center" shrinkToFit="1"/>
    </xf>
    <xf numFmtId="0" fontId="15" fillId="0" borderId="1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8" xfId="0" applyFont="1" applyBorder="1" applyAlignment="1">
      <alignment horizontal="left" vertical="center" wrapText="1"/>
    </xf>
    <xf numFmtId="0" fontId="15" fillId="0" borderId="0" xfId="0" applyFont="1" applyAlignment="1">
      <alignment horizontal="left" vertical="center" wrapText="1"/>
    </xf>
    <xf numFmtId="0" fontId="15" fillId="0" borderId="29" xfId="0" applyFont="1" applyBorder="1" applyAlignment="1">
      <alignment horizontal="left" vertical="center" wrapText="1"/>
    </xf>
    <xf numFmtId="0" fontId="15" fillId="0" borderId="15"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17" xfId="0" applyFont="1" applyBorder="1" applyAlignment="1">
      <alignment horizontal="center" vertical="center" textRotation="255" wrapText="1"/>
    </xf>
    <xf numFmtId="0" fontId="15" fillId="0" borderId="23" xfId="0" applyFont="1" applyBorder="1" applyAlignment="1">
      <alignment horizontal="center" vertical="center" wrapText="1"/>
    </xf>
    <xf numFmtId="0" fontId="15" fillId="0" borderId="35" xfId="0" applyFont="1" applyBorder="1" applyAlignment="1">
      <alignment horizontal="center" vertical="center" wrapText="1"/>
    </xf>
    <xf numFmtId="0" fontId="13" fillId="0" borderId="0" xfId="0" applyFont="1" applyBorder="1" applyAlignment="1">
      <alignment horizontal="center" vertical="center"/>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2" xfId="0" applyFont="1" applyBorder="1" applyAlignment="1">
      <alignment horizontal="center" vertical="center" textRotation="255" wrapText="1"/>
    </xf>
    <xf numFmtId="0" fontId="12" fillId="0" borderId="55" xfId="0" applyFont="1" applyBorder="1" applyAlignment="1">
      <alignment vertical="center" wrapText="1"/>
    </xf>
    <xf numFmtId="0" fontId="12" fillId="0" borderId="0" xfId="0" applyFont="1" applyAlignment="1">
      <alignment vertical="center" wrapText="1"/>
    </xf>
    <xf numFmtId="0" fontId="15" fillId="0" borderId="20" xfId="0" applyFont="1" applyBorder="1" applyAlignment="1">
      <alignment horizontal="center" vertical="center" textRotation="255" wrapText="1"/>
    </xf>
    <xf numFmtId="0" fontId="15" fillId="0" borderId="18" xfId="0" applyFont="1" applyBorder="1" applyAlignment="1">
      <alignment horizontal="center" vertical="center" textRotation="255" wrapText="1"/>
    </xf>
    <xf numFmtId="0" fontId="15" fillId="0" borderId="1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0" xfId="0" applyFont="1" applyAlignment="1">
      <alignment vertical="center" wrapText="1"/>
    </xf>
    <xf numFmtId="0" fontId="15" fillId="0" borderId="29" xfId="0" applyFont="1" applyBorder="1" applyAlignment="1">
      <alignment vertical="center" wrapText="1"/>
    </xf>
    <xf numFmtId="180" fontId="15" fillId="0" borderId="39" xfId="0" applyNumberFormat="1" applyFont="1" applyBorder="1" applyAlignment="1">
      <alignment vertical="center" shrinkToFit="1"/>
    </xf>
    <xf numFmtId="180" fontId="15" fillId="0" borderId="40" xfId="0" applyNumberFormat="1" applyFont="1" applyBorder="1" applyAlignment="1">
      <alignment vertical="center" shrinkToFit="1"/>
    </xf>
    <xf numFmtId="180" fontId="15" fillId="0" borderId="41" xfId="0" applyNumberFormat="1" applyFont="1" applyBorder="1" applyAlignment="1">
      <alignment vertical="center" shrinkToFit="1"/>
    </xf>
    <xf numFmtId="180" fontId="15" fillId="0" borderId="45" xfId="0" applyNumberFormat="1" applyFont="1" applyBorder="1" applyAlignment="1">
      <alignment vertical="center" shrinkToFit="1"/>
    </xf>
    <xf numFmtId="180" fontId="15" fillId="0" borderId="46" xfId="0" applyNumberFormat="1" applyFont="1" applyBorder="1" applyAlignment="1">
      <alignment vertical="center" shrinkToFit="1"/>
    </xf>
    <xf numFmtId="180" fontId="15" fillId="0" borderId="47" xfId="0" applyNumberFormat="1" applyFont="1" applyBorder="1" applyAlignment="1">
      <alignment vertical="center" shrinkToFit="1"/>
    </xf>
    <xf numFmtId="0" fontId="8" fillId="0" borderId="0" xfId="0" applyFont="1" applyAlignment="1">
      <alignment horizontal="center" vertical="center"/>
    </xf>
    <xf numFmtId="0" fontId="12" fillId="5" borderId="10" xfId="0" applyFont="1" applyFill="1" applyBorder="1" applyAlignment="1">
      <alignment horizontal="left" vertical="center"/>
    </xf>
    <xf numFmtId="0" fontId="12" fillId="5" borderId="53" xfId="0" applyFont="1" applyFill="1" applyBorder="1" applyAlignment="1">
      <alignment horizontal="left" vertical="center"/>
    </xf>
    <xf numFmtId="0" fontId="12" fillId="5" borderId="54" xfId="0" applyFont="1" applyFill="1" applyBorder="1" applyAlignment="1">
      <alignment horizontal="left" vertical="center"/>
    </xf>
    <xf numFmtId="0" fontId="12" fillId="0" borderId="12" xfId="0" applyFont="1" applyBorder="1" applyAlignment="1">
      <alignment horizontal="left" vertical="center"/>
    </xf>
    <xf numFmtId="0" fontId="12" fillId="5" borderId="12" xfId="0" applyFont="1" applyFill="1" applyBorder="1" applyAlignment="1">
      <alignment vertical="center" shrinkToFit="1"/>
    </xf>
    <xf numFmtId="0" fontId="12" fillId="0" borderId="12" xfId="0" applyFont="1" applyBorder="1" applyAlignment="1">
      <alignment horizontal="center" vertical="center"/>
    </xf>
    <xf numFmtId="0" fontId="12" fillId="5" borderId="12" xfId="0" applyFont="1" applyFill="1" applyBorder="1" applyAlignment="1">
      <alignment horizontal="center" vertical="center"/>
    </xf>
    <xf numFmtId="0" fontId="12" fillId="0" borderId="10"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5" borderId="12" xfId="0" applyFont="1" applyFill="1" applyBorder="1" applyAlignment="1">
      <alignment vertical="center"/>
    </xf>
    <xf numFmtId="0" fontId="12" fillId="6" borderId="12" xfId="0" applyFont="1" applyFill="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6"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7" xfId="0" applyFont="1" applyBorder="1" applyAlignment="1">
      <alignment vertical="center"/>
    </xf>
    <xf numFmtId="0" fontId="12" fillId="0" borderId="10"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20" fillId="0" borderId="10" xfId="0" applyFont="1" applyBorder="1" applyAlignment="1">
      <alignment horizontal="left" vertical="center"/>
    </xf>
    <xf numFmtId="0" fontId="20" fillId="0" borderId="53" xfId="0" applyFont="1" applyBorder="1" applyAlignment="1">
      <alignment horizontal="left" vertical="center"/>
    </xf>
    <xf numFmtId="0" fontId="20" fillId="0" borderId="54" xfId="0" applyFont="1" applyBorder="1" applyAlignment="1">
      <alignment horizontal="left" vertical="center"/>
    </xf>
    <xf numFmtId="188" fontId="12" fillId="5" borderId="10" xfId="0" applyNumberFormat="1" applyFont="1" applyFill="1" applyBorder="1" applyAlignment="1">
      <alignment horizontal="center" vertical="center"/>
    </xf>
    <xf numFmtId="188" fontId="12" fillId="5" borderId="53" xfId="0" applyNumberFormat="1" applyFont="1" applyFill="1" applyBorder="1" applyAlignment="1">
      <alignment horizontal="center" vertical="center"/>
    </xf>
    <xf numFmtId="188" fontId="12" fillId="5" borderId="54" xfId="0" applyNumberFormat="1" applyFont="1" applyFill="1" applyBorder="1" applyAlignment="1">
      <alignment horizontal="center" vertical="center"/>
    </xf>
    <xf numFmtId="0" fontId="12" fillId="0" borderId="3" xfId="0" applyFont="1" applyBorder="1" applyAlignment="1">
      <alignment vertical="center"/>
    </xf>
    <xf numFmtId="0" fontId="12" fillId="0" borderId="0" xfId="0" applyFont="1" applyAlignment="1">
      <alignment vertical="center"/>
    </xf>
    <xf numFmtId="0" fontId="12" fillId="0" borderId="10"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5" borderId="6" xfId="0" applyFont="1" applyFill="1" applyBorder="1" applyAlignment="1">
      <alignment vertical="center" wrapText="1"/>
    </xf>
    <xf numFmtId="0" fontId="12" fillId="5" borderId="7" xfId="0" applyFont="1" applyFill="1" applyBorder="1" applyAlignment="1">
      <alignment vertical="center" wrapText="1"/>
    </xf>
    <xf numFmtId="0" fontId="12" fillId="5" borderId="13" xfId="0" applyFont="1" applyFill="1" applyBorder="1" applyAlignment="1">
      <alignment vertical="center" wrapText="1"/>
    </xf>
    <xf numFmtId="0" fontId="12" fillId="5" borderId="3" xfId="0" applyFont="1" applyFill="1" applyBorder="1" applyAlignment="1">
      <alignment vertical="center" wrapText="1"/>
    </xf>
    <xf numFmtId="0" fontId="12" fillId="5" borderId="0" xfId="0" applyFont="1" applyFill="1" applyAlignment="1">
      <alignment vertical="center" wrapText="1"/>
    </xf>
    <xf numFmtId="0" fontId="12" fillId="5" borderId="8" xfId="0" applyFont="1" applyFill="1" applyBorder="1" applyAlignment="1">
      <alignment vertical="center" wrapText="1"/>
    </xf>
    <xf numFmtId="0" fontId="12" fillId="5" borderId="5" xfId="0" applyFont="1" applyFill="1" applyBorder="1" applyAlignment="1">
      <alignment vertical="center" wrapText="1"/>
    </xf>
    <xf numFmtId="0" fontId="12" fillId="5" borderId="1" xfId="0" applyFont="1" applyFill="1" applyBorder="1" applyAlignment="1">
      <alignment vertical="center" wrapText="1"/>
    </xf>
    <xf numFmtId="0" fontId="12" fillId="5" borderId="11" xfId="0" applyFont="1" applyFill="1" applyBorder="1" applyAlignment="1">
      <alignment vertical="center" wrapText="1"/>
    </xf>
    <xf numFmtId="186" fontId="12" fillId="5" borderId="10" xfId="0" applyNumberFormat="1" applyFont="1" applyFill="1" applyBorder="1" applyAlignment="1">
      <alignment horizontal="center" vertical="center"/>
    </xf>
    <xf numFmtId="186" fontId="12" fillId="5" borderId="54" xfId="0" applyNumberFormat="1" applyFont="1" applyFill="1" applyBorder="1" applyAlignment="1">
      <alignment horizontal="center" vertical="center"/>
    </xf>
    <xf numFmtId="0" fontId="12" fillId="0" borderId="13"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187" fontId="12" fillId="5" borderId="58" xfId="0" applyNumberFormat="1" applyFont="1" applyFill="1" applyBorder="1" applyAlignment="1">
      <alignment horizontal="center" vertical="center"/>
    </xf>
    <xf numFmtId="187" fontId="12" fillId="5" borderId="57" xfId="0" applyNumberFormat="1" applyFont="1" applyFill="1" applyBorder="1" applyAlignment="1">
      <alignment horizontal="center" vertical="center"/>
    </xf>
    <xf numFmtId="186" fontId="12" fillId="5" borderId="59" xfId="0" applyNumberFormat="1" applyFont="1" applyFill="1" applyBorder="1" applyAlignment="1">
      <alignment horizontal="center" vertical="center"/>
    </xf>
    <xf numFmtId="186" fontId="12" fillId="5" borderId="60" xfId="0" applyNumberFormat="1" applyFont="1" applyFill="1" applyBorder="1" applyAlignment="1">
      <alignment horizontal="center" vertical="center"/>
    </xf>
    <xf numFmtId="0" fontId="22" fillId="0" borderId="0" xfId="5" applyFont="1" applyAlignment="1">
      <alignment horizontal="left" vertical="center"/>
    </xf>
    <xf numFmtId="57" fontId="22" fillId="0" borderId="61" xfId="1" applyNumberFormat="1" applyFont="1" applyFill="1" applyBorder="1" applyAlignment="1">
      <alignment horizontal="left"/>
    </xf>
    <xf numFmtId="0" fontId="24" fillId="0" borderId="0" xfId="5" applyFont="1" applyAlignment="1">
      <alignment horizontal="left" wrapText="1"/>
    </xf>
    <xf numFmtId="0" fontId="0" fillId="0" borderId="15" xfId="5" applyFont="1" applyBorder="1" applyAlignment="1">
      <alignment horizontal="center" vertical="center" wrapText="1"/>
    </xf>
    <xf numFmtId="0" fontId="0" fillId="0" borderId="16" xfId="5" applyFont="1" applyBorder="1" applyAlignment="1">
      <alignment horizontal="center" vertical="center" wrapText="1"/>
    </xf>
    <xf numFmtId="0" fontId="0" fillId="0" borderId="20" xfId="5" applyFont="1" applyBorder="1" applyAlignment="1">
      <alignment horizontal="center" vertical="center" wrapText="1"/>
    </xf>
    <xf numFmtId="0" fontId="0" fillId="0" borderId="12" xfId="5" applyFont="1" applyBorder="1" applyAlignment="1">
      <alignment horizontal="center" vertical="center" wrapText="1"/>
    </xf>
    <xf numFmtId="0" fontId="0" fillId="0" borderId="44" xfId="5" applyFont="1" applyBorder="1" applyAlignment="1">
      <alignment horizontal="center" vertical="center" wrapText="1"/>
    </xf>
    <xf numFmtId="0" fontId="0" fillId="0" borderId="9" xfId="5" applyFont="1" applyBorder="1" applyAlignment="1">
      <alignment horizontal="center" vertical="center" wrapText="1"/>
    </xf>
    <xf numFmtId="0" fontId="0" fillId="0" borderId="4" xfId="5" applyFont="1" applyBorder="1" applyAlignment="1">
      <alignment horizontal="center" vertical="center" wrapText="1"/>
    </xf>
    <xf numFmtId="0" fontId="0" fillId="0" borderId="70" xfId="5" applyFont="1" applyBorder="1" applyAlignment="1">
      <alignment horizontal="center" vertical="center" wrapText="1"/>
    </xf>
    <xf numFmtId="0" fontId="0" fillId="0" borderId="54" xfId="5" applyFont="1" applyBorder="1" applyAlignment="1">
      <alignment horizontal="center" vertical="center" wrapText="1"/>
    </xf>
    <xf numFmtId="0" fontId="0" fillId="7" borderId="25" xfId="5" applyFont="1" applyFill="1" applyBorder="1" applyAlignment="1">
      <alignment horizontal="center" vertical="center" wrapText="1"/>
    </xf>
    <xf numFmtId="0" fontId="0" fillId="7" borderId="26" xfId="5" applyFont="1" applyFill="1" applyBorder="1" applyAlignment="1">
      <alignment horizontal="center" vertical="center" wrapText="1"/>
    </xf>
    <xf numFmtId="40" fontId="5" fillId="0" borderId="9"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38" fontId="5" fillId="0" borderId="9" xfId="6" applyFont="1" applyBorder="1" applyAlignment="1">
      <alignment horizontal="center" vertical="center"/>
    </xf>
    <xf numFmtId="38" fontId="5" fillId="0" borderId="4" xfId="6" applyFont="1" applyFill="1" applyBorder="1" applyAlignment="1">
      <alignment horizontal="center" vertical="center"/>
    </xf>
    <xf numFmtId="38" fontId="5" fillId="0" borderId="9" xfId="6"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6" applyFont="1" applyBorder="1" applyAlignment="1">
      <alignment horizontal="center" vertical="center" wrapText="1"/>
    </xf>
    <xf numFmtId="38" fontId="5" fillId="0" borderId="5" xfId="1" applyFont="1" applyBorder="1" applyAlignment="1">
      <alignment horizontal="center" vertical="center" wrapText="1"/>
    </xf>
    <xf numFmtId="38" fontId="5" fillId="0" borderId="66" xfId="1" applyFont="1" applyBorder="1" applyAlignment="1">
      <alignment horizontal="center" vertical="center" wrapText="1"/>
    </xf>
    <xf numFmtId="38" fontId="5" fillId="0" borderId="67" xfId="1" applyFont="1" applyBorder="1" applyAlignment="1">
      <alignment horizontal="center" vertical="center" wrapText="1"/>
    </xf>
    <xf numFmtId="0" fontId="0" fillId="7" borderId="20" xfId="5" applyFont="1" applyFill="1" applyBorder="1" applyAlignment="1">
      <alignment horizontal="center" vertical="center" wrapText="1"/>
    </xf>
    <xf numFmtId="0" fontId="0" fillId="7" borderId="12" xfId="5" applyFont="1" applyFill="1" applyBorder="1" applyAlignment="1">
      <alignment horizontal="center" vertical="center" wrapText="1"/>
    </xf>
    <xf numFmtId="0" fontId="29" fillId="0" borderId="0" xfId="5" applyFont="1" applyAlignment="1">
      <alignment horizontal="center" vertical="center"/>
    </xf>
    <xf numFmtId="0" fontId="25" fillId="0" borderId="43" xfId="5" applyFont="1" applyBorder="1" applyAlignment="1">
      <alignment horizontal="center" vertical="center"/>
    </xf>
    <xf numFmtId="0" fontId="25" fillId="0" borderId="52" xfId="5" applyFont="1" applyBorder="1" applyAlignment="1">
      <alignment horizontal="center" vertical="center"/>
    </xf>
    <xf numFmtId="0" fontId="25" fillId="0" borderId="49" xfId="5" applyFont="1" applyBorder="1" applyAlignment="1">
      <alignment horizontal="center" vertical="center"/>
    </xf>
    <xf numFmtId="0" fontId="26" fillId="0" borderId="43" xfId="5" applyFont="1" applyBorder="1" applyAlignment="1">
      <alignment horizontal="center" vertical="center"/>
    </xf>
    <xf numFmtId="0" fontId="26" fillId="0" borderId="52" xfId="5" applyFont="1" applyBorder="1" applyAlignment="1">
      <alignment horizontal="center" vertical="center"/>
    </xf>
    <xf numFmtId="0" fontId="26" fillId="0" borderId="49" xfId="5" applyFont="1" applyBorder="1" applyAlignment="1">
      <alignment horizontal="center" vertical="center"/>
    </xf>
    <xf numFmtId="0" fontId="26" fillId="0" borderId="37" xfId="5" applyFont="1" applyBorder="1" applyAlignment="1">
      <alignment horizontal="center" vertical="center"/>
    </xf>
    <xf numFmtId="0" fontId="26" fillId="0" borderId="9" xfId="5" applyFont="1" applyBorder="1" applyAlignment="1">
      <alignment horizontal="center" vertical="center"/>
    </xf>
    <xf numFmtId="0" fontId="26" fillId="0" borderId="3" xfId="5" applyFont="1" applyBorder="1" applyAlignment="1">
      <alignment horizontal="center" vertical="center"/>
    </xf>
    <xf numFmtId="0" fontId="26" fillId="0" borderId="0" xfId="5" applyFont="1" applyAlignment="1">
      <alignment horizontal="left" vertical="center"/>
    </xf>
    <xf numFmtId="0" fontId="26" fillId="0" borderId="0" xfId="5" applyFont="1" applyAlignment="1">
      <alignment horizontal="center" vertical="center"/>
    </xf>
    <xf numFmtId="0" fontId="26" fillId="0" borderId="29" xfId="5" applyFont="1" applyBorder="1" applyAlignment="1">
      <alignment horizontal="center" vertical="center"/>
    </xf>
    <xf numFmtId="0" fontId="35" fillId="0" borderId="52" xfId="5" applyFont="1" applyBorder="1" applyAlignment="1">
      <alignment horizontal="center" vertical="center"/>
    </xf>
    <xf numFmtId="0" fontId="35" fillId="0" borderId="49" xfId="5" applyFont="1" applyBorder="1" applyAlignment="1">
      <alignment horizontal="center" vertical="center"/>
    </xf>
    <xf numFmtId="0" fontId="26" fillId="0" borderId="14" xfId="5" applyFont="1" applyBorder="1" applyAlignment="1">
      <alignment horizontal="center" vertical="center"/>
    </xf>
    <xf numFmtId="0" fontId="26" fillId="0" borderId="83" xfId="5" applyFont="1" applyBorder="1" applyAlignment="1">
      <alignment horizontal="center" vertical="center"/>
    </xf>
    <xf numFmtId="0" fontId="26" fillId="0" borderId="19" xfId="5" applyFont="1" applyBorder="1" applyAlignment="1">
      <alignment horizontal="center" vertical="center"/>
    </xf>
    <xf numFmtId="0" fontId="26" fillId="0" borderId="81" xfId="5" applyFont="1" applyBorder="1" applyAlignment="1">
      <alignment horizontal="center" vertical="center"/>
    </xf>
    <xf numFmtId="0" fontId="26" fillId="0" borderId="64" xfId="5" applyFont="1" applyBorder="1" applyAlignment="1">
      <alignment horizontal="center" vertical="center"/>
    </xf>
    <xf numFmtId="0" fontId="26" fillId="0" borderId="98" xfId="5" applyFont="1" applyBorder="1" applyAlignment="1">
      <alignment horizontal="center" vertical="center"/>
    </xf>
    <xf numFmtId="0" fontId="26" fillId="0" borderId="84" xfId="5" applyFont="1" applyBorder="1" applyAlignment="1">
      <alignment horizontal="center" vertical="center"/>
    </xf>
    <xf numFmtId="0" fontId="26" fillId="0" borderId="76" xfId="5" applyFont="1" applyBorder="1" applyAlignment="1">
      <alignment horizontal="center" vertical="center"/>
    </xf>
    <xf numFmtId="0" fontId="26" fillId="0" borderId="24" xfId="5" applyFont="1" applyBorder="1" applyAlignment="1">
      <alignment horizontal="left" vertical="center" wrapText="1"/>
    </xf>
    <xf numFmtId="0" fontId="26" fillId="0" borderId="24" xfId="5" applyFont="1" applyBorder="1" applyAlignment="1">
      <alignment horizontal="left" vertical="center"/>
    </xf>
    <xf numFmtId="0" fontId="36" fillId="0" borderId="24" xfId="5" applyFont="1" applyBorder="1" applyAlignment="1">
      <alignment horizontal="left" vertical="center" wrapText="1"/>
    </xf>
    <xf numFmtId="0" fontId="26" fillId="0" borderId="43" xfId="5" applyFont="1" applyBorder="1" applyAlignment="1">
      <alignment horizontal="left" vertical="center" wrapText="1"/>
    </xf>
    <xf numFmtId="0" fontId="26" fillId="0" borderId="52" xfId="5" applyFont="1" applyBorder="1" applyAlignment="1">
      <alignment horizontal="left" vertical="center" wrapText="1"/>
    </xf>
    <xf numFmtId="0" fontId="26" fillId="0" borderId="49" xfId="5" applyFont="1" applyBorder="1" applyAlignment="1">
      <alignment horizontal="left" vertical="center" wrapText="1"/>
    </xf>
    <xf numFmtId="0" fontId="25" fillId="0" borderId="43" xfId="5" applyFont="1" applyBorder="1" applyAlignment="1">
      <alignment horizontal="left" vertical="center" wrapText="1"/>
    </xf>
    <xf numFmtId="0" fontId="25" fillId="0" borderId="52" xfId="5" applyFont="1" applyBorder="1" applyAlignment="1">
      <alignment horizontal="left" vertical="center"/>
    </xf>
    <xf numFmtId="0" fontId="25" fillId="0" borderId="49" xfId="5" applyFont="1" applyBorder="1" applyAlignment="1">
      <alignment horizontal="left" vertical="center"/>
    </xf>
    <xf numFmtId="0" fontId="26" fillId="0" borderId="24" xfId="5" applyFont="1" applyBorder="1" applyAlignment="1">
      <alignment horizontal="right" vertical="center" wrapText="1"/>
    </xf>
    <xf numFmtId="0" fontId="26" fillId="0" borderId="24" xfId="5" applyFont="1" applyBorder="1" applyAlignment="1">
      <alignment horizontal="right" vertical="center"/>
    </xf>
    <xf numFmtId="0" fontId="26" fillId="0" borderId="24" xfId="5" applyFont="1" applyBorder="1" applyAlignment="1">
      <alignment horizontal="center" vertical="center" wrapText="1"/>
    </xf>
    <xf numFmtId="0" fontId="26" fillId="0" borderId="52" xfId="5" applyFont="1" applyBorder="1" applyAlignment="1">
      <alignment horizontal="left" vertical="center"/>
    </xf>
    <xf numFmtId="0" fontId="26" fillId="0" borderId="49" xfId="5" applyFont="1" applyBorder="1" applyAlignment="1">
      <alignment horizontal="left" vertical="center"/>
    </xf>
    <xf numFmtId="0" fontId="26" fillId="0" borderId="24" xfId="5" applyFont="1" applyBorder="1" applyAlignment="1">
      <alignment horizontal="center" vertical="center"/>
    </xf>
    <xf numFmtId="0" fontId="26" fillId="0" borderId="43" xfId="5" applyFont="1" applyBorder="1" applyAlignment="1">
      <alignment horizontal="center" vertical="center" wrapText="1"/>
    </xf>
    <xf numFmtId="0" fontId="26" fillId="0" borderId="52" xfId="5" applyFont="1" applyBorder="1" applyAlignment="1">
      <alignment horizontal="center" vertical="center" wrapText="1"/>
    </xf>
    <xf numFmtId="0" fontId="26" fillId="0" borderId="49" xfId="5" applyFont="1" applyBorder="1" applyAlignment="1">
      <alignment horizontal="center" vertical="center" wrapText="1"/>
    </xf>
    <xf numFmtId="0" fontId="27" fillId="0" borderId="52" xfId="5" applyFont="1" applyBorder="1" applyAlignment="1">
      <alignment horizontal="center" vertical="center"/>
    </xf>
    <xf numFmtId="0" fontId="27" fillId="0" borderId="49" xfId="5" applyFont="1" applyBorder="1" applyAlignment="1">
      <alignment horizontal="center" vertical="center"/>
    </xf>
    <xf numFmtId="0" fontId="27" fillId="0" borderId="24" xfId="5" applyFont="1" applyBorder="1" applyAlignment="1">
      <alignment horizontal="center" vertical="center" wrapText="1"/>
    </xf>
    <xf numFmtId="0" fontId="27" fillId="0" borderId="24" xfId="5" applyFont="1" applyBorder="1" applyAlignment="1">
      <alignment horizontal="center" vertical="center"/>
    </xf>
    <xf numFmtId="38" fontId="27" fillId="0" borderId="24" xfId="1" applyFont="1" applyFill="1" applyBorder="1" applyAlignment="1">
      <alignment horizontal="center" vertical="center" wrapText="1"/>
    </xf>
    <xf numFmtId="0" fontId="27" fillId="0" borderId="43" xfId="5" applyFont="1" applyBorder="1" applyAlignment="1">
      <alignment horizontal="center" vertical="center"/>
    </xf>
    <xf numFmtId="0" fontId="27" fillId="0" borderId="0" xfId="5" applyFont="1" applyAlignment="1">
      <alignment horizontal="center" vertical="center" wrapText="1"/>
    </xf>
    <xf numFmtId="0" fontId="27" fillId="0" borderId="0" xfId="5" applyFont="1" applyAlignment="1">
      <alignment horizontal="center" vertical="center"/>
    </xf>
    <xf numFmtId="0" fontId="27" fillId="0" borderId="8" xfId="5" applyFont="1" applyBorder="1" applyAlignment="1">
      <alignment horizontal="center" vertical="center"/>
    </xf>
    <xf numFmtId="0" fontId="27" fillId="0" borderId="9" xfId="5" applyFont="1" applyBorder="1" applyAlignment="1">
      <alignment horizontal="center" vertical="center"/>
    </xf>
    <xf numFmtId="0" fontId="27" fillId="0" borderId="3" xfId="5" applyFont="1" applyBorder="1" applyAlignment="1">
      <alignment horizontal="center" vertical="center"/>
    </xf>
    <xf numFmtId="0" fontId="26" fillId="0" borderId="86" xfId="5" applyFont="1" applyBorder="1" applyAlignment="1">
      <alignment horizontal="center" vertical="center" wrapText="1"/>
    </xf>
    <xf numFmtId="0" fontId="26" fillId="0" borderId="90" xfId="5" applyFont="1" applyBorder="1" applyAlignment="1">
      <alignment horizontal="center" vertical="center"/>
    </xf>
    <xf numFmtId="0" fontId="26" fillId="0" borderId="94" xfId="5" applyFont="1" applyBorder="1" applyAlignment="1">
      <alignment horizontal="center" vertical="center"/>
    </xf>
    <xf numFmtId="0" fontId="32" fillId="0" borderId="24" xfId="5" applyFont="1" applyBorder="1" applyAlignment="1">
      <alignment horizontal="center" vertical="center"/>
    </xf>
    <xf numFmtId="0" fontId="32" fillId="0" borderId="43" xfId="5" applyFont="1" applyBorder="1" applyAlignment="1">
      <alignment horizontal="center" vertical="center"/>
    </xf>
    <xf numFmtId="38" fontId="26" fillId="0" borderId="52" xfId="1" applyFont="1" applyFill="1" applyBorder="1" applyAlignment="1">
      <alignment horizontal="center" vertical="center"/>
    </xf>
    <xf numFmtId="38" fontId="26" fillId="0" borderId="43" xfId="1" applyFont="1" applyFill="1" applyBorder="1" applyAlignment="1">
      <alignment horizontal="center" vertical="center" wrapText="1"/>
    </xf>
    <xf numFmtId="38" fontId="26" fillId="0" borderId="52" xfId="1" applyFont="1" applyFill="1" applyBorder="1" applyAlignment="1">
      <alignment horizontal="center" vertical="center" wrapText="1"/>
    </xf>
    <xf numFmtId="38" fontId="26" fillId="0" borderId="43" xfId="1" applyFont="1" applyFill="1" applyBorder="1" applyAlignment="1">
      <alignment horizontal="right" vertical="center"/>
    </xf>
    <xf numFmtId="38" fontId="26" fillId="0" borderId="52" xfId="1" applyFont="1" applyFill="1" applyBorder="1" applyAlignment="1">
      <alignment horizontal="right" vertical="center"/>
    </xf>
    <xf numFmtId="38" fontId="26" fillId="0" borderId="93" xfId="1" applyFont="1" applyFill="1" applyBorder="1" applyAlignment="1">
      <alignment horizontal="right" vertical="center"/>
    </xf>
    <xf numFmtId="38" fontId="26" fillId="0" borderId="87" xfId="1" applyFont="1" applyFill="1" applyBorder="1" applyAlignment="1">
      <alignment horizontal="right" vertical="center"/>
    </xf>
    <xf numFmtId="38" fontId="26" fillId="0" borderId="22" xfId="1" applyFont="1" applyFill="1" applyBorder="1" applyAlignment="1">
      <alignment horizontal="right" vertical="center"/>
    </xf>
    <xf numFmtId="0" fontId="26" fillId="0" borderId="22" xfId="5" applyFont="1" applyBorder="1" applyAlignment="1">
      <alignment horizontal="center" vertical="center"/>
    </xf>
    <xf numFmtId="0" fontId="26" fillId="0" borderId="95" xfId="5" applyFont="1" applyBorder="1" applyAlignment="1">
      <alignment horizontal="center" vertical="center"/>
    </xf>
    <xf numFmtId="0" fontId="36" fillId="0" borderId="43" xfId="5" applyFont="1" applyBorder="1" applyAlignment="1">
      <alignment horizontal="center" vertical="center" wrapText="1"/>
    </xf>
    <xf numFmtId="0" fontId="36" fillId="0" borderId="52" xfId="5" applyFont="1" applyBorder="1" applyAlignment="1">
      <alignment horizontal="center" vertical="center" wrapText="1"/>
    </xf>
    <xf numFmtId="0" fontId="36" fillId="0" borderId="49" xfId="5" applyFont="1" applyBorder="1" applyAlignment="1">
      <alignment horizontal="center" vertical="center" wrapText="1"/>
    </xf>
    <xf numFmtId="0" fontId="36" fillId="0" borderId="24" xfId="5" applyFont="1" applyBorder="1" applyAlignment="1">
      <alignment horizontal="center" vertical="center" wrapText="1"/>
    </xf>
    <xf numFmtId="0" fontId="26" fillId="0" borderId="0" xfId="5" applyFont="1" applyAlignment="1">
      <alignment horizontal="center" vertical="center" wrapText="1"/>
    </xf>
    <xf numFmtId="0" fontId="36" fillId="0" borderId="24" xfId="5" applyFont="1" applyBorder="1" applyAlignment="1">
      <alignment horizontal="center" vertical="center"/>
    </xf>
    <xf numFmtId="0" fontId="26" fillId="0" borderId="82" xfId="5" applyFont="1" applyBorder="1" applyAlignment="1">
      <alignment horizontal="center" vertical="center" wrapText="1"/>
    </xf>
    <xf numFmtId="0" fontId="26" fillId="0" borderId="84" xfId="5" applyFont="1" applyBorder="1" applyAlignment="1">
      <alignment horizontal="center" vertical="center" wrapText="1"/>
    </xf>
    <xf numFmtId="38" fontId="37" fillId="0" borderId="80" xfId="1" applyFont="1" applyFill="1" applyBorder="1" applyAlignment="1">
      <alignment horizontal="right" vertical="center"/>
    </xf>
    <xf numFmtId="0" fontId="26" fillId="0" borderId="80" xfId="5" applyFont="1" applyBorder="1" applyAlignment="1">
      <alignment horizontal="center" vertical="center"/>
    </xf>
    <xf numFmtId="0" fontId="26" fillId="0" borderId="85" xfId="5" applyFont="1" applyBorder="1" applyAlignment="1">
      <alignment horizontal="center" vertical="center"/>
    </xf>
    <xf numFmtId="0" fontId="34" fillId="0" borderId="0" xfId="5" applyFont="1" applyAlignment="1">
      <alignment horizontal="left" wrapText="1"/>
    </xf>
    <xf numFmtId="0" fontId="36" fillId="0" borderId="0" xfId="5" applyFont="1" applyAlignment="1">
      <alignment horizontal="left"/>
    </xf>
    <xf numFmtId="0" fontId="25" fillId="0" borderId="0" xfId="5" applyFont="1" applyAlignment="1">
      <alignment horizontal="center" vertical="center"/>
    </xf>
    <xf numFmtId="0" fontId="26" fillId="0" borderId="72" xfId="5" applyFont="1" applyBorder="1" applyAlignment="1">
      <alignment horizontal="center" vertical="center"/>
    </xf>
    <xf numFmtId="0" fontId="26" fillId="0" borderId="28" xfId="5" applyFont="1" applyBorder="1" applyAlignment="1">
      <alignment horizontal="center" vertical="center"/>
    </xf>
    <xf numFmtId="0" fontId="26" fillId="0" borderId="73" xfId="5" applyFont="1" applyBorder="1" applyAlignment="1">
      <alignment horizontal="center" vertical="center"/>
    </xf>
    <xf numFmtId="0" fontId="26" fillId="0" borderId="61" xfId="5" applyFont="1" applyBorder="1" applyAlignment="1">
      <alignment horizontal="center" vertical="center"/>
    </xf>
    <xf numFmtId="0" fontId="26" fillId="0" borderId="74" xfId="5" applyFont="1" applyBorder="1" applyAlignment="1">
      <alignment horizontal="center" vertical="center"/>
    </xf>
    <xf numFmtId="0" fontId="27" fillId="0" borderId="72" xfId="5" applyFont="1" applyBorder="1" applyAlignment="1">
      <alignment horizontal="center" vertical="center" wrapText="1"/>
    </xf>
    <xf numFmtId="0" fontId="27" fillId="0" borderId="22" xfId="5" applyFont="1" applyBorder="1" applyAlignment="1">
      <alignment horizontal="center" vertical="center" wrapText="1"/>
    </xf>
    <xf numFmtId="0" fontId="27" fillId="0" borderId="28" xfId="5" applyFont="1" applyBorder="1" applyAlignment="1">
      <alignment horizontal="center" vertical="center" wrapText="1"/>
    </xf>
    <xf numFmtId="0" fontId="27" fillId="0" borderId="55" xfId="5" applyFont="1" applyBorder="1" applyAlignment="1">
      <alignment horizontal="center" vertical="center" wrapText="1"/>
    </xf>
    <xf numFmtId="0" fontId="27" fillId="0" borderId="29" xfId="5" applyFont="1" applyBorder="1" applyAlignment="1">
      <alignment horizontal="center" vertical="center" wrapText="1"/>
    </xf>
    <xf numFmtId="0" fontId="27" fillId="0" borderId="73" xfId="5" applyFont="1" applyBorder="1" applyAlignment="1">
      <alignment horizontal="center" vertical="center" wrapText="1"/>
    </xf>
    <xf numFmtId="0" fontId="27" fillId="0" borderId="61" xfId="5" applyFont="1" applyBorder="1" applyAlignment="1">
      <alignment horizontal="center" vertical="center" wrapText="1"/>
    </xf>
    <xf numFmtId="0" fontId="27" fillId="0" borderId="74" xfId="5" applyFont="1" applyBorder="1" applyAlignment="1">
      <alignment horizontal="center" vertical="center" wrapText="1"/>
    </xf>
    <xf numFmtId="0" fontId="26" fillId="0" borderId="72" xfId="5" applyFont="1" applyBorder="1" applyAlignment="1">
      <alignment horizontal="center" vertical="center" wrapText="1"/>
    </xf>
    <xf numFmtId="38" fontId="26" fillId="0" borderId="72" xfId="1" applyFont="1" applyFill="1" applyBorder="1" applyAlignment="1">
      <alignment horizontal="right" vertical="center"/>
    </xf>
    <xf numFmtId="38" fontId="26" fillId="0" borderId="73" xfId="1" applyFont="1" applyFill="1" applyBorder="1" applyAlignment="1">
      <alignment horizontal="right" vertical="center"/>
    </xf>
    <xf numFmtId="38" fontId="26" fillId="0" borderId="61" xfId="1" applyFont="1" applyFill="1" applyBorder="1" applyAlignment="1">
      <alignment horizontal="right" vertical="center"/>
    </xf>
    <xf numFmtId="38" fontId="26" fillId="0" borderId="88" xfId="1" applyFont="1" applyFill="1" applyBorder="1" applyAlignment="1">
      <alignment horizontal="right" vertical="center"/>
    </xf>
    <xf numFmtId="38" fontId="26" fillId="0" borderId="91" xfId="1" applyFont="1" applyFill="1" applyBorder="1" applyAlignment="1">
      <alignment horizontal="right" vertical="center"/>
    </xf>
    <xf numFmtId="38" fontId="26" fillId="0" borderId="89" xfId="1" applyFont="1" applyFill="1" applyBorder="1" applyAlignment="1">
      <alignment horizontal="right" vertical="center"/>
    </xf>
    <xf numFmtId="38" fontId="26" fillId="0" borderId="92" xfId="1" applyFont="1" applyFill="1" applyBorder="1" applyAlignment="1">
      <alignment horizontal="right" vertical="center"/>
    </xf>
    <xf numFmtId="0" fontId="26" fillId="0" borderId="91" xfId="5" applyFont="1" applyBorder="1" applyAlignment="1">
      <alignment horizontal="center" vertical="center"/>
    </xf>
    <xf numFmtId="0" fontId="26" fillId="0" borderId="96" xfId="5" applyFont="1" applyBorder="1" applyAlignment="1">
      <alignment horizontal="center" vertical="center"/>
    </xf>
    <xf numFmtId="0" fontId="26" fillId="0" borderId="92" xfId="5" applyFont="1" applyBorder="1" applyAlignment="1">
      <alignment horizontal="center" vertical="center"/>
    </xf>
    <xf numFmtId="0" fontId="26" fillId="0" borderId="97" xfId="5" applyFont="1" applyBorder="1" applyAlignment="1">
      <alignment horizontal="center" vertical="center"/>
    </xf>
    <xf numFmtId="0" fontId="26" fillId="0" borderId="77" xfId="5" applyFont="1" applyBorder="1" applyAlignment="1">
      <alignment horizontal="center" vertical="center"/>
    </xf>
    <xf numFmtId="0" fontId="26" fillId="0" borderId="78" xfId="5" applyFont="1" applyBorder="1" applyAlignment="1">
      <alignment horizontal="center" vertical="center"/>
    </xf>
    <xf numFmtId="0" fontId="26" fillId="0" borderId="79" xfId="5" applyFont="1" applyBorder="1" applyAlignment="1">
      <alignment horizontal="center" vertical="center"/>
    </xf>
  </cellXfs>
  <cellStyles count="7">
    <cellStyle name="桁区切り" xfId="6" builtinId="6"/>
    <cellStyle name="桁区切り 2" xfId="1"/>
    <cellStyle name="桁区切り 3" xfId="2"/>
    <cellStyle name="標準" xfId="0" builtinId="0"/>
    <cellStyle name="標準 2" xfId="3"/>
    <cellStyle name="標準 3" xfId="4"/>
    <cellStyle name="標準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408305</xdr:colOff>
      <xdr:row>7</xdr:row>
      <xdr:rowOff>327025</xdr:rowOff>
    </xdr:from>
    <xdr:to>
      <xdr:col>5</xdr:col>
      <xdr:colOff>462915</xdr:colOff>
      <xdr:row>14</xdr:row>
      <xdr:rowOff>259080</xdr:rowOff>
    </xdr:to>
    <xdr:sp macro="" textlink="">
      <xdr:nvSpPr>
        <xdr:cNvPr id="2" name="角丸四角形 1"/>
        <xdr:cNvSpPr/>
      </xdr:nvSpPr>
      <xdr:spPr>
        <a:xfrm>
          <a:off x="1341755" y="2331085"/>
          <a:ext cx="2483485" cy="4799330"/>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29210</xdr:colOff>
      <xdr:row>9</xdr:row>
      <xdr:rowOff>15875</xdr:rowOff>
    </xdr:from>
    <xdr:to>
      <xdr:col>21</xdr:col>
      <xdr:colOff>254000</xdr:colOff>
      <xdr:row>54</xdr:row>
      <xdr:rowOff>222250</xdr:rowOff>
    </xdr:to>
    <xdr:sp macro="" textlink="">
      <xdr:nvSpPr>
        <xdr:cNvPr id="2" name="右中かっこ 1"/>
        <xdr:cNvSpPr/>
      </xdr:nvSpPr>
      <xdr:spPr>
        <a:xfrm>
          <a:off x="18298160"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135890</xdr:rowOff>
    </xdr:from>
    <xdr:to>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83185</xdr:rowOff>
    </xdr:from>
    <xdr:to>
      <xdr:col>5</xdr:col>
      <xdr:colOff>238125</xdr:colOff>
      <xdr:row>17</xdr:row>
      <xdr:rowOff>143510</xdr:rowOff>
    </xdr:to>
    <xdr:sp macro="" textlink="">
      <xdr:nvSpPr>
        <xdr:cNvPr id="2" name="角丸四角形 1"/>
        <xdr:cNvSpPr/>
      </xdr:nvSpPr>
      <xdr:spPr>
        <a:xfrm>
          <a:off x="4352925" y="2654935"/>
          <a:ext cx="4857750" cy="143192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35"/>
  <sheetViews>
    <sheetView showGridLines="0" tabSelected="1" view="pageBreakPreview" zoomScaleNormal="75" zoomScaleSheetLayoutView="100" workbookViewId="0">
      <selection activeCell="J11" sqref="J11"/>
    </sheetView>
  </sheetViews>
  <sheetFormatPr defaultColWidth="9" defaultRowHeight="13.5" outlineLevelCol="1"/>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hidden="1" customWidth="1"/>
    <col min="23" max="24" width="12.625" style="1" hidden="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ols>
  <sheetData>
    <row r="1" spans="1:37" ht="18.75" customHeight="1">
      <c r="B1" s="7" t="s">
        <v>3</v>
      </c>
      <c r="H1" s="7"/>
    </row>
    <row r="2" spans="1:37">
      <c r="B2" s="8"/>
    </row>
    <row r="3" spans="1:37" s="2" customFormat="1" ht="27.75" customHeight="1">
      <c r="B3" s="9"/>
      <c r="C3" s="16"/>
      <c r="D3" s="16"/>
      <c r="E3" s="24"/>
      <c r="F3" s="24"/>
      <c r="G3" s="26"/>
      <c r="H3" s="9" t="s">
        <v>442</v>
      </c>
      <c r="I3" s="33"/>
      <c r="J3" s="33"/>
      <c r="K3" s="33"/>
      <c r="L3" s="33"/>
      <c r="M3" s="33"/>
      <c r="N3" s="33"/>
      <c r="O3" s="33"/>
      <c r="P3" s="33"/>
      <c r="Q3" s="33"/>
      <c r="R3" s="33"/>
      <c r="S3" s="33"/>
      <c r="T3" s="33"/>
      <c r="U3" s="33"/>
      <c r="V3" s="33"/>
      <c r="W3" s="33"/>
      <c r="X3" s="33"/>
      <c r="Y3" s="33"/>
      <c r="Z3" s="33"/>
      <c r="AA3" s="62"/>
      <c r="AB3" s="64"/>
      <c r="AC3" s="66"/>
      <c r="AD3" s="66"/>
      <c r="AE3" s="66"/>
    </row>
    <row r="4" spans="1:37" s="3" customFormat="1" ht="14.1" customHeight="1">
      <c r="B4" s="10"/>
      <c r="C4" s="17"/>
      <c r="D4" s="22"/>
      <c r="E4" s="17"/>
      <c r="F4" s="22"/>
      <c r="G4" s="10"/>
      <c r="H4" s="28"/>
      <c r="I4" s="28"/>
      <c r="J4" s="37"/>
      <c r="K4" s="40"/>
      <c r="L4" s="44" t="s">
        <v>1</v>
      </c>
      <c r="M4" s="44" t="s">
        <v>14</v>
      </c>
      <c r="N4" s="44" t="s">
        <v>18</v>
      </c>
      <c r="O4" s="50"/>
      <c r="P4" s="53"/>
      <c r="Q4" s="53" t="s">
        <v>20</v>
      </c>
      <c r="R4" s="50"/>
      <c r="S4" s="53"/>
      <c r="T4" s="53" t="s">
        <v>0</v>
      </c>
      <c r="U4" s="44" t="s">
        <v>7</v>
      </c>
      <c r="V4" s="44" t="s">
        <v>27</v>
      </c>
      <c r="W4" s="44" t="s">
        <v>28</v>
      </c>
      <c r="X4" s="44" t="s">
        <v>30</v>
      </c>
      <c r="Y4" s="57" t="s">
        <v>32</v>
      </c>
      <c r="Z4" s="44" t="s">
        <v>34</v>
      </c>
      <c r="AA4" s="44" t="s">
        <v>35</v>
      </c>
      <c r="AB4" s="44" t="s">
        <v>37</v>
      </c>
      <c r="AC4" s="67"/>
      <c r="AD4" s="71"/>
      <c r="AE4" s="37"/>
    </row>
    <row r="5" spans="1:37" s="3" customFormat="1" ht="50.1" customHeight="1">
      <c r="A5" s="6"/>
      <c r="B5" s="11" t="s">
        <v>9</v>
      </c>
      <c r="C5" s="318" t="s">
        <v>25</v>
      </c>
      <c r="D5" s="319"/>
      <c r="E5" s="318" t="s">
        <v>38</v>
      </c>
      <c r="F5" s="319"/>
      <c r="G5" s="27" t="s">
        <v>39</v>
      </c>
      <c r="H5" s="29" t="s">
        <v>41</v>
      </c>
      <c r="I5" s="34" t="s">
        <v>44</v>
      </c>
      <c r="J5" s="29" t="s">
        <v>16</v>
      </c>
      <c r="K5" s="41" t="s">
        <v>46</v>
      </c>
      <c r="L5" s="41" t="s">
        <v>48</v>
      </c>
      <c r="M5" s="47" t="s">
        <v>12</v>
      </c>
      <c r="N5" s="41" t="s">
        <v>52</v>
      </c>
      <c r="O5" s="320" t="s">
        <v>55</v>
      </c>
      <c r="P5" s="321"/>
      <c r="Q5" s="322"/>
      <c r="R5" s="320" t="s">
        <v>59</v>
      </c>
      <c r="S5" s="321"/>
      <c r="T5" s="322"/>
      <c r="U5" s="41" t="s">
        <v>63</v>
      </c>
      <c r="V5" s="47" t="s">
        <v>65</v>
      </c>
      <c r="W5" s="47" t="s">
        <v>64</v>
      </c>
      <c r="X5" s="47" t="s">
        <v>66</v>
      </c>
      <c r="Y5" s="34" t="s">
        <v>43</v>
      </c>
      <c r="Z5" s="47" t="s">
        <v>26</v>
      </c>
      <c r="AA5" s="47" t="s">
        <v>69</v>
      </c>
      <c r="AB5" s="47" t="s">
        <v>73</v>
      </c>
      <c r="AC5" s="68" t="s">
        <v>76</v>
      </c>
      <c r="AD5" s="72"/>
      <c r="AE5" s="29" t="s">
        <v>77</v>
      </c>
    </row>
    <row r="6" spans="1:37" s="3" customFormat="1" ht="14.1" customHeight="1">
      <c r="B6" s="12"/>
      <c r="C6" s="18"/>
      <c r="D6" s="23"/>
      <c r="E6" s="18"/>
      <c r="F6" s="23"/>
      <c r="G6" s="18"/>
      <c r="H6" s="30"/>
      <c r="I6" s="35"/>
      <c r="J6" s="38"/>
      <c r="K6" s="35"/>
      <c r="L6" s="38"/>
      <c r="M6" s="38"/>
      <c r="N6" s="48"/>
      <c r="O6" s="51" t="s">
        <v>11</v>
      </c>
      <c r="P6" s="51" t="s">
        <v>79</v>
      </c>
      <c r="Q6" s="51" t="s">
        <v>83</v>
      </c>
      <c r="R6" s="51" t="s">
        <v>11</v>
      </c>
      <c r="S6" s="51" t="s">
        <v>79</v>
      </c>
      <c r="T6" s="51" t="s">
        <v>83</v>
      </c>
      <c r="U6" s="38"/>
      <c r="V6" s="38"/>
      <c r="W6" s="38"/>
      <c r="X6" s="38"/>
      <c r="Y6" s="58"/>
      <c r="Z6" s="38"/>
      <c r="AA6" s="38"/>
      <c r="AB6" s="65"/>
      <c r="AC6" s="35"/>
      <c r="AD6" s="73"/>
      <c r="AE6" s="76" t="s">
        <v>85</v>
      </c>
    </row>
    <row r="7" spans="1:37" s="4" customFormat="1" ht="19.5" customHeight="1">
      <c r="B7" s="13"/>
      <c r="C7" s="19"/>
      <c r="D7" s="19"/>
      <c r="E7" s="19"/>
      <c r="F7" s="19"/>
      <c r="G7" s="19"/>
      <c r="H7" s="31"/>
      <c r="I7" s="31"/>
      <c r="J7" s="39"/>
      <c r="K7" s="42"/>
      <c r="L7" s="45" t="s">
        <v>86</v>
      </c>
      <c r="M7" s="45" t="s">
        <v>86</v>
      </c>
      <c r="N7" s="45" t="s">
        <v>86</v>
      </c>
      <c r="O7" s="45" t="s">
        <v>87</v>
      </c>
      <c r="P7" s="45" t="s">
        <v>86</v>
      </c>
      <c r="Q7" s="45" t="s">
        <v>86</v>
      </c>
      <c r="R7" s="45" t="s">
        <v>87</v>
      </c>
      <c r="S7" s="45" t="s">
        <v>86</v>
      </c>
      <c r="T7" s="45" t="s">
        <v>86</v>
      </c>
      <c r="U7" s="45" t="s">
        <v>86</v>
      </c>
      <c r="V7" s="45" t="s">
        <v>86</v>
      </c>
      <c r="W7" s="45" t="s">
        <v>86</v>
      </c>
      <c r="X7" s="45" t="s">
        <v>86</v>
      </c>
      <c r="Y7" s="59" t="s">
        <v>86</v>
      </c>
      <c r="Z7" s="45" t="s">
        <v>86</v>
      </c>
      <c r="AA7" s="45" t="s">
        <v>86</v>
      </c>
      <c r="AB7" s="45" t="s">
        <v>86</v>
      </c>
      <c r="AC7" s="69"/>
      <c r="AD7" s="74"/>
      <c r="AE7" s="77"/>
    </row>
    <row r="8" spans="1:37" s="5" customFormat="1" ht="54.75" customHeight="1">
      <c r="A8" s="299" t="s">
        <v>15</v>
      </c>
      <c r="B8" s="300" t="s">
        <v>445</v>
      </c>
      <c r="C8" s="301"/>
      <c r="D8" s="300"/>
      <c r="E8" s="301"/>
      <c r="F8" s="302"/>
      <c r="G8" s="300" t="s">
        <v>445</v>
      </c>
      <c r="H8" s="303" t="s">
        <v>91</v>
      </c>
      <c r="I8" s="304" t="s">
        <v>49</v>
      </c>
      <c r="J8" s="304" t="s">
        <v>80</v>
      </c>
      <c r="K8" s="305" t="s">
        <v>92</v>
      </c>
      <c r="L8" s="306">
        <v>20000000</v>
      </c>
      <c r="M8" s="306">
        <v>0</v>
      </c>
      <c r="N8" s="307">
        <f t="shared" ref="N8:N20" si="0">IF(L8="","",L8-M8)</f>
        <v>20000000</v>
      </c>
      <c r="O8" s="308">
        <v>200</v>
      </c>
      <c r="P8" s="307">
        <f t="shared" ref="P8:P20" si="1">IF(Q8="","",IF(O8="","",Q8/O8))</f>
        <v>75000</v>
      </c>
      <c r="Q8" s="306">
        <v>15000000</v>
      </c>
      <c r="R8" s="308">
        <v>200</v>
      </c>
      <c r="S8" s="306">
        <v>239300</v>
      </c>
      <c r="T8" s="307">
        <f t="shared" ref="T8:T20" si="2">IF(S8="","",IF(R8="","",R8*S8))</f>
        <v>47860000</v>
      </c>
      <c r="U8" s="309">
        <f t="shared" ref="U8:U20" si="3">IF(T8="","",IF(Q8&gt;T8,T8,Q8))</f>
        <v>15000000</v>
      </c>
      <c r="V8" s="310">
        <v>15000000</v>
      </c>
      <c r="W8" s="311">
        <f t="shared" ref="W8:W20" si="4">IF(L8="","",IF(V8="-",MIN(N8,U8),IF(AG8="a",MIN(N8,U8,V8),IF(AG8="b",MIN(MIN(N8,U8)*AH8),V8))))</f>
        <v>15000000</v>
      </c>
      <c r="X8" s="309">
        <f t="shared" ref="X8:X20" si="5">IF(L8="","",ROUNDDOWN(IF(L8="","",IF(AI8="B",W8,IF(V8="-",W8*AJ8,W8*AK8))),-3))</f>
        <v>7500000</v>
      </c>
      <c r="Y8" s="312"/>
      <c r="Z8" s="313"/>
      <c r="AA8" s="312"/>
      <c r="AB8" s="312"/>
      <c r="AC8" s="314"/>
      <c r="AD8" s="315"/>
      <c r="AE8" s="316" t="s">
        <v>94</v>
      </c>
      <c r="AG8" s="5" t="str">
        <f>VLOOKUP(H8,'管理用（このシートは削除しないでください）'!$H$25:$M$40,2,FALSE)</f>
        <v>a</v>
      </c>
      <c r="AH8" s="79" t="str">
        <f>VLOOKUP(H8,'管理用（このシートは削除しないでください）'!$H$25:$M$40,3,FALSE)</f>
        <v>-</v>
      </c>
      <c r="AI8" s="5" t="str">
        <f>VLOOKUP(H8,'管理用（このシートは削除しないでください）'!$H$25:$M$40,4,FALSE)</f>
        <v>A</v>
      </c>
      <c r="AJ8" s="79">
        <f>VLOOKUP(H8,'管理用（このシートは削除しないでください）'!$H$25:$M$40,5,FALSE)</f>
        <v>0.5</v>
      </c>
      <c r="AK8" s="79">
        <f>VLOOKUP(H8,'管理用（このシートは削除しないでください）'!$H$25:$M$40,6,FALSE)</f>
        <v>0.5</v>
      </c>
    </row>
    <row r="9" spans="1:37" s="5" customFormat="1" ht="54.75" customHeight="1">
      <c r="A9" s="299" t="s">
        <v>15</v>
      </c>
      <c r="B9" s="300" t="s">
        <v>445</v>
      </c>
      <c r="C9" s="301"/>
      <c r="D9" s="300"/>
      <c r="E9" s="301"/>
      <c r="F9" s="302"/>
      <c r="G9" s="300" t="s">
        <v>445</v>
      </c>
      <c r="H9" s="303" t="s">
        <v>22</v>
      </c>
      <c r="I9" s="304" t="s">
        <v>49</v>
      </c>
      <c r="J9" s="304" t="s">
        <v>80</v>
      </c>
      <c r="K9" s="305" t="s">
        <v>92</v>
      </c>
      <c r="L9" s="306">
        <v>5000000</v>
      </c>
      <c r="M9" s="306">
        <v>0</v>
      </c>
      <c r="N9" s="307">
        <f t="shared" si="0"/>
        <v>5000000</v>
      </c>
      <c r="O9" s="308">
        <v>1</v>
      </c>
      <c r="P9" s="307">
        <f t="shared" si="1"/>
        <v>3000000</v>
      </c>
      <c r="Q9" s="306">
        <v>3000000</v>
      </c>
      <c r="R9" s="308">
        <v>1</v>
      </c>
      <c r="S9" s="306">
        <v>14546000</v>
      </c>
      <c r="T9" s="307">
        <f t="shared" si="2"/>
        <v>14546000</v>
      </c>
      <c r="U9" s="307">
        <f t="shared" si="3"/>
        <v>3000000</v>
      </c>
      <c r="V9" s="317">
        <v>2000000</v>
      </c>
      <c r="W9" s="311">
        <f t="shared" si="4"/>
        <v>2000000</v>
      </c>
      <c r="X9" s="309">
        <f t="shared" si="5"/>
        <v>1000000</v>
      </c>
      <c r="Y9" s="312"/>
      <c r="Z9" s="313"/>
      <c r="AA9" s="312"/>
      <c r="AB9" s="312"/>
      <c r="AC9" s="314"/>
      <c r="AD9" s="315"/>
      <c r="AE9" s="316" t="s">
        <v>94</v>
      </c>
      <c r="AG9" s="5" t="str">
        <f>VLOOKUP(H9,'管理用（このシートは削除しないでください）'!$H$25:$M$40,2,FALSE)</f>
        <v>a</v>
      </c>
      <c r="AH9" s="79">
        <f>VLOOKUP(H9,'管理用（このシートは削除しないでください）'!$H$25:$M$40,3,FALSE)</f>
        <v>0.66666666666666663</v>
      </c>
      <c r="AI9" s="5" t="str">
        <f>VLOOKUP(H9,'管理用（このシートは削除しないでください）'!$H$25:$M$40,4,FALSE)</f>
        <v>A</v>
      </c>
      <c r="AJ9" s="79">
        <f>VLOOKUP(H9,'管理用（このシートは削除しないでください）'!$H$25:$M$40,5,FALSE)</f>
        <v>0.33333333333333331</v>
      </c>
      <c r="AK9" s="79">
        <f>VLOOKUP(H9,'管理用（このシートは削除しないでください）'!$H$25:$M$40,6,FALSE)</f>
        <v>0.5</v>
      </c>
    </row>
    <row r="10" spans="1:37" s="5" customFormat="1" ht="54.75" customHeight="1">
      <c r="B10" s="14"/>
      <c r="C10" s="21"/>
      <c r="D10" s="14"/>
      <c r="E10" s="20"/>
      <c r="F10" s="14"/>
      <c r="G10" s="14"/>
      <c r="H10" s="32"/>
      <c r="I10" s="36"/>
      <c r="J10" s="36"/>
      <c r="K10" s="43"/>
      <c r="L10" s="46"/>
      <c r="M10" s="46"/>
      <c r="N10" s="49" t="str">
        <f t="shared" si="0"/>
        <v/>
      </c>
      <c r="O10" s="52"/>
      <c r="P10" s="49" t="str">
        <f t="shared" si="1"/>
        <v/>
      </c>
      <c r="Q10" s="46"/>
      <c r="R10" s="52"/>
      <c r="S10" s="46"/>
      <c r="T10" s="49" t="str">
        <f t="shared" si="2"/>
        <v/>
      </c>
      <c r="U10" s="54" t="str">
        <f t="shared" si="3"/>
        <v/>
      </c>
      <c r="V10" s="55"/>
      <c r="W10" s="56" t="str">
        <f t="shared" si="4"/>
        <v/>
      </c>
      <c r="X10" s="54" t="str">
        <f t="shared" si="5"/>
        <v/>
      </c>
      <c r="Y10" s="60"/>
      <c r="Z10" s="61"/>
      <c r="AA10" s="60"/>
      <c r="AB10" s="60"/>
      <c r="AC10" s="70"/>
      <c r="AD10" s="75"/>
      <c r="AE10" s="78"/>
      <c r="AG10" s="5" t="e">
        <f>VLOOKUP(H10,'管理用（このシートは削除しないでください）'!$H$25:$M$40,2,FALSE)</f>
        <v>#N/A</v>
      </c>
      <c r="AH10" s="79" t="e">
        <f>VLOOKUP(H10,'管理用（このシートは削除しないでください）'!$H$25:$M$40,3,FALSE)</f>
        <v>#N/A</v>
      </c>
      <c r="AI10" s="5" t="e">
        <f>VLOOKUP(H10,'管理用（このシートは削除しないでください）'!$H$25:$M$40,4,FALSE)</f>
        <v>#N/A</v>
      </c>
      <c r="AJ10" s="79" t="e">
        <f>VLOOKUP(H10,'管理用（このシートは削除しないでください）'!$H$25:$M$40,5,FALSE)</f>
        <v>#N/A</v>
      </c>
      <c r="AK10" s="79" t="e">
        <f>VLOOKUP(H10,'管理用（このシートは削除しないでください）'!$H$25:$M$40,6,FALSE)</f>
        <v>#N/A</v>
      </c>
    </row>
    <row r="11" spans="1:37" s="5" customFormat="1" ht="54.75" customHeight="1">
      <c r="B11" s="14"/>
      <c r="C11" s="20"/>
      <c r="D11" s="14"/>
      <c r="E11" s="20"/>
      <c r="F11" s="14"/>
      <c r="G11" s="14"/>
      <c r="H11" s="32"/>
      <c r="I11" s="36"/>
      <c r="J11" s="36"/>
      <c r="K11" s="43"/>
      <c r="L11" s="46"/>
      <c r="M11" s="46"/>
      <c r="N11" s="49" t="str">
        <f t="shared" si="0"/>
        <v/>
      </c>
      <c r="O11" s="52"/>
      <c r="P11" s="49" t="str">
        <f t="shared" si="1"/>
        <v/>
      </c>
      <c r="Q11" s="46"/>
      <c r="R11" s="52"/>
      <c r="S11" s="46"/>
      <c r="T11" s="49" t="str">
        <f t="shared" si="2"/>
        <v/>
      </c>
      <c r="U11" s="54" t="str">
        <f t="shared" si="3"/>
        <v/>
      </c>
      <c r="V11" s="55"/>
      <c r="W11" s="56" t="str">
        <f t="shared" si="4"/>
        <v/>
      </c>
      <c r="X11" s="54" t="str">
        <f t="shared" si="5"/>
        <v/>
      </c>
      <c r="Y11" s="60"/>
      <c r="Z11" s="61"/>
      <c r="AA11" s="60"/>
      <c r="AB11" s="60"/>
      <c r="AC11" s="70"/>
      <c r="AD11" s="75"/>
      <c r="AE11" s="78"/>
      <c r="AG11" s="5" t="e">
        <f>VLOOKUP(H11,'管理用（このシートは削除しないでください）'!$H$25:$M$40,2,FALSE)</f>
        <v>#N/A</v>
      </c>
      <c r="AH11" s="79" t="e">
        <f>VLOOKUP(H11,'管理用（このシートは削除しないでください）'!$H$25:$M$40,3,FALSE)</f>
        <v>#N/A</v>
      </c>
      <c r="AI11" s="5" t="e">
        <f>VLOOKUP(H11,'管理用（このシートは削除しないでください）'!$H$25:$M$40,4,FALSE)</f>
        <v>#N/A</v>
      </c>
      <c r="AJ11" s="79" t="e">
        <f>VLOOKUP(H11,'管理用（このシートは削除しないでください）'!$H$25:$M$40,5,FALSE)</f>
        <v>#N/A</v>
      </c>
      <c r="AK11" s="79" t="e">
        <f>VLOOKUP(H11,'管理用（このシートは削除しないでください）'!$H$25:$M$40,6,FALSE)</f>
        <v>#N/A</v>
      </c>
    </row>
    <row r="12" spans="1:37" s="5" customFormat="1" ht="54.75" customHeight="1">
      <c r="B12" s="14"/>
      <c r="C12" s="20"/>
      <c r="D12" s="14"/>
      <c r="E12" s="20"/>
      <c r="F12" s="25"/>
      <c r="G12" s="14"/>
      <c r="H12" s="32"/>
      <c r="I12" s="36"/>
      <c r="J12" s="36"/>
      <c r="K12" s="43"/>
      <c r="L12" s="46"/>
      <c r="M12" s="46"/>
      <c r="N12" s="49" t="str">
        <f t="shared" si="0"/>
        <v/>
      </c>
      <c r="O12" s="52"/>
      <c r="P12" s="49" t="str">
        <f t="shared" si="1"/>
        <v/>
      </c>
      <c r="Q12" s="46"/>
      <c r="R12" s="52"/>
      <c r="S12" s="46"/>
      <c r="T12" s="49" t="str">
        <f t="shared" si="2"/>
        <v/>
      </c>
      <c r="U12" s="54" t="str">
        <f t="shared" si="3"/>
        <v/>
      </c>
      <c r="V12" s="55"/>
      <c r="W12" s="56" t="str">
        <f t="shared" si="4"/>
        <v/>
      </c>
      <c r="X12" s="54" t="str">
        <f t="shared" si="5"/>
        <v/>
      </c>
      <c r="Y12" s="60"/>
      <c r="Z12" s="61"/>
      <c r="AA12" s="63"/>
      <c r="AB12" s="60"/>
      <c r="AC12" s="70"/>
      <c r="AD12" s="75"/>
      <c r="AE12" s="78"/>
      <c r="AG12" s="5" t="e">
        <f>VLOOKUP(H12,'管理用（このシートは削除しないでください）'!$H$25:$M$40,2,FALSE)</f>
        <v>#N/A</v>
      </c>
      <c r="AH12" s="79" t="e">
        <f>VLOOKUP(H12,'管理用（このシートは削除しないでください）'!$H$25:$M$40,3,FALSE)</f>
        <v>#N/A</v>
      </c>
      <c r="AI12" s="5" t="e">
        <f>VLOOKUP(H12,'管理用（このシートは削除しないでください）'!$H$25:$M$40,4,FALSE)</f>
        <v>#N/A</v>
      </c>
      <c r="AJ12" s="79" t="e">
        <f>VLOOKUP(H12,'管理用（このシートは削除しないでください）'!$H$25:$M$40,5,FALSE)</f>
        <v>#N/A</v>
      </c>
      <c r="AK12" s="79" t="e">
        <f>VLOOKUP(H12,'管理用（このシートは削除しないでください）'!$H$25:$M$40,6,FALSE)</f>
        <v>#N/A</v>
      </c>
    </row>
    <row r="13" spans="1:37" s="5" customFormat="1" ht="54.75" customHeight="1">
      <c r="B13" s="14"/>
      <c r="C13" s="20"/>
      <c r="D13" s="14"/>
      <c r="E13" s="20"/>
      <c r="F13" s="14"/>
      <c r="G13" s="14"/>
      <c r="H13" s="32"/>
      <c r="I13" s="36"/>
      <c r="J13" s="36"/>
      <c r="K13" s="43"/>
      <c r="L13" s="46"/>
      <c r="M13" s="46"/>
      <c r="N13" s="49" t="str">
        <f t="shared" si="0"/>
        <v/>
      </c>
      <c r="O13" s="52"/>
      <c r="P13" s="49" t="str">
        <f t="shared" si="1"/>
        <v/>
      </c>
      <c r="Q13" s="46"/>
      <c r="R13" s="52"/>
      <c r="S13" s="46"/>
      <c r="T13" s="49" t="str">
        <f t="shared" si="2"/>
        <v/>
      </c>
      <c r="U13" s="54" t="str">
        <f t="shared" si="3"/>
        <v/>
      </c>
      <c r="V13" s="55"/>
      <c r="W13" s="56" t="str">
        <f t="shared" si="4"/>
        <v/>
      </c>
      <c r="X13" s="54" t="str">
        <f t="shared" si="5"/>
        <v/>
      </c>
      <c r="Y13" s="60"/>
      <c r="Z13" s="61"/>
      <c r="AA13" s="60"/>
      <c r="AB13" s="60"/>
      <c r="AC13" s="70"/>
      <c r="AD13" s="75"/>
      <c r="AE13" s="78"/>
      <c r="AG13" s="5" t="e">
        <f>VLOOKUP(H13,'管理用（このシートは削除しないでください）'!$H$25:$M$40,2,FALSE)</f>
        <v>#N/A</v>
      </c>
      <c r="AH13" s="79" t="e">
        <f>VLOOKUP(H13,'管理用（このシートは削除しないでください）'!$H$25:$M$40,3,FALSE)</f>
        <v>#N/A</v>
      </c>
      <c r="AI13" s="5" t="e">
        <f>VLOOKUP(H13,'管理用（このシートは削除しないでください）'!$H$25:$M$40,4,FALSE)</f>
        <v>#N/A</v>
      </c>
      <c r="AJ13" s="79" t="e">
        <f>VLOOKUP(H13,'管理用（このシートは削除しないでください）'!$H$25:$M$40,5,FALSE)</f>
        <v>#N/A</v>
      </c>
      <c r="AK13" s="79" t="e">
        <f>VLOOKUP(H13,'管理用（このシートは削除しないでください）'!$H$25:$M$40,6,FALSE)</f>
        <v>#N/A</v>
      </c>
    </row>
    <row r="14" spans="1:37" s="5" customFormat="1" ht="54.75" customHeight="1">
      <c r="B14" s="14"/>
      <c r="C14" s="20"/>
      <c r="D14" s="14"/>
      <c r="E14" s="20"/>
      <c r="F14" s="25"/>
      <c r="G14" s="14"/>
      <c r="H14" s="32"/>
      <c r="I14" s="36"/>
      <c r="J14" s="36"/>
      <c r="K14" s="43"/>
      <c r="L14" s="46"/>
      <c r="M14" s="46"/>
      <c r="N14" s="49" t="str">
        <f t="shared" si="0"/>
        <v/>
      </c>
      <c r="O14" s="52"/>
      <c r="P14" s="49" t="str">
        <f t="shared" si="1"/>
        <v/>
      </c>
      <c r="Q14" s="46"/>
      <c r="R14" s="52"/>
      <c r="S14" s="46"/>
      <c r="T14" s="49" t="str">
        <f t="shared" si="2"/>
        <v/>
      </c>
      <c r="U14" s="54" t="str">
        <f t="shared" si="3"/>
        <v/>
      </c>
      <c r="V14" s="55"/>
      <c r="W14" s="56" t="str">
        <f t="shared" si="4"/>
        <v/>
      </c>
      <c r="X14" s="54" t="str">
        <f t="shared" si="5"/>
        <v/>
      </c>
      <c r="Y14" s="60"/>
      <c r="Z14" s="61"/>
      <c r="AA14" s="60"/>
      <c r="AB14" s="60"/>
      <c r="AC14" s="70"/>
      <c r="AD14" s="75"/>
      <c r="AE14" s="78"/>
      <c r="AG14" s="5" t="e">
        <f>VLOOKUP(H14,'管理用（このシートは削除しないでください）'!$H$25:$M$40,2,FALSE)</f>
        <v>#N/A</v>
      </c>
      <c r="AH14" s="79" t="e">
        <f>VLOOKUP(H14,'管理用（このシートは削除しないでください）'!$H$25:$M$40,3,FALSE)</f>
        <v>#N/A</v>
      </c>
      <c r="AI14" s="5" t="e">
        <f>VLOOKUP(H14,'管理用（このシートは削除しないでください）'!$H$25:$M$40,4,FALSE)</f>
        <v>#N/A</v>
      </c>
      <c r="AJ14" s="79" t="e">
        <f>VLOOKUP(H14,'管理用（このシートは削除しないでください）'!$H$25:$M$40,5,FALSE)</f>
        <v>#N/A</v>
      </c>
      <c r="AK14" s="79" t="e">
        <f>VLOOKUP(H14,'管理用（このシートは削除しないでください）'!$H$25:$M$40,6,FALSE)</f>
        <v>#N/A</v>
      </c>
    </row>
    <row r="15" spans="1:37" s="5" customFormat="1" ht="54.75" customHeight="1">
      <c r="B15" s="14"/>
      <c r="C15" s="20"/>
      <c r="D15" s="14"/>
      <c r="E15" s="20"/>
      <c r="F15" s="25"/>
      <c r="G15" s="14"/>
      <c r="H15" s="32"/>
      <c r="I15" s="36"/>
      <c r="J15" s="36"/>
      <c r="K15" s="43"/>
      <c r="L15" s="46"/>
      <c r="M15" s="46"/>
      <c r="N15" s="49" t="str">
        <f t="shared" si="0"/>
        <v/>
      </c>
      <c r="O15" s="52"/>
      <c r="P15" s="49" t="str">
        <f t="shared" si="1"/>
        <v/>
      </c>
      <c r="Q15" s="46"/>
      <c r="R15" s="52"/>
      <c r="S15" s="46"/>
      <c r="T15" s="49" t="str">
        <f t="shared" si="2"/>
        <v/>
      </c>
      <c r="U15" s="54" t="str">
        <f t="shared" si="3"/>
        <v/>
      </c>
      <c r="V15" s="55"/>
      <c r="W15" s="56" t="str">
        <f t="shared" si="4"/>
        <v/>
      </c>
      <c r="X15" s="54" t="str">
        <f t="shared" si="5"/>
        <v/>
      </c>
      <c r="Y15" s="60"/>
      <c r="Z15" s="61"/>
      <c r="AA15" s="60"/>
      <c r="AB15" s="60"/>
      <c r="AC15" s="70"/>
      <c r="AD15" s="75"/>
      <c r="AE15" s="78"/>
      <c r="AG15" s="5" t="e">
        <f>VLOOKUP(H15,'管理用（このシートは削除しないでください）'!$H$25:$M$40,2,FALSE)</f>
        <v>#N/A</v>
      </c>
      <c r="AH15" s="79" t="e">
        <f>VLOOKUP(H15,'管理用（このシートは削除しないでください）'!$H$25:$M$40,3,FALSE)</f>
        <v>#N/A</v>
      </c>
      <c r="AI15" s="5" t="e">
        <f>VLOOKUP(H15,'管理用（このシートは削除しないでください）'!$H$25:$M$40,4,FALSE)</f>
        <v>#N/A</v>
      </c>
      <c r="AJ15" s="79" t="e">
        <f>VLOOKUP(H15,'管理用（このシートは削除しないでください）'!$H$25:$M$40,5,FALSE)</f>
        <v>#N/A</v>
      </c>
      <c r="AK15" s="79" t="e">
        <f>VLOOKUP(H15,'管理用（このシートは削除しないでください）'!$H$25:$M$40,6,FALSE)</f>
        <v>#N/A</v>
      </c>
    </row>
    <row r="16" spans="1:37" s="5" customFormat="1" ht="54.75" customHeight="1">
      <c r="B16" s="14"/>
      <c r="C16" s="20"/>
      <c r="D16" s="14"/>
      <c r="E16" s="20"/>
      <c r="F16" s="25"/>
      <c r="G16" s="14"/>
      <c r="H16" s="32"/>
      <c r="I16" s="36"/>
      <c r="J16" s="36"/>
      <c r="K16" s="43"/>
      <c r="L16" s="46"/>
      <c r="M16" s="46"/>
      <c r="N16" s="49" t="str">
        <f t="shared" si="0"/>
        <v/>
      </c>
      <c r="O16" s="52"/>
      <c r="P16" s="49" t="str">
        <f t="shared" si="1"/>
        <v/>
      </c>
      <c r="Q16" s="46"/>
      <c r="R16" s="52"/>
      <c r="S16" s="46"/>
      <c r="T16" s="49" t="str">
        <f t="shared" si="2"/>
        <v/>
      </c>
      <c r="U16" s="54" t="str">
        <f t="shared" si="3"/>
        <v/>
      </c>
      <c r="V16" s="55"/>
      <c r="W16" s="56" t="str">
        <f t="shared" si="4"/>
        <v/>
      </c>
      <c r="X16" s="54" t="str">
        <f t="shared" si="5"/>
        <v/>
      </c>
      <c r="Y16" s="60"/>
      <c r="Z16" s="61"/>
      <c r="AA16" s="60"/>
      <c r="AB16" s="60"/>
      <c r="AC16" s="70"/>
      <c r="AD16" s="75"/>
      <c r="AE16" s="78"/>
      <c r="AG16" s="5" t="e">
        <f>VLOOKUP(H16,'管理用（このシートは削除しないでください）'!$H$25:$M$40,2,FALSE)</f>
        <v>#N/A</v>
      </c>
      <c r="AH16" s="79" t="e">
        <f>VLOOKUP(H16,'管理用（このシートは削除しないでください）'!$H$25:$M$40,3,FALSE)</f>
        <v>#N/A</v>
      </c>
      <c r="AI16" s="5" t="e">
        <f>VLOOKUP(H16,'管理用（このシートは削除しないでください）'!$H$25:$M$40,4,FALSE)</f>
        <v>#N/A</v>
      </c>
      <c r="AJ16" s="79" t="e">
        <f>VLOOKUP(H16,'管理用（このシートは削除しないでください）'!$H$25:$M$40,5,FALSE)</f>
        <v>#N/A</v>
      </c>
      <c r="AK16" s="79" t="e">
        <f>VLOOKUP(H16,'管理用（このシートは削除しないでください）'!$H$25:$M$40,6,FALSE)</f>
        <v>#N/A</v>
      </c>
    </row>
    <row r="17" spans="2:37" s="5" customFormat="1" ht="54.75" customHeight="1">
      <c r="B17" s="14"/>
      <c r="C17" s="20"/>
      <c r="D17" s="14"/>
      <c r="E17" s="20"/>
      <c r="F17" s="25"/>
      <c r="G17" s="14"/>
      <c r="H17" s="32"/>
      <c r="I17" s="36"/>
      <c r="J17" s="36"/>
      <c r="K17" s="43"/>
      <c r="L17" s="46"/>
      <c r="M17" s="46"/>
      <c r="N17" s="49" t="str">
        <f t="shared" si="0"/>
        <v/>
      </c>
      <c r="O17" s="52"/>
      <c r="P17" s="49" t="str">
        <f t="shared" si="1"/>
        <v/>
      </c>
      <c r="Q17" s="46"/>
      <c r="R17" s="52"/>
      <c r="S17" s="46"/>
      <c r="T17" s="49" t="str">
        <f t="shared" si="2"/>
        <v/>
      </c>
      <c r="U17" s="54" t="str">
        <f t="shared" si="3"/>
        <v/>
      </c>
      <c r="V17" s="55"/>
      <c r="W17" s="56" t="str">
        <f t="shared" si="4"/>
        <v/>
      </c>
      <c r="X17" s="54" t="str">
        <f t="shared" si="5"/>
        <v/>
      </c>
      <c r="Y17" s="60"/>
      <c r="Z17" s="61"/>
      <c r="AA17" s="60"/>
      <c r="AB17" s="60"/>
      <c r="AC17" s="70"/>
      <c r="AD17" s="75"/>
      <c r="AE17" s="78"/>
      <c r="AG17" s="5" t="e">
        <f>VLOOKUP(H17,'管理用（このシートは削除しないでください）'!$H$25:$M$40,2,FALSE)</f>
        <v>#N/A</v>
      </c>
      <c r="AH17" s="79" t="e">
        <f>VLOOKUP(H17,'管理用（このシートは削除しないでください）'!$H$25:$M$40,3,FALSE)</f>
        <v>#N/A</v>
      </c>
      <c r="AI17" s="5" t="e">
        <f>VLOOKUP(H17,'管理用（このシートは削除しないでください）'!$H$25:$M$40,4,FALSE)</f>
        <v>#N/A</v>
      </c>
      <c r="AJ17" s="79" t="e">
        <f>VLOOKUP(H17,'管理用（このシートは削除しないでください）'!$H$25:$M$40,5,FALSE)</f>
        <v>#N/A</v>
      </c>
      <c r="AK17" s="79" t="e">
        <f>VLOOKUP(H17,'管理用（このシートは削除しないでください）'!$H$25:$M$40,6,FALSE)</f>
        <v>#N/A</v>
      </c>
    </row>
    <row r="18" spans="2:37" s="5" customFormat="1" ht="54.75" customHeight="1">
      <c r="B18" s="14"/>
      <c r="C18" s="20"/>
      <c r="D18" s="14"/>
      <c r="E18" s="20"/>
      <c r="F18" s="25"/>
      <c r="G18" s="14"/>
      <c r="H18" s="32"/>
      <c r="I18" s="36"/>
      <c r="J18" s="36"/>
      <c r="K18" s="43"/>
      <c r="L18" s="46"/>
      <c r="M18" s="46"/>
      <c r="N18" s="49" t="str">
        <f t="shared" si="0"/>
        <v/>
      </c>
      <c r="O18" s="52"/>
      <c r="P18" s="49" t="str">
        <f t="shared" si="1"/>
        <v/>
      </c>
      <c r="Q18" s="46"/>
      <c r="R18" s="52"/>
      <c r="S18" s="46"/>
      <c r="T18" s="49" t="str">
        <f t="shared" si="2"/>
        <v/>
      </c>
      <c r="U18" s="54" t="str">
        <f t="shared" si="3"/>
        <v/>
      </c>
      <c r="V18" s="55"/>
      <c r="W18" s="56" t="str">
        <f t="shared" si="4"/>
        <v/>
      </c>
      <c r="X18" s="54" t="str">
        <f t="shared" si="5"/>
        <v/>
      </c>
      <c r="Y18" s="60"/>
      <c r="Z18" s="61"/>
      <c r="AA18" s="60"/>
      <c r="AB18" s="60"/>
      <c r="AC18" s="70"/>
      <c r="AD18" s="75"/>
      <c r="AE18" s="78"/>
      <c r="AG18" s="5" t="e">
        <f>VLOOKUP(H18,'管理用（このシートは削除しないでください）'!$H$25:$M$40,2,FALSE)</f>
        <v>#N/A</v>
      </c>
      <c r="AH18" s="79" t="e">
        <f>VLOOKUP(H18,'管理用（このシートは削除しないでください）'!$H$25:$M$40,3,FALSE)</f>
        <v>#N/A</v>
      </c>
      <c r="AI18" s="5" t="e">
        <f>VLOOKUP(H18,'管理用（このシートは削除しないでください）'!$H$25:$M$40,4,FALSE)</f>
        <v>#N/A</v>
      </c>
      <c r="AJ18" s="79" t="e">
        <f>VLOOKUP(H18,'管理用（このシートは削除しないでください）'!$H$25:$M$40,5,FALSE)</f>
        <v>#N/A</v>
      </c>
      <c r="AK18" s="79" t="e">
        <f>VLOOKUP(H18,'管理用（このシートは削除しないでください）'!$H$25:$M$40,6,FALSE)</f>
        <v>#N/A</v>
      </c>
    </row>
    <row r="19" spans="2:37" s="5" customFormat="1" ht="54.75" customHeight="1">
      <c r="B19" s="14"/>
      <c r="C19" s="20"/>
      <c r="D19" s="14"/>
      <c r="E19" s="20"/>
      <c r="F19" s="25"/>
      <c r="G19" s="14"/>
      <c r="H19" s="32"/>
      <c r="I19" s="36"/>
      <c r="J19" s="36"/>
      <c r="K19" s="43"/>
      <c r="L19" s="46"/>
      <c r="M19" s="46"/>
      <c r="N19" s="49" t="str">
        <f t="shared" si="0"/>
        <v/>
      </c>
      <c r="O19" s="52"/>
      <c r="P19" s="49" t="str">
        <f t="shared" si="1"/>
        <v/>
      </c>
      <c r="Q19" s="46"/>
      <c r="R19" s="52"/>
      <c r="S19" s="46"/>
      <c r="T19" s="49" t="str">
        <f t="shared" si="2"/>
        <v/>
      </c>
      <c r="U19" s="54" t="str">
        <f t="shared" si="3"/>
        <v/>
      </c>
      <c r="V19" s="55"/>
      <c r="W19" s="56" t="str">
        <f t="shared" si="4"/>
        <v/>
      </c>
      <c r="X19" s="54" t="str">
        <f t="shared" si="5"/>
        <v/>
      </c>
      <c r="Y19" s="60"/>
      <c r="Z19" s="61"/>
      <c r="AA19" s="60"/>
      <c r="AB19" s="60"/>
      <c r="AC19" s="70"/>
      <c r="AD19" s="75"/>
      <c r="AE19" s="78"/>
      <c r="AG19" s="5" t="e">
        <f>VLOOKUP(H19,'管理用（このシートは削除しないでください）'!$H$25:$M$40,2,FALSE)</f>
        <v>#N/A</v>
      </c>
      <c r="AH19" s="79" t="e">
        <f>VLOOKUP(H19,'管理用（このシートは削除しないでください）'!$H$25:$M$40,3,FALSE)</f>
        <v>#N/A</v>
      </c>
      <c r="AI19" s="5" t="e">
        <f>VLOOKUP(H19,'管理用（このシートは削除しないでください）'!$H$25:$M$40,4,FALSE)</f>
        <v>#N/A</v>
      </c>
      <c r="AJ19" s="79" t="e">
        <f>VLOOKUP(H19,'管理用（このシートは削除しないでください）'!$H$25:$M$40,5,FALSE)</f>
        <v>#N/A</v>
      </c>
      <c r="AK19" s="79" t="e">
        <f>VLOOKUP(H19,'管理用（このシートは削除しないでください）'!$H$25:$M$40,6,FALSE)</f>
        <v>#N/A</v>
      </c>
    </row>
    <row r="20" spans="2:37" s="5" customFormat="1" ht="54.75" customHeight="1">
      <c r="B20" s="14"/>
      <c r="C20" s="20"/>
      <c r="D20" s="14"/>
      <c r="E20" s="20"/>
      <c r="F20" s="25"/>
      <c r="G20" s="14"/>
      <c r="H20" s="32"/>
      <c r="I20" s="36"/>
      <c r="J20" s="36"/>
      <c r="K20" s="43"/>
      <c r="L20" s="46"/>
      <c r="M20" s="46"/>
      <c r="N20" s="49" t="str">
        <f t="shared" si="0"/>
        <v/>
      </c>
      <c r="O20" s="52"/>
      <c r="P20" s="49" t="str">
        <f t="shared" si="1"/>
        <v/>
      </c>
      <c r="Q20" s="46"/>
      <c r="R20" s="52"/>
      <c r="S20" s="46"/>
      <c r="T20" s="49" t="str">
        <f t="shared" si="2"/>
        <v/>
      </c>
      <c r="U20" s="54" t="str">
        <f t="shared" si="3"/>
        <v/>
      </c>
      <c r="V20" s="55"/>
      <c r="W20" s="56" t="str">
        <f t="shared" si="4"/>
        <v/>
      </c>
      <c r="X20" s="54" t="str">
        <f t="shared" si="5"/>
        <v/>
      </c>
      <c r="Y20" s="60"/>
      <c r="Z20" s="61"/>
      <c r="AA20" s="60"/>
      <c r="AB20" s="60"/>
      <c r="AC20" s="70"/>
      <c r="AD20" s="75"/>
      <c r="AE20" s="78"/>
      <c r="AG20" s="5" t="e">
        <f>VLOOKUP(H20,'管理用（このシートは削除しないでください）'!$H$25:$M$40,2,FALSE)</f>
        <v>#N/A</v>
      </c>
      <c r="AH20" s="79" t="e">
        <f>VLOOKUP(H20,'管理用（このシートは削除しないでください）'!$H$25:$M$40,3,FALSE)</f>
        <v>#N/A</v>
      </c>
      <c r="AI20" s="5" t="e">
        <f>VLOOKUP(H20,'管理用（このシートは削除しないでください）'!$H$25:$M$40,4,FALSE)</f>
        <v>#N/A</v>
      </c>
      <c r="AJ20" s="79" t="e">
        <f>VLOOKUP(H20,'管理用（このシートは削除しないでください）'!$H$25:$M$40,5,FALSE)</f>
        <v>#N/A</v>
      </c>
      <c r="AK20" s="79" t="e">
        <f>VLOOKUP(H20,'管理用（このシートは削除しないでください）'!$H$25:$M$40,6,FALSE)</f>
        <v>#N/A</v>
      </c>
    </row>
    <row r="22" spans="2:37" ht="17.25">
      <c r="B22" s="15" t="s">
        <v>68</v>
      </c>
    </row>
    <row r="24" spans="2:37">
      <c r="B24" s="1" t="s">
        <v>96</v>
      </c>
    </row>
    <row r="25" spans="2:37">
      <c r="B25" s="1" t="s">
        <v>71</v>
      </c>
    </row>
    <row r="26" spans="2:37">
      <c r="B26" s="1" t="s">
        <v>29</v>
      </c>
    </row>
    <row r="27" spans="2:37">
      <c r="B27" s="1" t="s">
        <v>98</v>
      </c>
    </row>
    <row r="28" spans="2:37">
      <c r="B28" s="1" t="s">
        <v>40</v>
      </c>
    </row>
    <row r="29" spans="2:37">
      <c r="B29" s="1" t="s">
        <v>19</v>
      </c>
    </row>
    <row r="30" spans="2:37">
      <c r="B30" s="1" t="s">
        <v>60</v>
      </c>
    </row>
    <row r="31" spans="2:37">
      <c r="B31" s="1" t="s">
        <v>58</v>
      </c>
    </row>
    <row r="32" spans="2:37">
      <c r="B32" s="1" t="s">
        <v>74</v>
      </c>
    </row>
    <row r="33" spans="2:2">
      <c r="B33" s="1" t="s">
        <v>100</v>
      </c>
    </row>
    <row r="34" spans="2:2">
      <c r="B34" s="1" t="s">
        <v>101</v>
      </c>
    </row>
    <row r="35" spans="2:2">
      <c r="B35" s="1" t="s">
        <v>102</v>
      </c>
    </row>
  </sheetData>
  <mergeCells count="4">
    <mergeCell ref="C5:D5"/>
    <mergeCell ref="E5:F5"/>
    <mergeCell ref="O5:Q5"/>
    <mergeCell ref="R5:T5"/>
  </mergeCells>
  <phoneticPr fontId="4"/>
  <dataValidations disablePrompts="1" count="1">
    <dataValidation type="list" allowBlank="1" showInputMessage="1" showErrorMessage="1" sqref="H10:H20">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'管理用（このシートは削除しないでください）'!$T$3:$U$3</xm:f>
          </x14:formula1>
          <xm:sqref>H8:H9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81"/>
  <sheetViews>
    <sheetView view="pageBreakPreview" zoomScale="95" zoomScaleSheetLayoutView="95" workbookViewId="0">
      <selection activeCell="E14" sqref="E14"/>
    </sheetView>
  </sheetViews>
  <sheetFormatPr defaultColWidth="9" defaultRowHeight="13.5" outlineLevelCol="1"/>
  <cols>
    <col min="1" max="2" width="6.125" style="1" customWidth="1"/>
    <col min="3" max="6" width="25" style="1" customWidth="1"/>
    <col min="7" max="12" width="8.5" style="1" hidden="1" customWidth="1"/>
    <col min="13" max="21" width="8.5" style="1" hidden="1" customWidth="1" outlineLevel="1"/>
    <col min="22" max="22" width="10.625" style="1" customWidth="1" collapsed="1"/>
    <col min="23" max="24" width="10.625" style="1" customWidth="1"/>
    <col min="25" max="16384" width="9" style="1"/>
  </cols>
  <sheetData>
    <row r="1" spans="1:22" ht="19.5" customHeight="1">
      <c r="A1" s="81" t="s">
        <v>103</v>
      </c>
    </row>
    <row r="2" spans="1:22" ht="17.25" customHeight="1">
      <c r="A2" s="345" t="s">
        <v>104</v>
      </c>
      <c r="B2" s="345"/>
      <c r="C2" s="345"/>
      <c r="D2" s="345"/>
      <c r="E2" s="345"/>
      <c r="F2" s="345"/>
      <c r="G2" s="345"/>
      <c r="H2" s="345"/>
      <c r="I2" s="81"/>
      <c r="J2" s="81"/>
      <c r="K2" s="81"/>
      <c r="L2" s="81"/>
      <c r="M2" s="170"/>
      <c r="N2" s="170"/>
      <c r="O2" s="170"/>
      <c r="P2" s="170"/>
      <c r="Q2" s="170"/>
      <c r="R2" s="170"/>
      <c r="S2" s="170"/>
      <c r="T2" s="170"/>
      <c r="U2" s="170"/>
    </row>
    <row r="3" spans="1:22" ht="17.25">
      <c r="A3" s="345"/>
      <c r="B3" s="345"/>
      <c r="C3" s="345"/>
      <c r="D3" s="345"/>
      <c r="E3" s="345"/>
      <c r="F3" s="345"/>
      <c r="G3" s="345"/>
      <c r="H3" s="345"/>
      <c r="I3" s="81"/>
      <c r="J3" s="81"/>
      <c r="K3" s="81"/>
      <c r="L3" s="81"/>
      <c r="M3" s="170"/>
      <c r="N3" s="170"/>
      <c r="O3" s="170"/>
      <c r="P3" s="170"/>
      <c r="Q3" s="170"/>
      <c r="R3" s="170"/>
      <c r="S3" s="170"/>
      <c r="T3" s="170"/>
      <c r="U3" s="170"/>
    </row>
    <row r="4" spans="1:22">
      <c r="A4" s="82" t="s">
        <v>106</v>
      </c>
    </row>
    <row r="5" spans="1:22" s="80" customFormat="1" ht="19.5" customHeight="1">
      <c r="A5" s="326" t="s">
        <v>107</v>
      </c>
      <c r="B5" s="327"/>
      <c r="C5" s="94"/>
      <c r="D5" s="106" t="s">
        <v>110</v>
      </c>
      <c r="E5" s="328" t="s">
        <v>109</v>
      </c>
      <c r="F5" s="329"/>
      <c r="G5" s="150"/>
      <c r="H5" s="154"/>
      <c r="I5" s="154"/>
      <c r="J5" s="154"/>
      <c r="K5" s="167"/>
      <c r="V5" s="298"/>
    </row>
    <row r="6" spans="1:22" s="80" customFormat="1" ht="12">
      <c r="A6" s="83"/>
    </row>
    <row r="7" spans="1:22" s="80" customFormat="1" ht="18" customHeight="1">
      <c r="A7" s="330" t="s">
        <v>113</v>
      </c>
      <c r="B7" s="331" t="s">
        <v>115</v>
      </c>
      <c r="C7" s="332"/>
      <c r="D7" s="330" t="s">
        <v>116</v>
      </c>
      <c r="E7" s="331"/>
      <c r="F7" s="332"/>
      <c r="G7" s="330" t="s">
        <v>118</v>
      </c>
      <c r="H7" s="331"/>
      <c r="I7" s="331"/>
      <c r="J7" s="331"/>
      <c r="K7" s="331"/>
      <c r="L7" s="332"/>
      <c r="M7" s="330" t="s">
        <v>118</v>
      </c>
      <c r="N7" s="331"/>
      <c r="O7" s="331"/>
      <c r="P7" s="331"/>
      <c r="Q7" s="331"/>
      <c r="R7" s="331"/>
      <c r="S7" s="331"/>
      <c r="T7" s="331"/>
      <c r="U7" s="332"/>
    </row>
    <row r="8" spans="1:22" s="80" customFormat="1" ht="18" customHeight="1">
      <c r="A8" s="346"/>
      <c r="B8" s="347"/>
      <c r="C8" s="348"/>
      <c r="D8" s="346" t="s">
        <v>121</v>
      </c>
      <c r="E8" s="347" t="s">
        <v>79</v>
      </c>
      <c r="F8" s="348" t="s">
        <v>83</v>
      </c>
      <c r="G8" s="325" t="s">
        <v>122</v>
      </c>
      <c r="H8" s="324"/>
      <c r="I8" s="155" t="str">
        <f>IF(I28="","",ROUND(I28/F28*100,0))</f>
        <v/>
      </c>
      <c r="J8" s="323" t="s">
        <v>123</v>
      </c>
      <c r="K8" s="324"/>
      <c r="L8" s="168" t="str">
        <f>IF(I8="","",IF(I8=100,"",100-I8))</f>
        <v/>
      </c>
      <c r="M8" s="325" t="s">
        <v>124</v>
      </c>
      <c r="N8" s="324"/>
      <c r="O8" s="155" t="str">
        <f>IF(O28="","",ROUND(O28/L28*100,0))</f>
        <v/>
      </c>
      <c r="P8" s="325" t="s">
        <v>124</v>
      </c>
      <c r="Q8" s="324"/>
      <c r="R8" s="155" t="str">
        <f>IF(R28="","",ROUND(R28/O28*100,0))</f>
        <v/>
      </c>
      <c r="S8" s="323" t="s">
        <v>124</v>
      </c>
      <c r="T8" s="324"/>
      <c r="U8" s="168" t="str">
        <f>IF(O8="","",IF(O8=100,"",100-O8))</f>
        <v/>
      </c>
    </row>
    <row r="9" spans="1:22" s="80" customFormat="1" ht="18" customHeight="1">
      <c r="A9" s="333"/>
      <c r="B9" s="334"/>
      <c r="C9" s="335"/>
      <c r="D9" s="333"/>
      <c r="E9" s="334"/>
      <c r="F9" s="335"/>
      <c r="G9" s="84" t="s">
        <v>121</v>
      </c>
      <c r="H9" s="88" t="s">
        <v>79</v>
      </c>
      <c r="I9" s="88" t="s">
        <v>83</v>
      </c>
      <c r="J9" s="88" t="s">
        <v>121</v>
      </c>
      <c r="K9" s="88" t="s">
        <v>79</v>
      </c>
      <c r="L9" s="96" t="s">
        <v>83</v>
      </c>
      <c r="M9" s="84" t="s">
        <v>121</v>
      </c>
      <c r="N9" s="88" t="s">
        <v>79</v>
      </c>
      <c r="O9" s="88" t="s">
        <v>83</v>
      </c>
      <c r="P9" s="84" t="s">
        <v>121</v>
      </c>
      <c r="Q9" s="88" t="s">
        <v>79</v>
      </c>
      <c r="R9" s="88" t="s">
        <v>83</v>
      </c>
      <c r="S9" s="88" t="s">
        <v>121</v>
      </c>
      <c r="T9" s="88" t="s">
        <v>79</v>
      </c>
      <c r="U9" s="96" t="s">
        <v>83</v>
      </c>
    </row>
    <row r="10" spans="1:22" s="80" customFormat="1" ht="18" customHeight="1">
      <c r="A10" s="340" t="s">
        <v>126</v>
      </c>
      <c r="B10" s="352" t="s">
        <v>129</v>
      </c>
      <c r="C10" s="97"/>
      <c r="D10" s="107" t="s">
        <v>131</v>
      </c>
      <c r="E10" s="123" t="s">
        <v>117</v>
      </c>
      <c r="F10" s="136" t="s">
        <v>132</v>
      </c>
      <c r="G10" s="107" t="s">
        <v>134</v>
      </c>
      <c r="H10" s="123" t="s">
        <v>117</v>
      </c>
      <c r="I10" s="123" t="s">
        <v>31</v>
      </c>
      <c r="J10" s="123" t="s">
        <v>131</v>
      </c>
      <c r="K10" s="123" t="s">
        <v>117</v>
      </c>
      <c r="L10" s="136" t="s">
        <v>31</v>
      </c>
      <c r="M10" s="107" t="s">
        <v>134</v>
      </c>
      <c r="N10" s="123" t="s">
        <v>117</v>
      </c>
      <c r="O10" s="123" t="s">
        <v>31</v>
      </c>
      <c r="P10" s="107" t="s">
        <v>134</v>
      </c>
      <c r="Q10" s="123" t="s">
        <v>117</v>
      </c>
      <c r="R10" s="123" t="s">
        <v>31</v>
      </c>
      <c r="S10" s="123" t="s">
        <v>131</v>
      </c>
      <c r="T10" s="123" t="s">
        <v>117</v>
      </c>
      <c r="U10" s="136" t="s">
        <v>31</v>
      </c>
    </row>
    <row r="11" spans="1:22" s="80" customFormat="1" ht="18" customHeight="1">
      <c r="A11" s="341"/>
      <c r="B11" s="349"/>
      <c r="C11" s="98" t="s">
        <v>47</v>
      </c>
      <c r="D11" s="108"/>
      <c r="E11" s="124" t="str">
        <f t="shared" ref="E11:E47" si="0">IF(D11="","",F11/D11)</f>
        <v/>
      </c>
      <c r="F11" s="137"/>
      <c r="G11" s="108"/>
      <c r="H11" s="124" t="str">
        <f t="shared" ref="H11:H47" si="1">IF(G11="","",I11/G11)</f>
        <v/>
      </c>
      <c r="I11" s="156"/>
      <c r="J11" s="124"/>
      <c r="K11" s="124" t="str">
        <f t="shared" ref="K11:K16" si="2">IF(J11="","",L11/J11)</f>
        <v/>
      </c>
      <c r="L11" s="169"/>
      <c r="M11" s="108"/>
      <c r="N11" s="124" t="str">
        <f t="shared" ref="N11:N47" si="3">IF(M11="","",O11/M11)</f>
        <v/>
      </c>
      <c r="O11" s="156"/>
      <c r="P11" s="108"/>
      <c r="Q11" s="124" t="str">
        <f t="shared" ref="Q11:Q47" si="4">IF(P11="","",R11/P11)</f>
        <v/>
      </c>
      <c r="R11" s="156"/>
      <c r="S11" s="124"/>
      <c r="T11" s="124" t="str">
        <f t="shared" ref="T11:T47" si="5">IF(S11="","",U11/S11)</f>
        <v/>
      </c>
      <c r="U11" s="169"/>
    </row>
    <row r="12" spans="1:22" s="80" customFormat="1" ht="18" customHeight="1">
      <c r="A12" s="341"/>
      <c r="B12" s="349"/>
      <c r="C12" s="99" t="s">
        <v>444</v>
      </c>
      <c r="D12" s="108"/>
      <c r="E12" s="124" t="str">
        <f t="shared" si="0"/>
        <v/>
      </c>
      <c r="F12" s="137"/>
      <c r="G12" s="108"/>
      <c r="H12" s="124" t="str">
        <f t="shared" si="1"/>
        <v/>
      </c>
      <c r="I12" s="156"/>
      <c r="J12" s="124"/>
      <c r="K12" s="124" t="str">
        <f t="shared" si="2"/>
        <v/>
      </c>
      <c r="L12" s="169"/>
      <c r="M12" s="108"/>
      <c r="N12" s="124" t="str">
        <f t="shared" si="3"/>
        <v/>
      </c>
      <c r="O12" s="156"/>
      <c r="P12" s="108"/>
      <c r="Q12" s="124" t="str">
        <f t="shared" si="4"/>
        <v/>
      </c>
      <c r="R12" s="156"/>
      <c r="S12" s="124"/>
      <c r="T12" s="124" t="str">
        <f t="shared" si="5"/>
        <v/>
      </c>
      <c r="U12" s="169"/>
    </row>
    <row r="13" spans="1:22" s="80" customFormat="1" ht="18" customHeight="1">
      <c r="A13" s="341"/>
      <c r="B13" s="349"/>
      <c r="C13" s="100" t="s">
        <v>443</v>
      </c>
      <c r="D13" s="109"/>
      <c r="E13" s="125" t="str">
        <f t="shared" si="0"/>
        <v/>
      </c>
      <c r="F13" s="138"/>
      <c r="G13" s="151"/>
      <c r="H13" s="126" t="str">
        <f t="shared" si="1"/>
        <v/>
      </c>
      <c r="I13" s="157"/>
      <c r="J13" s="163"/>
      <c r="K13" s="126" t="str">
        <f t="shared" si="2"/>
        <v/>
      </c>
      <c r="L13" s="138"/>
      <c r="M13" s="113"/>
      <c r="N13" s="126" t="str">
        <f t="shared" si="3"/>
        <v/>
      </c>
      <c r="O13" s="157"/>
      <c r="P13" s="113"/>
      <c r="Q13" s="126" t="str">
        <f t="shared" si="4"/>
        <v/>
      </c>
      <c r="R13" s="157"/>
      <c r="S13" s="157"/>
      <c r="T13" s="126" t="str">
        <f t="shared" si="5"/>
        <v/>
      </c>
      <c r="U13" s="138"/>
    </row>
    <row r="14" spans="1:22" s="80" customFormat="1" ht="18" customHeight="1">
      <c r="A14" s="341"/>
      <c r="B14" s="349"/>
      <c r="C14" s="98" t="s">
        <v>138</v>
      </c>
      <c r="D14" s="110"/>
      <c r="E14" s="126" t="str">
        <f t="shared" si="0"/>
        <v/>
      </c>
      <c r="F14" s="139"/>
      <c r="G14" s="110"/>
      <c r="H14" s="126" t="str">
        <f t="shared" si="1"/>
        <v/>
      </c>
      <c r="I14" s="129"/>
      <c r="J14" s="126"/>
      <c r="K14" s="126" t="str">
        <f t="shared" si="2"/>
        <v/>
      </c>
      <c r="L14" s="139"/>
      <c r="M14" s="110"/>
      <c r="N14" s="126" t="str">
        <f t="shared" si="3"/>
        <v/>
      </c>
      <c r="O14" s="129"/>
      <c r="P14" s="110"/>
      <c r="Q14" s="126" t="str">
        <f t="shared" si="4"/>
        <v/>
      </c>
      <c r="R14" s="129"/>
      <c r="S14" s="126"/>
      <c r="T14" s="126" t="str">
        <f t="shared" si="5"/>
        <v/>
      </c>
      <c r="U14" s="139"/>
    </row>
    <row r="15" spans="1:22" s="80" customFormat="1" ht="18" customHeight="1">
      <c r="A15" s="341"/>
      <c r="B15" s="349"/>
      <c r="C15" s="99"/>
      <c r="D15" s="111"/>
      <c r="E15" s="127" t="str">
        <f t="shared" si="0"/>
        <v/>
      </c>
      <c r="F15" s="138"/>
      <c r="G15" s="111"/>
      <c r="H15" s="128" t="str">
        <f t="shared" si="1"/>
        <v/>
      </c>
      <c r="I15" s="158"/>
      <c r="J15" s="157"/>
      <c r="K15" s="126" t="str">
        <f t="shared" si="2"/>
        <v/>
      </c>
      <c r="L15" s="138"/>
      <c r="M15" s="113"/>
      <c r="N15" s="126" t="str">
        <f t="shared" si="3"/>
        <v/>
      </c>
      <c r="O15" s="158"/>
      <c r="P15" s="113"/>
      <c r="Q15" s="126" t="str">
        <f t="shared" si="4"/>
        <v/>
      </c>
      <c r="R15" s="158"/>
      <c r="S15" s="157"/>
      <c r="T15" s="126" t="str">
        <f t="shared" si="5"/>
        <v/>
      </c>
      <c r="U15" s="138"/>
    </row>
    <row r="16" spans="1:22" s="80" customFormat="1" ht="18" customHeight="1">
      <c r="A16" s="341"/>
      <c r="B16" s="349"/>
      <c r="C16" s="99"/>
      <c r="D16" s="111"/>
      <c r="E16" s="128" t="str">
        <f t="shared" si="0"/>
        <v/>
      </c>
      <c r="F16" s="138"/>
      <c r="G16" s="111"/>
      <c r="H16" s="128" t="str">
        <f t="shared" si="1"/>
        <v/>
      </c>
      <c r="I16" s="158"/>
      <c r="J16" s="157"/>
      <c r="K16" s="126" t="str">
        <f t="shared" si="2"/>
        <v/>
      </c>
      <c r="L16" s="138"/>
      <c r="M16" s="113"/>
      <c r="N16" s="126" t="str">
        <f t="shared" si="3"/>
        <v/>
      </c>
      <c r="O16" s="158"/>
      <c r="P16" s="113"/>
      <c r="Q16" s="126" t="str">
        <f t="shared" si="4"/>
        <v/>
      </c>
      <c r="R16" s="158"/>
      <c r="S16" s="157"/>
      <c r="T16" s="126" t="str">
        <f t="shared" si="5"/>
        <v/>
      </c>
      <c r="U16" s="138"/>
    </row>
    <row r="17" spans="1:24" s="80" customFormat="1" ht="18" customHeight="1">
      <c r="A17" s="341"/>
      <c r="B17" s="349"/>
      <c r="C17" s="99"/>
      <c r="D17" s="112"/>
      <c r="E17" s="128" t="str">
        <f t="shared" si="0"/>
        <v/>
      </c>
      <c r="F17" s="138"/>
      <c r="G17" s="111"/>
      <c r="H17" s="128" t="str">
        <f t="shared" si="1"/>
        <v/>
      </c>
      <c r="I17" s="158"/>
      <c r="J17" s="164"/>
      <c r="K17" s="129"/>
      <c r="L17" s="138"/>
      <c r="M17" s="113"/>
      <c r="N17" s="126" t="str">
        <f t="shared" si="3"/>
        <v/>
      </c>
      <c r="O17" s="158"/>
      <c r="P17" s="113"/>
      <c r="Q17" s="126" t="str">
        <f t="shared" si="4"/>
        <v/>
      </c>
      <c r="R17" s="158"/>
      <c r="S17" s="158"/>
      <c r="T17" s="129" t="str">
        <f t="shared" si="5"/>
        <v/>
      </c>
      <c r="U17" s="138"/>
    </row>
    <row r="18" spans="1:24" s="80" customFormat="1" ht="18" customHeight="1">
      <c r="A18" s="341"/>
      <c r="B18" s="349"/>
      <c r="C18" s="98" t="s">
        <v>140</v>
      </c>
      <c r="D18" s="110"/>
      <c r="E18" s="126" t="str">
        <f t="shared" si="0"/>
        <v/>
      </c>
      <c r="F18" s="139"/>
      <c r="G18" s="110"/>
      <c r="H18" s="129" t="str">
        <f t="shared" si="1"/>
        <v/>
      </c>
      <c r="I18" s="129"/>
      <c r="J18" s="129"/>
      <c r="K18" s="129" t="str">
        <f t="shared" ref="K18:K47" si="6">IF(J18="","",L18/J18)</f>
        <v/>
      </c>
      <c r="L18" s="139"/>
      <c r="M18" s="110"/>
      <c r="N18" s="129" t="str">
        <f t="shared" si="3"/>
        <v/>
      </c>
      <c r="O18" s="129"/>
      <c r="P18" s="110"/>
      <c r="Q18" s="129" t="str">
        <f t="shared" si="4"/>
        <v/>
      </c>
      <c r="R18" s="129"/>
      <c r="S18" s="129"/>
      <c r="T18" s="129" t="str">
        <f t="shared" si="5"/>
        <v/>
      </c>
      <c r="U18" s="139"/>
    </row>
    <row r="19" spans="1:24" s="80" customFormat="1" ht="18" customHeight="1">
      <c r="A19" s="341"/>
      <c r="B19" s="349"/>
      <c r="C19" s="98" t="str">
        <f>C12</f>
        <v>&lt;建築工事&gt;</v>
      </c>
      <c r="D19" s="110"/>
      <c r="E19" s="126" t="str">
        <f t="shared" si="0"/>
        <v/>
      </c>
      <c r="F19" s="139"/>
      <c r="G19" s="152"/>
      <c r="H19" s="129" t="str">
        <f t="shared" si="1"/>
        <v/>
      </c>
      <c r="I19" s="129"/>
      <c r="J19" s="129"/>
      <c r="K19" s="129" t="str">
        <f t="shared" si="6"/>
        <v/>
      </c>
      <c r="L19" s="139"/>
      <c r="M19" s="152"/>
      <c r="N19" s="129" t="str">
        <f t="shared" si="3"/>
        <v/>
      </c>
      <c r="O19" s="129"/>
      <c r="P19" s="152"/>
      <c r="Q19" s="129" t="str">
        <f t="shared" si="4"/>
        <v/>
      </c>
      <c r="R19" s="129"/>
      <c r="S19" s="129"/>
      <c r="T19" s="129" t="str">
        <f t="shared" si="5"/>
        <v/>
      </c>
      <c r="U19" s="139"/>
    </row>
    <row r="20" spans="1:24" s="80" customFormat="1" ht="18" customHeight="1">
      <c r="A20" s="341"/>
      <c r="B20" s="349"/>
      <c r="C20" s="98" t="str">
        <f>IF(C13="","",C13)</f>
        <v>　（新築）</v>
      </c>
      <c r="D20" s="110"/>
      <c r="E20" s="126" t="str">
        <f t="shared" si="0"/>
        <v/>
      </c>
      <c r="F20" s="139"/>
      <c r="G20" s="152"/>
      <c r="H20" s="129" t="str">
        <f t="shared" si="1"/>
        <v/>
      </c>
      <c r="I20" s="129"/>
      <c r="J20" s="129"/>
      <c r="K20" s="129" t="str">
        <f t="shared" si="6"/>
        <v/>
      </c>
      <c r="L20" s="139"/>
      <c r="M20" s="152"/>
      <c r="N20" s="129" t="str">
        <f t="shared" si="3"/>
        <v/>
      </c>
      <c r="O20" s="129"/>
      <c r="P20" s="152"/>
      <c r="Q20" s="129" t="str">
        <f t="shared" si="4"/>
        <v/>
      </c>
      <c r="R20" s="129"/>
      <c r="S20" s="129"/>
      <c r="T20" s="129" t="str">
        <f t="shared" si="5"/>
        <v/>
      </c>
      <c r="U20" s="139"/>
    </row>
    <row r="21" spans="1:24" s="80" customFormat="1" ht="18" customHeight="1">
      <c r="A21" s="341"/>
      <c r="B21" s="349"/>
      <c r="C21" s="98" t="s">
        <v>138</v>
      </c>
      <c r="D21" s="110"/>
      <c r="E21" s="126" t="str">
        <f t="shared" si="0"/>
        <v/>
      </c>
      <c r="F21" s="139"/>
      <c r="G21" s="152"/>
      <c r="H21" s="129" t="str">
        <f t="shared" si="1"/>
        <v/>
      </c>
      <c r="I21" s="129"/>
      <c r="J21" s="129"/>
      <c r="K21" s="129" t="str">
        <f t="shared" si="6"/>
        <v/>
      </c>
      <c r="L21" s="139"/>
      <c r="M21" s="152"/>
      <c r="N21" s="129" t="str">
        <f t="shared" si="3"/>
        <v/>
      </c>
      <c r="O21" s="129"/>
      <c r="P21" s="152"/>
      <c r="Q21" s="129" t="str">
        <f t="shared" si="4"/>
        <v/>
      </c>
      <c r="R21" s="129"/>
      <c r="S21" s="129"/>
      <c r="T21" s="129" t="str">
        <f t="shared" si="5"/>
        <v/>
      </c>
      <c r="U21" s="139"/>
    </row>
    <row r="22" spans="1:24" s="80" customFormat="1" ht="18" customHeight="1">
      <c r="A22" s="341"/>
      <c r="B22" s="349"/>
      <c r="C22" s="99"/>
      <c r="D22" s="113"/>
      <c r="E22" s="126" t="str">
        <f t="shared" si="0"/>
        <v/>
      </c>
      <c r="F22" s="138"/>
      <c r="G22" s="153"/>
      <c r="H22" s="129" t="str">
        <f t="shared" si="1"/>
        <v/>
      </c>
      <c r="I22" s="158"/>
      <c r="J22" s="158"/>
      <c r="K22" s="129" t="str">
        <f t="shared" si="6"/>
        <v/>
      </c>
      <c r="L22" s="138"/>
      <c r="M22" s="153"/>
      <c r="N22" s="129" t="str">
        <f t="shared" si="3"/>
        <v/>
      </c>
      <c r="O22" s="158"/>
      <c r="P22" s="153"/>
      <c r="Q22" s="129" t="str">
        <f t="shared" si="4"/>
        <v/>
      </c>
      <c r="R22" s="158"/>
      <c r="S22" s="158"/>
      <c r="T22" s="129" t="str">
        <f t="shared" si="5"/>
        <v/>
      </c>
      <c r="U22" s="138"/>
    </row>
    <row r="23" spans="1:24" s="80" customFormat="1" ht="18" customHeight="1">
      <c r="A23" s="341"/>
      <c r="B23" s="349"/>
      <c r="C23" s="99"/>
      <c r="D23" s="113"/>
      <c r="E23" s="126" t="str">
        <f t="shared" si="0"/>
        <v/>
      </c>
      <c r="F23" s="138"/>
      <c r="G23" s="153"/>
      <c r="H23" s="129" t="str">
        <f t="shared" si="1"/>
        <v/>
      </c>
      <c r="I23" s="158"/>
      <c r="J23" s="158"/>
      <c r="K23" s="129" t="str">
        <f t="shared" si="6"/>
        <v/>
      </c>
      <c r="L23" s="138"/>
      <c r="M23" s="153"/>
      <c r="N23" s="129" t="str">
        <f t="shared" si="3"/>
        <v/>
      </c>
      <c r="O23" s="158"/>
      <c r="P23" s="153"/>
      <c r="Q23" s="129" t="str">
        <f t="shared" si="4"/>
        <v/>
      </c>
      <c r="R23" s="158"/>
      <c r="S23" s="158"/>
      <c r="T23" s="129" t="str">
        <f t="shared" si="5"/>
        <v/>
      </c>
      <c r="U23" s="138"/>
    </row>
    <row r="24" spans="1:24" s="80" customFormat="1" ht="18" customHeight="1">
      <c r="A24" s="341"/>
      <c r="B24" s="349"/>
      <c r="C24" s="99"/>
      <c r="D24" s="113"/>
      <c r="E24" s="126" t="str">
        <f t="shared" si="0"/>
        <v/>
      </c>
      <c r="F24" s="140"/>
      <c r="G24" s="153"/>
      <c r="H24" s="129" t="str">
        <f t="shared" si="1"/>
        <v/>
      </c>
      <c r="I24" s="158"/>
      <c r="J24" s="158"/>
      <c r="K24" s="129" t="str">
        <f t="shared" si="6"/>
        <v/>
      </c>
      <c r="L24" s="138"/>
      <c r="M24" s="153"/>
      <c r="N24" s="129" t="str">
        <f t="shared" si="3"/>
        <v/>
      </c>
      <c r="O24" s="158"/>
      <c r="P24" s="153"/>
      <c r="Q24" s="129" t="str">
        <f t="shared" si="4"/>
        <v/>
      </c>
      <c r="R24" s="158"/>
      <c r="S24" s="158"/>
      <c r="T24" s="129" t="str">
        <f t="shared" si="5"/>
        <v/>
      </c>
      <c r="U24" s="138"/>
    </row>
    <row r="25" spans="1:24" s="80" customFormat="1" ht="18" customHeight="1">
      <c r="A25" s="341"/>
      <c r="B25" s="349"/>
      <c r="C25" s="99"/>
      <c r="D25" s="113"/>
      <c r="E25" s="126" t="str">
        <f t="shared" si="0"/>
        <v/>
      </c>
      <c r="F25" s="140"/>
      <c r="G25" s="153"/>
      <c r="H25" s="129" t="str">
        <f t="shared" si="1"/>
        <v/>
      </c>
      <c r="I25" s="158"/>
      <c r="J25" s="158"/>
      <c r="K25" s="129" t="str">
        <f t="shared" si="6"/>
        <v/>
      </c>
      <c r="L25" s="138"/>
      <c r="M25" s="153"/>
      <c r="N25" s="129" t="str">
        <f t="shared" si="3"/>
        <v/>
      </c>
      <c r="O25" s="158"/>
      <c r="P25" s="153"/>
      <c r="Q25" s="129" t="str">
        <f t="shared" si="4"/>
        <v/>
      </c>
      <c r="R25" s="158"/>
      <c r="S25" s="158"/>
      <c r="T25" s="129" t="str">
        <f t="shared" si="5"/>
        <v/>
      </c>
      <c r="U25" s="138"/>
    </row>
    <row r="26" spans="1:24" s="80" customFormat="1" ht="18" customHeight="1">
      <c r="A26" s="341"/>
      <c r="B26" s="349"/>
      <c r="C26" s="99"/>
      <c r="D26" s="113"/>
      <c r="E26" s="126" t="str">
        <f t="shared" si="0"/>
        <v/>
      </c>
      <c r="F26" s="140"/>
      <c r="G26" s="153"/>
      <c r="H26" s="129" t="str">
        <f t="shared" si="1"/>
        <v/>
      </c>
      <c r="I26" s="158"/>
      <c r="J26" s="158"/>
      <c r="K26" s="129" t="str">
        <f t="shared" si="6"/>
        <v/>
      </c>
      <c r="L26" s="138"/>
      <c r="M26" s="153"/>
      <c r="N26" s="129" t="str">
        <f t="shared" si="3"/>
        <v/>
      </c>
      <c r="O26" s="158"/>
      <c r="P26" s="153"/>
      <c r="Q26" s="129" t="str">
        <f t="shared" si="4"/>
        <v/>
      </c>
      <c r="R26" s="158"/>
      <c r="S26" s="158"/>
      <c r="T26" s="129" t="str">
        <f t="shared" si="5"/>
        <v/>
      </c>
      <c r="U26" s="138"/>
    </row>
    <row r="27" spans="1:24" s="80" customFormat="1" ht="18" customHeight="1">
      <c r="A27" s="341"/>
      <c r="B27" s="349"/>
      <c r="C27" s="99"/>
      <c r="D27" s="113"/>
      <c r="E27" s="129" t="str">
        <f t="shared" si="0"/>
        <v/>
      </c>
      <c r="F27" s="140"/>
      <c r="G27" s="153"/>
      <c r="H27" s="129" t="str">
        <f t="shared" si="1"/>
        <v/>
      </c>
      <c r="I27" s="158"/>
      <c r="J27" s="158"/>
      <c r="K27" s="129" t="str">
        <f t="shared" si="6"/>
        <v/>
      </c>
      <c r="L27" s="138"/>
      <c r="M27" s="153"/>
      <c r="N27" s="129" t="str">
        <f t="shared" si="3"/>
        <v/>
      </c>
      <c r="O27" s="158"/>
      <c r="P27" s="153"/>
      <c r="Q27" s="129" t="str">
        <f t="shared" si="4"/>
        <v/>
      </c>
      <c r="R27" s="158"/>
      <c r="S27" s="158"/>
      <c r="T27" s="129" t="str">
        <f t="shared" si="5"/>
        <v/>
      </c>
      <c r="U27" s="138"/>
    </row>
    <row r="28" spans="1:24" s="80" customFormat="1" ht="18" customHeight="1">
      <c r="A28" s="341"/>
      <c r="B28" s="349"/>
      <c r="C28" s="95" t="s">
        <v>141</v>
      </c>
      <c r="D28" s="114"/>
      <c r="E28" s="130" t="str">
        <f t="shared" si="0"/>
        <v/>
      </c>
      <c r="F28" s="141" t="str">
        <f>IF(SUM(F12:F27)=0,"",SUM(F12:F27))</f>
        <v/>
      </c>
      <c r="G28" s="118"/>
      <c r="H28" s="130" t="str">
        <f t="shared" si="1"/>
        <v/>
      </c>
      <c r="I28" s="130" t="str">
        <f>IF(SUM(I12:I27)=0,"",SUM(I12:I27))</f>
        <v/>
      </c>
      <c r="J28" s="165"/>
      <c r="K28" s="130" t="str">
        <f t="shared" si="6"/>
        <v/>
      </c>
      <c r="L28" s="141" t="str">
        <f>IF(SUM(L12:L27)=0,"",SUM(L12:L27))</f>
        <v/>
      </c>
      <c r="M28" s="118"/>
      <c r="N28" s="130" t="str">
        <f t="shared" si="3"/>
        <v/>
      </c>
      <c r="O28" s="130" t="str">
        <f>IF(SUM(O12:O27)=0,"",SUM(O12:O27))</f>
        <v/>
      </c>
      <c r="P28" s="118"/>
      <c r="Q28" s="130" t="str">
        <f t="shared" si="4"/>
        <v/>
      </c>
      <c r="R28" s="130" t="str">
        <f>IF(SUM(R12:R27)=0,"",SUM(R12:R27))</f>
        <v/>
      </c>
      <c r="S28" s="165"/>
      <c r="T28" s="130" t="str">
        <f t="shared" si="5"/>
        <v/>
      </c>
      <c r="U28" s="141" t="str">
        <f>IF(SUM(U12:U27)=0,"",SUM(U12:U27))</f>
        <v/>
      </c>
    </row>
    <row r="29" spans="1:24" s="80" customFormat="1" ht="18" customHeight="1">
      <c r="A29" s="341"/>
      <c r="B29" s="349" t="s">
        <v>143</v>
      </c>
      <c r="C29" s="101"/>
      <c r="D29" s="115"/>
      <c r="E29" s="131" t="str">
        <f t="shared" si="0"/>
        <v/>
      </c>
      <c r="F29" s="142"/>
      <c r="G29" s="115"/>
      <c r="H29" s="131" t="str">
        <f t="shared" si="1"/>
        <v/>
      </c>
      <c r="I29" s="159"/>
      <c r="J29" s="159"/>
      <c r="K29" s="131" t="str">
        <f t="shared" si="6"/>
        <v/>
      </c>
      <c r="L29" s="142"/>
      <c r="M29" s="115"/>
      <c r="N29" s="131" t="str">
        <f t="shared" si="3"/>
        <v/>
      </c>
      <c r="O29" s="159"/>
      <c r="P29" s="115"/>
      <c r="Q29" s="131" t="str">
        <f t="shared" si="4"/>
        <v/>
      </c>
      <c r="R29" s="159"/>
      <c r="S29" s="159"/>
      <c r="T29" s="131" t="str">
        <f t="shared" si="5"/>
        <v/>
      </c>
      <c r="U29" s="142"/>
    </row>
    <row r="30" spans="1:24" s="80" customFormat="1" ht="18" customHeight="1">
      <c r="A30" s="341"/>
      <c r="B30" s="349"/>
      <c r="C30" s="102"/>
      <c r="D30" s="116"/>
      <c r="E30" s="132" t="str">
        <f t="shared" si="0"/>
        <v/>
      </c>
      <c r="F30" s="143"/>
      <c r="G30" s="116"/>
      <c r="H30" s="132" t="str">
        <f t="shared" si="1"/>
        <v/>
      </c>
      <c r="I30" s="160"/>
      <c r="J30" s="160"/>
      <c r="K30" s="132" t="str">
        <f t="shared" si="6"/>
        <v/>
      </c>
      <c r="L30" s="143"/>
      <c r="M30" s="116"/>
      <c r="N30" s="132" t="str">
        <f t="shared" si="3"/>
        <v/>
      </c>
      <c r="O30" s="160"/>
      <c r="P30" s="116"/>
      <c r="Q30" s="132" t="str">
        <f t="shared" si="4"/>
        <v/>
      </c>
      <c r="R30" s="160"/>
      <c r="S30" s="160"/>
      <c r="T30" s="132" t="str">
        <f t="shared" si="5"/>
        <v/>
      </c>
      <c r="U30" s="143"/>
    </row>
    <row r="31" spans="1:24" s="80" customFormat="1" ht="18" customHeight="1">
      <c r="A31" s="341"/>
      <c r="B31" s="349"/>
      <c r="C31" s="102"/>
      <c r="D31" s="116"/>
      <c r="E31" s="132" t="str">
        <f t="shared" si="0"/>
        <v/>
      </c>
      <c r="F31" s="143"/>
      <c r="G31" s="116"/>
      <c r="H31" s="132" t="str">
        <f t="shared" si="1"/>
        <v/>
      </c>
      <c r="I31" s="160"/>
      <c r="J31" s="160"/>
      <c r="K31" s="132" t="str">
        <f t="shared" si="6"/>
        <v/>
      </c>
      <c r="L31" s="143"/>
      <c r="M31" s="116"/>
      <c r="N31" s="132" t="str">
        <f t="shared" si="3"/>
        <v/>
      </c>
      <c r="O31" s="160"/>
      <c r="P31" s="116"/>
      <c r="Q31" s="132" t="str">
        <f t="shared" si="4"/>
        <v/>
      </c>
      <c r="R31" s="160"/>
      <c r="S31" s="160"/>
      <c r="T31" s="132" t="str">
        <f t="shared" si="5"/>
        <v/>
      </c>
      <c r="U31" s="143"/>
    </row>
    <row r="32" spans="1:24" s="80" customFormat="1" ht="18" customHeight="1">
      <c r="A32" s="341"/>
      <c r="B32" s="349"/>
      <c r="C32" s="102"/>
      <c r="D32" s="116"/>
      <c r="E32" s="132" t="str">
        <f t="shared" si="0"/>
        <v/>
      </c>
      <c r="F32" s="143"/>
      <c r="G32" s="116"/>
      <c r="H32" s="132" t="str">
        <f t="shared" si="1"/>
        <v/>
      </c>
      <c r="I32" s="160"/>
      <c r="J32" s="160"/>
      <c r="K32" s="132" t="str">
        <f t="shared" si="6"/>
        <v/>
      </c>
      <c r="L32" s="143"/>
      <c r="M32" s="116"/>
      <c r="N32" s="132" t="str">
        <f t="shared" si="3"/>
        <v/>
      </c>
      <c r="O32" s="160"/>
      <c r="P32" s="116"/>
      <c r="Q32" s="132" t="str">
        <f t="shared" si="4"/>
        <v/>
      </c>
      <c r="R32" s="160"/>
      <c r="S32" s="160"/>
      <c r="T32" s="132" t="str">
        <f t="shared" si="5"/>
        <v/>
      </c>
      <c r="U32" s="143"/>
      <c r="V32" s="350" t="s">
        <v>8</v>
      </c>
      <c r="W32" s="351"/>
      <c r="X32" s="351"/>
    </row>
    <row r="33" spans="1:24" s="80" customFormat="1" ht="18" customHeight="1">
      <c r="A33" s="341"/>
      <c r="B33" s="349"/>
      <c r="C33" s="103"/>
      <c r="D33" s="117"/>
      <c r="E33" s="133" t="str">
        <f t="shared" si="0"/>
        <v/>
      </c>
      <c r="F33" s="144"/>
      <c r="G33" s="117"/>
      <c r="H33" s="133" t="str">
        <f t="shared" si="1"/>
        <v/>
      </c>
      <c r="I33" s="161"/>
      <c r="J33" s="161"/>
      <c r="K33" s="133" t="str">
        <f t="shared" si="6"/>
        <v/>
      </c>
      <c r="L33" s="144"/>
      <c r="M33" s="117"/>
      <c r="N33" s="133" t="str">
        <f t="shared" si="3"/>
        <v/>
      </c>
      <c r="O33" s="161"/>
      <c r="P33" s="117"/>
      <c r="Q33" s="133" t="str">
        <f t="shared" si="4"/>
        <v/>
      </c>
      <c r="R33" s="161"/>
      <c r="S33" s="161"/>
      <c r="T33" s="133" t="str">
        <f t="shared" si="5"/>
        <v/>
      </c>
      <c r="U33" s="144"/>
      <c r="V33" s="350"/>
      <c r="W33" s="351"/>
      <c r="X33" s="351"/>
    </row>
    <row r="34" spans="1:24" s="80" customFormat="1" ht="18" customHeight="1">
      <c r="A34" s="341"/>
      <c r="B34" s="349"/>
      <c r="C34" s="104" t="s">
        <v>141</v>
      </c>
      <c r="D34" s="118"/>
      <c r="E34" s="130" t="str">
        <f t="shared" si="0"/>
        <v/>
      </c>
      <c r="F34" s="141" t="str">
        <f>IF(SUM(F29:F33)=0,"",(SUM(F29:F33)))</f>
        <v/>
      </c>
      <c r="G34" s="118"/>
      <c r="H34" s="130" t="str">
        <f t="shared" si="1"/>
        <v/>
      </c>
      <c r="I34" s="130" t="str">
        <f>IF(SUM(I29:I33)=0,"",(SUM(I29:I33)))</f>
        <v/>
      </c>
      <c r="J34" s="165"/>
      <c r="K34" s="130" t="str">
        <f t="shared" si="6"/>
        <v/>
      </c>
      <c r="L34" s="141" t="str">
        <f>IF(SUM(L29:L33)=0,"",(SUM(L29:L33)))</f>
        <v/>
      </c>
      <c r="M34" s="118"/>
      <c r="N34" s="130" t="str">
        <f t="shared" si="3"/>
        <v/>
      </c>
      <c r="O34" s="130" t="str">
        <f>IF(SUM(O29:O33)=0,"",(SUM(O29:O33)))</f>
        <v/>
      </c>
      <c r="P34" s="118"/>
      <c r="Q34" s="130" t="str">
        <f t="shared" si="4"/>
        <v/>
      </c>
      <c r="R34" s="130" t="str">
        <f>IF(SUM(R29:R33)=0,"",(SUM(R29:R33)))</f>
        <v/>
      </c>
      <c r="S34" s="165"/>
      <c r="T34" s="130" t="str">
        <f t="shared" si="5"/>
        <v/>
      </c>
      <c r="U34" s="141" t="str">
        <f>IF(SUM(U29:U33)=0,"",(SUM(U29:U33)))</f>
        <v/>
      </c>
    </row>
    <row r="35" spans="1:24" s="80" customFormat="1" ht="18" customHeight="1">
      <c r="A35" s="341"/>
      <c r="B35" s="347" t="s">
        <v>145</v>
      </c>
      <c r="C35" s="348"/>
      <c r="D35" s="118"/>
      <c r="E35" s="130" t="str">
        <f t="shared" si="0"/>
        <v/>
      </c>
      <c r="F35" s="141" t="str">
        <f>IF(F28="","",IF(F34="",F28,F28+F34))</f>
        <v/>
      </c>
      <c r="G35" s="118"/>
      <c r="H35" s="130" t="str">
        <f t="shared" si="1"/>
        <v/>
      </c>
      <c r="I35" s="130" t="str">
        <f>IF(I28="","",IF(I34="",I28,I28+I34))</f>
        <v/>
      </c>
      <c r="J35" s="165"/>
      <c r="K35" s="130" t="str">
        <f t="shared" si="6"/>
        <v/>
      </c>
      <c r="L35" s="141" t="str">
        <f>IF(L28="","",IF(L34="",L28,L28+L34))</f>
        <v/>
      </c>
      <c r="M35" s="118"/>
      <c r="N35" s="130" t="str">
        <f t="shared" si="3"/>
        <v/>
      </c>
      <c r="O35" s="130" t="str">
        <f>IF(O28="","",IF(O34="",O28,O28+O34))</f>
        <v/>
      </c>
      <c r="P35" s="118"/>
      <c r="Q35" s="130" t="str">
        <f t="shared" si="4"/>
        <v/>
      </c>
      <c r="R35" s="130" t="str">
        <f>IF(R28="","",IF(R34="",R28,R28+R34))</f>
        <v/>
      </c>
      <c r="S35" s="165"/>
      <c r="T35" s="130" t="str">
        <f t="shared" si="5"/>
        <v/>
      </c>
      <c r="U35" s="141" t="str">
        <f>IF(U28="","",IF(U34="",U28,U28+U34))</f>
        <v/>
      </c>
    </row>
    <row r="36" spans="1:24" s="80" customFormat="1" ht="18" customHeight="1">
      <c r="A36" s="341" t="s">
        <v>148</v>
      </c>
      <c r="B36" s="356" t="str">
        <f>C12</f>
        <v>&lt;建築工事&gt;</v>
      </c>
      <c r="C36" s="357"/>
      <c r="D36" s="119"/>
      <c r="E36" s="131" t="str">
        <f t="shared" si="0"/>
        <v/>
      </c>
      <c r="F36" s="145"/>
      <c r="G36" s="119"/>
      <c r="H36" s="131" t="str">
        <f t="shared" si="1"/>
        <v/>
      </c>
      <c r="I36" s="131"/>
      <c r="J36" s="131"/>
      <c r="K36" s="131" t="str">
        <f t="shared" si="6"/>
        <v/>
      </c>
      <c r="L36" s="145"/>
      <c r="M36" s="119"/>
      <c r="N36" s="131" t="str">
        <f t="shared" si="3"/>
        <v/>
      </c>
      <c r="O36" s="131"/>
      <c r="P36" s="119"/>
      <c r="Q36" s="131" t="str">
        <f t="shared" si="4"/>
        <v/>
      </c>
      <c r="R36" s="131"/>
      <c r="S36" s="131"/>
      <c r="T36" s="131" t="str">
        <f t="shared" si="5"/>
        <v/>
      </c>
      <c r="U36" s="145"/>
    </row>
    <row r="37" spans="1:24" s="80" customFormat="1" ht="18" customHeight="1">
      <c r="A37" s="341"/>
      <c r="B37" s="356" t="str">
        <f>C20</f>
        <v>　（新築）</v>
      </c>
      <c r="C37" s="357"/>
      <c r="D37" s="120"/>
      <c r="E37" s="132" t="str">
        <f t="shared" si="0"/>
        <v/>
      </c>
      <c r="F37" s="146"/>
      <c r="G37" s="120"/>
      <c r="H37" s="132" t="str">
        <f t="shared" si="1"/>
        <v/>
      </c>
      <c r="I37" s="132"/>
      <c r="J37" s="132"/>
      <c r="K37" s="132" t="str">
        <f t="shared" si="6"/>
        <v/>
      </c>
      <c r="L37" s="146"/>
      <c r="M37" s="120"/>
      <c r="N37" s="132" t="str">
        <f t="shared" si="3"/>
        <v/>
      </c>
      <c r="O37" s="132"/>
      <c r="P37" s="120"/>
      <c r="Q37" s="132" t="str">
        <f t="shared" si="4"/>
        <v/>
      </c>
      <c r="R37" s="132"/>
      <c r="S37" s="132"/>
      <c r="T37" s="132" t="str">
        <f t="shared" si="5"/>
        <v/>
      </c>
      <c r="U37" s="146"/>
    </row>
    <row r="38" spans="1:24" s="80" customFormat="1" ht="18" customHeight="1">
      <c r="A38" s="341"/>
      <c r="B38" s="89" t="s">
        <v>149</v>
      </c>
      <c r="C38" s="99"/>
      <c r="D38" s="116"/>
      <c r="E38" s="132" t="str">
        <f t="shared" si="0"/>
        <v/>
      </c>
      <c r="F38" s="143"/>
      <c r="G38" s="116"/>
      <c r="H38" s="132" t="str">
        <f t="shared" si="1"/>
        <v/>
      </c>
      <c r="I38" s="160"/>
      <c r="J38" s="160"/>
      <c r="K38" s="132" t="str">
        <f t="shared" si="6"/>
        <v/>
      </c>
      <c r="L38" s="143"/>
      <c r="M38" s="116"/>
      <c r="N38" s="132" t="str">
        <f t="shared" si="3"/>
        <v/>
      </c>
      <c r="O38" s="160"/>
      <c r="P38" s="116"/>
      <c r="Q38" s="132" t="str">
        <f t="shared" si="4"/>
        <v/>
      </c>
      <c r="R38" s="160"/>
      <c r="S38" s="160"/>
      <c r="T38" s="132" t="str">
        <f t="shared" si="5"/>
        <v/>
      </c>
      <c r="U38" s="143"/>
    </row>
    <row r="39" spans="1:24" s="80" customFormat="1" ht="18" customHeight="1">
      <c r="A39" s="341"/>
      <c r="B39" s="89" t="s">
        <v>149</v>
      </c>
      <c r="C39" s="99"/>
      <c r="D39" s="116"/>
      <c r="E39" s="132" t="str">
        <f t="shared" si="0"/>
        <v/>
      </c>
      <c r="F39" s="143"/>
      <c r="G39" s="116"/>
      <c r="H39" s="132" t="str">
        <f t="shared" si="1"/>
        <v/>
      </c>
      <c r="I39" s="160"/>
      <c r="J39" s="160"/>
      <c r="K39" s="132" t="str">
        <f t="shared" si="6"/>
        <v/>
      </c>
      <c r="L39" s="143"/>
      <c r="M39" s="116"/>
      <c r="N39" s="132" t="str">
        <f t="shared" si="3"/>
        <v/>
      </c>
      <c r="O39" s="160"/>
      <c r="P39" s="116"/>
      <c r="Q39" s="132" t="str">
        <f t="shared" si="4"/>
        <v/>
      </c>
      <c r="R39" s="160"/>
      <c r="S39" s="160"/>
      <c r="T39" s="132" t="str">
        <f t="shared" si="5"/>
        <v/>
      </c>
      <c r="U39" s="143"/>
    </row>
    <row r="40" spans="1:24" s="80" customFormat="1" ht="18" customHeight="1">
      <c r="A40" s="341"/>
      <c r="B40" s="90" t="s">
        <v>149</v>
      </c>
      <c r="C40" s="99"/>
      <c r="D40" s="116"/>
      <c r="E40" s="132" t="str">
        <f t="shared" si="0"/>
        <v/>
      </c>
      <c r="F40" s="143"/>
      <c r="G40" s="116"/>
      <c r="H40" s="132" t="str">
        <f t="shared" si="1"/>
        <v/>
      </c>
      <c r="I40" s="160"/>
      <c r="J40" s="160"/>
      <c r="K40" s="132" t="str">
        <f t="shared" si="6"/>
        <v/>
      </c>
      <c r="L40" s="143"/>
      <c r="M40" s="116"/>
      <c r="N40" s="132" t="str">
        <f t="shared" si="3"/>
        <v/>
      </c>
      <c r="O40" s="160"/>
      <c r="P40" s="116"/>
      <c r="Q40" s="132" t="str">
        <f t="shared" si="4"/>
        <v/>
      </c>
      <c r="R40" s="160"/>
      <c r="S40" s="160"/>
      <c r="T40" s="132" t="str">
        <f t="shared" si="5"/>
        <v/>
      </c>
      <c r="U40" s="143"/>
    </row>
    <row r="41" spans="1:24" s="80" customFormat="1" ht="18" customHeight="1">
      <c r="A41" s="341"/>
      <c r="B41" s="356" t="s">
        <v>150</v>
      </c>
      <c r="C41" s="357"/>
      <c r="D41" s="120"/>
      <c r="E41" s="132" t="str">
        <f t="shared" si="0"/>
        <v/>
      </c>
      <c r="F41" s="146"/>
      <c r="G41" s="120"/>
      <c r="H41" s="132" t="str">
        <f t="shared" si="1"/>
        <v/>
      </c>
      <c r="I41" s="132"/>
      <c r="J41" s="132"/>
      <c r="K41" s="132" t="str">
        <f t="shared" si="6"/>
        <v/>
      </c>
      <c r="L41" s="146"/>
      <c r="M41" s="120"/>
      <c r="N41" s="132" t="str">
        <f t="shared" si="3"/>
        <v/>
      </c>
      <c r="O41" s="132"/>
      <c r="P41" s="120"/>
      <c r="Q41" s="132" t="str">
        <f t="shared" si="4"/>
        <v/>
      </c>
      <c r="R41" s="132"/>
      <c r="S41" s="132"/>
      <c r="T41" s="132" t="str">
        <f t="shared" si="5"/>
        <v/>
      </c>
      <c r="U41" s="146"/>
    </row>
    <row r="42" spans="1:24" s="80" customFormat="1" ht="18" customHeight="1">
      <c r="A42" s="341"/>
      <c r="B42" s="356" t="str">
        <f>C20</f>
        <v>　（新築）</v>
      </c>
      <c r="C42" s="357"/>
      <c r="D42" s="120"/>
      <c r="E42" s="132" t="str">
        <f t="shared" si="0"/>
        <v/>
      </c>
      <c r="F42" s="146"/>
      <c r="G42" s="120"/>
      <c r="H42" s="132" t="str">
        <f t="shared" si="1"/>
        <v/>
      </c>
      <c r="I42" s="132"/>
      <c r="J42" s="132"/>
      <c r="K42" s="132" t="str">
        <f t="shared" si="6"/>
        <v/>
      </c>
      <c r="L42" s="146"/>
      <c r="M42" s="120"/>
      <c r="N42" s="132" t="str">
        <f t="shared" si="3"/>
        <v/>
      </c>
      <c r="O42" s="132"/>
      <c r="P42" s="120"/>
      <c r="Q42" s="132" t="str">
        <f t="shared" si="4"/>
        <v/>
      </c>
      <c r="R42" s="132"/>
      <c r="S42" s="132"/>
      <c r="T42" s="132" t="str">
        <f t="shared" si="5"/>
        <v/>
      </c>
      <c r="U42" s="146"/>
    </row>
    <row r="43" spans="1:24" s="80" customFormat="1" ht="18" customHeight="1">
      <c r="A43" s="341"/>
      <c r="B43" s="90" t="s">
        <v>149</v>
      </c>
      <c r="C43" s="99"/>
      <c r="D43" s="116"/>
      <c r="E43" s="132" t="str">
        <f t="shared" si="0"/>
        <v/>
      </c>
      <c r="F43" s="143"/>
      <c r="G43" s="116"/>
      <c r="H43" s="132" t="str">
        <f t="shared" si="1"/>
        <v/>
      </c>
      <c r="I43" s="160"/>
      <c r="J43" s="160"/>
      <c r="K43" s="132" t="str">
        <f t="shared" si="6"/>
        <v/>
      </c>
      <c r="L43" s="143"/>
      <c r="M43" s="116"/>
      <c r="N43" s="132" t="str">
        <f t="shared" si="3"/>
        <v/>
      </c>
      <c r="O43" s="160"/>
      <c r="P43" s="116"/>
      <c r="Q43" s="132" t="str">
        <f t="shared" si="4"/>
        <v/>
      </c>
      <c r="R43" s="160"/>
      <c r="S43" s="160"/>
      <c r="T43" s="132" t="str">
        <f t="shared" si="5"/>
        <v/>
      </c>
      <c r="U43" s="143"/>
    </row>
    <row r="44" spans="1:24" s="80" customFormat="1" ht="18" customHeight="1">
      <c r="A44" s="341"/>
      <c r="B44" s="89" t="s">
        <v>149</v>
      </c>
      <c r="C44" s="99"/>
      <c r="D44" s="116"/>
      <c r="E44" s="132" t="str">
        <f t="shared" si="0"/>
        <v/>
      </c>
      <c r="F44" s="143"/>
      <c r="G44" s="116"/>
      <c r="H44" s="132" t="str">
        <f t="shared" si="1"/>
        <v/>
      </c>
      <c r="I44" s="160"/>
      <c r="J44" s="160"/>
      <c r="K44" s="132" t="str">
        <f t="shared" si="6"/>
        <v/>
      </c>
      <c r="L44" s="143"/>
      <c r="M44" s="116"/>
      <c r="N44" s="132" t="str">
        <f t="shared" si="3"/>
        <v/>
      </c>
      <c r="O44" s="160"/>
      <c r="P44" s="116"/>
      <c r="Q44" s="132" t="str">
        <f t="shared" si="4"/>
        <v/>
      </c>
      <c r="R44" s="160"/>
      <c r="S44" s="160"/>
      <c r="T44" s="132" t="str">
        <f t="shared" si="5"/>
        <v/>
      </c>
      <c r="U44" s="143"/>
    </row>
    <row r="45" spans="1:24" s="80" customFormat="1" ht="18" customHeight="1">
      <c r="A45" s="341"/>
      <c r="B45" s="91" t="s">
        <v>149</v>
      </c>
      <c r="C45" s="105"/>
      <c r="D45" s="117"/>
      <c r="E45" s="133" t="str">
        <f t="shared" si="0"/>
        <v/>
      </c>
      <c r="F45" s="144"/>
      <c r="G45" s="117"/>
      <c r="H45" s="133" t="str">
        <f t="shared" si="1"/>
        <v/>
      </c>
      <c r="I45" s="161"/>
      <c r="J45" s="161"/>
      <c r="K45" s="133" t="str">
        <f t="shared" si="6"/>
        <v/>
      </c>
      <c r="L45" s="144"/>
      <c r="M45" s="117"/>
      <c r="N45" s="133" t="str">
        <f t="shared" si="3"/>
        <v/>
      </c>
      <c r="O45" s="161"/>
      <c r="P45" s="117"/>
      <c r="Q45" s="133" t="str">
        <f t="shared" si="4"/>
        <v/>
      </c>
      <c r="R45" s="161"/>
      <c r="S45" s="161"/>
      <c r="T45" s="133" t="str">
        <f t="shared" si="5"/>
        <v/>
      </c>
      <c r="U45" s="144"/>
    </row>
    <row r="46" spans="1:24" s="80" customFormat="1" ht="18" customHeight="1">
      <c r="A46" s="353"/>
      <c r="B46" s="354" t="s">
        <v>152</v>
      </c>
      <c r="C46" s="355"/>
      <c r="D46" s="118"/>
      <c r="E46" s="130" t="str">
        <f t="shared" si="0"/>
        <v/>
      </c>
      <c r="F46" s="141" t="str">
        <f>IF(SUM(F36:F45)=0,"",(SUM(F36:F45)))</f>
        <v/>
      </c>
      <c r="G46" s="118"/>
      <c r="H46" s="130" t="str">
        <f t="shared" si="1"/>
        <v/>
      </c>
      <c r="I46" s="130" t="str">
        <f>IF(SUM(I36:I45)=0,"",(SUM(I36:I45)))</f>
        <v/>
      </c>
      <c r="J46" s="165"/>
      <c r="K46" s="130" t="str">
        <f t="shared" si="6"/>
        <v/>
      </c>
      <c r="L46" s="141" t="str">
        <f>IF(SUM(L36:L45)=0,"",(SUM(L36:L45)))</f>
        <v/>
      </c>
      <c r="M46" s="118"/>
      <c r="N46" s="130" t="str">
        <f t="shared" si="3"/>
        <v/>
      </c>
      <c r="O46" s="130" t="str">
        <f>IF(SUM(O36:O45)=0,"",(SUM(O36:O45)))</f>
        <v/>
      </c>
      <c r="P46" s="118"/>
      <c r="Q46" s="130" t="str">
        <f t="shared" si="4"/>
        <v/>
      </c>
      <c r="R46" s="130" t="str">
        <f>IF(SUM(R36:R45)=0,"",(SUM(R36:R45)))</f>
        <v/>
      </c>
      <c r="S46" s="165"/>
      <c r="T46" s="130" t="str">
        <f t="shared" si="5"/>
        <v/>
      </c>
      <c r="U46" s="141" t="str">
        <f>IF(SUM(U36:U45)=0,"",(SUM(U36:U45)))</f>
        <v/>
      </c>
    </row>
    <row r="47" spans="1:24" s="80" customFormat="1" ht="18" customHeight="1">
      <c r="A47" s="333" t="s">
        <v>153</v>
      </c>
      <c r="B47" s="334"/>
      <c r="C47" s="335"/>
      <c r="D47" s="121"/>
      <c r="E47" s="134" t="str">
        <f t="shared" si="0"/>
        <v/>
      </c>
      <c r="F47" s="147" t="str">
        <f>IF(F35="","",IF(F46="",F35,F35+F46))</f>
        <v/>
      </c>
      <c r="G47" s="121"/>
      <c r="H47" s="134" t="str">
        <f t="shared" si="1"/>
        <v/>
      </c>
      <c r="I47" s="134" t="str">
        <f>IF(I35="","",IF(I46="",I35,I35+I46))</f>
        <v/>
      </c>
      <c r="J47" s="166"/>
      <c r="K47" s="134" t="str">
        <f t="shared" si="6"/>
        <v/>
      </c>
      <c r="L47" s="147" t="str">
        <f>IF(L35="","",IF(L46="",L35,L35+L46))</f>
        <v/>
      </c>
      <c r="M47" s="121"/>
      <c r="N47" s="134" t="str">
        <f t="shared" si="3"/>
        <v/>
      </c>
      <c r="O47" s="134" t="str">
        <f>IF(O35="","",IF(O46="",O35,O35+O46))</f>
        <v/>
      </c>
      <c r="P47" s="121"/>
      <c r="Q47" s="134" t="str">
        <f t="shared" si="4"/>
        <v/>
      </c>
      <c r="R47" s="134" t="str">
        <f>IF(R35="","",IF(R46="",R35,R35+R46))</f>
        <v/>
      </c>
      <c r="S47" s="166"/>
      <c r="T47" s="134" t="str">
        <f t="shared" si="5"/>
        <v/>
      </c>
      <c r="U47" s="147" t="str">
        <f>IF(U35="","",IF(U46="",U35,U35+U46))</f>
        <v/>
      </c>
    </row>
    <row r="48" spans="1:24" s="80" customFormat="1" ht="18" customHeight="1">
      <c r="A48" s="340" t="s">
        <v>154</v>
      </c>
      <c r="B48" s="336" t="s">
        <v>156</v>
      </c>
      <c r="C48" s="337"/>
      <c r="D48" s="358" t="s">
        <v>159</v>
      </c>
      <c r="E48" s="361" t="s">
        <v>159</v>
      </c>
      <c r="F48" s="148"/>
      <c r="G48" s="358"/>
      <c r="H48" s="361"/>
      <c r="I48" s="162"/>
      <c r="J48" s="361"/>
      <c r="K48" s="361" t="s">
        <v>159</v>
      </c>
      <c r="L48" s="148"/>
      <c r="M48" s="358"/>
      <c r="N48" s="361"/>
      <c r="O48" s="162"/>
      <c r="P48" s="358"/>
      <c r="Q48" s="361"/>
      <c r="R48" s="162"/>
      <c r="S48" s="361"/>
      <c r="T48" s="361" t="s">
        <v>159</v>
      </c>
      <c r="U48" s="148" t="s">
        <v>159</v>
      </c>
    </row>
    <row r="49" spans="1:21" s="80" customFormat="1" ht="18" customHeight="1">
      <c r="A49" s="341"/>
      <c r="B49" s="338" t="s">
        <v>160</v>
      </c>
      <c r="C49" s="339"/>
      <c r="D49" s="359"/>
      <c r="E49" s="362"/>
      <c r="F49" s="143" t="s">
        <v>159</v>
      </c>
      <c r="G49" s="359"/>
      <c r="H49" s="362"/>
      <c r="I49" s="160"/>
      <c r="J49" s="362"/>
      <c r="K49" s="362"/>
      <c r="L49" s="143" t="s">
        <v>159</v>
      </c>
      <c r="M49" s="359"/>
      <c r="N49" s="362"/>
      <c r="O49" s="160"/>
      <c r="P49" s="359"/>
      <c r="Q49" s="362"/>
      <c r="R49" s="160"/>
      <c r="S49" s="362"/>
      <c r="T49" s="362"/>
      <c r="U49" s="143" t="s">
        <v>159</v>
      </c>
    </row>
    <row r="50" spans="1:21" s="80" customFormat="1" ht="18" customHeight="1">
      <c r="A50" s="341"/>
      <c r="B50" s="338" t="s">
        <v>161</v>
      </c>
      <c r="C50" s="339"/>
      <c r="D50" s="359"/>
      <c r="E50" s="362"/>
      <c r="F50" s="143" t="s">
        <v>159</v>
      </c>
      <c r="G50" s="359"/>
      <c r="H50" s="362"/>
      <c r="I50" s="160"/>
      <c r="J50" s="362"/>
      <c r="K50" s="362"/>
      <c r="L50" s="143" t="s">
        <v>159</v>
      </c>
      <c r="M50" s="359"/>
      <c r="N50" s="362"/>
      <c r="O50" s="160"/>
      <c r="P50" s="359"/>
      <c r="Q50" s="362"/>
      <c r="R50" s="160"/>
      <c r="S50" s="362"/>
      <c r="T50" s="362"/>
      <c r="U50" s="143" t="s">
        <v>159</v>
      </c>
    </row>
    <row r="51" spans="1:21" s="80" customFormat="1" ht="18" customHeight="1">
      <c r="A51" s="341"/>
      <c r="B51" s="338" t="s">
        <v>162</v>
      </c>
      <c r="C51" s="339"/>
      <c r="D51" s="359"/>
      <c r="E51" s="362"/>
      <c r="F51" s="143" t="s">
        <v>163</v>
      </c>
      <c r="G51" s="359"/>
      <c r="H51" s="362"/>
      <c r="I51" s="160"/>
      <c r="J51" s="362"/>
      <c r="K51" s="362"/>
      <c r="L51" s="143" t="s">
        <v>159</v>
      </c>
      <c r="M51" s="359"/>
      <c r="N51" s="362"/>
      <c r="O51" s="160"/>
      <c r="P51" s="359"/>
      <c r="Q51" s="362"/>
      <c r="R51" s="160"/>
      <c r="S51" s="362"/>
      <c r="T51" s="362"/>
      <c r="U51" s="143" t="s">
        <v>159</v>
      </c>
    </row>
    <row r="52" spans="1:21" s="80" customFormat="1" ht="18" customHeight="1">
      <c r="A52" s="341"/>
      <c r="B52" s="338" t="s">
        <v>165</v>
      </c>
      <c r="C52" s="339"/>
      <c r="D52" s="359"/>
      <c r="E52" s="362"/>
      <c r="F52" s="140"/>
      <c r="G52" s="359"/>
      <c r="H52" s="362"/>
      <c r="I52" s="160"/>
      <c r="J52" s="362"/>
      <c r="K52" s="362"/>
      <c r="L52" s="143" t="s">
        <v>159</v>
      </c>
      <c r="M52" s="359"/>
      <c r="N52" s="362"/>
      <c r="O52" s="160"/>
      <c r="P52" s="359"/>
      <c r="Q52" s="362"/>
      <c r="R52" s="160"/>
      <c r="S52" s="362"/>
      <c r="T52" s="362"/>
      <c r="U52" s="143" t="s">
        <v>159</v>
      </c>
    </row>
    <row r="53" spans="1:21" s="80" customFormat="1" ht="18" customHeight="1">
      <c r="A53" s="341"/>
      <c r="B53" s="338" t="s">
        <v>166</v>
      </c>
      <c r="C53" s="339"/>
      <c r="D53" s="359"/>
      <c r="E53" s="362"/>
      <c r="F53" s="140"/>
      <c r="G53" s="359"/>
      <c r="H53" s="362"/>
      <c r="I53" s="160"/>
      <c r="J53" s="362"/>
      <c r="K53" s="362"/>
      <c r="L53" s="143" t="s">
        <v>159</v>
      </c>
      <c r="M53" s="359"/>
      <c r="N53" s="362"/>
      <c r="O53" s="160"/>
      <c r="P53" s="359"/>
      <c r="Q53" s="362"/>
      <c r="R53" s="160"/>
      <c r="S53" s="362"/>
      <c r="T53" s="362"/>
      <c r="U53" s="143" t="s">
        <v>159</v>
      </c>
    </row>
    <row r="54" spans="1:21" s="80" customFormat="1" ht="18" customHeight="1">
      <c r="A54" s="341"/>
      <c r="B54" s="338" t="s">
        <v>167</v>
      </c>
      <c r="C54" s="339"/>
      <c r="D54" s="360"/>
      <c r="E54" s="363"/>
      <c r="F54" s="140"/>
      <c r="G54" s="360"/>
      <c r="H54" s="363"/>
      <c r="I54" s="161"/>
      <c r="J54" s="363"/>
      <c r="K54" s="363"/>
      <c r="L54" s="143"/>
      <c r="M54" s="360"/>
      <c r="N54" s="363"/>
      <c r="O54" s="161"/>
      <c r="P54" s="360"/>
      <c r="Q54" s="363"/>
      <c r="R54" s="161"/>
      <c r="S54" s="363"/>
      <c r="T54" s="363"/>
      <c r="U54" s="143" t="s">
        <v>159</v>
      </c>
    </row>
    <row r="55" spans="1:21" s="80" customFormat="1" ht="18" customHeight="1">
      <c r="A55" s="342"/>
      <c r="B55" s="343" t="s">
        <v>170</v>
      </c>
      <c r="C55" s="344"/>
      <c r="D55" s="122" t="s">
        <v>54</v>
      </c>
      <c r="E55" s="135" t="s">
        <v>54</v>
      </c>
      <c r="F55" s="147" t="str">
        <f>IF(SUM(F48:F54)=0,"",SUM(F48:F54))</f>
        <v/>
      </c>
      <c r="G55" s="122" t="s">
        <v>172</v>
      </c>
      <c r="H55" s="135" t="s">
        <v>172</v>
      </c>
      <c r="I55" s="134" t="str">
        <f>IF(SUM(I48:I54)=0,"",SUM(I48:I54))</f>
        <v/>
      </c>
      <c r="J55" s="135" t="s">
        <v>172</v>
      </c>
      <c r="K55" s="135" t="s">
        <v>172</v>
      </c>
      <c r="L55" s="147" t="str">
        <f>IF(SUM(L48:L54)=0,"",SUM(L48:L54))</f>
        <v/>
      </c>
      <c r="M55" s="122" t="s">
        <v>172</v>
      </c>
      <c r="N55" s="135" t="s">
        <v>172</v>
      </c>
      <c r="O55" s="134" t="str">
        <f>IF(SUM(O48:O54)=0,"",SUM(O48:O54))</f>
        <v/>
      </c>
      <c r="P55" s="122" t="s">
        <v>172</v>
      </c>
      <c r="Q55" s="135" t="s">
        <v>172</v>
      </c>
      <c r="R55" s="134" t="str">
        <f>IF(SUM(R48:R54)=0,"",SUM(R48:R54))</f>
        <v/>
      </c>
      <c r="S55" s="135" t="s">
        <v>172</v>
      </c>
      <c r="T55" s="135" t="s">
        <v>172</v>
      </c>
      <c r="U55" s="147" t="str">
        <f>IF(SUM(U48:U54)=0,"",SUM(U48:U54))</f>
        <v/>
      </c>
    </row>
    <row r="56" spans="1:21">
      <c r="F56" s="149" t="str">
        <f>IF(F47=F55,"","↑【確認】「事業財源」の合計と「合計（総事業費）」が不一致")</f>
        <v/>
      </c>
    </row>
    <row r="57" spans="1:21">
      <c r="F57" s="149"/>
    </row>
    <row r="58" spans="1:21">
      <c r="A58" s="85" t="s">
        <v>174</v>
      </c>
    </row>
    <row r="59" spans="1:21">
      <c r="A59" s="85"/>
    </row>
    <row r="60" spans="1:21">
      <c r="A60" s="86" t="s">
        <v>175</v>
      </c>
      <c r="B60" s="92" t="s">
        <v>177</v>
      </c>
      <c r="C60" s="92"/>
      <c r="D60" s="92"/>
      <c r="E60" s="92"/>
      <c r="F60" s="92"/>
      <c r="G60" s="92"/>
      <c r="H60" s="92"/>
      <c r="I60" s="92"/>
      <c r="J60" s="92"/>
      <c r="K60" s="92"/>
      <c r="L60" s="92"/>
    </row>
    <row r="61" spans="1:21">
      <c r="A61" s="86"/>
      <c r="B61" s="92" t="s">
        <v>5</v>
      </c>
      <c r="C61" s="92"/>
      <c r="D61" s="92"/>
      <c r="E61" s="92"/>
      <c r="F61" s="92"/>
      <c r="G61" s="92"/>
      <c r="H61" s="92"/>
      <c r="I61" s="92"/>
      <c r="J61" s="92"/>
      <c r="K61" s="92"/>
      <c r="L61" s="92"/>
    </row>
    <row r="62" spans="1:21">
      <c r="A62" s="86" t="s">
        <v>158</v>
      </c>
      <c r="B62" s="92" t="s">
        <v>178</v>
      </c>
      <c r="C62" s="92"/>
      <c r="D62" s="92"/>
      <c r="E62" s="92"/>
      <c r="F62" s="92"/>
      <c r="G62" s="92"/>
      <c r="H62" s="92"/>
      <c r="I62" s="92"/>
      <c r="J62" s="92"/>
      <c r="K62" s="92"/>
      <c r="L62" s="92"/>
    </row>
    <row r="63" spans="1:21">
      <c r="A63" s="86"/>
      <c r="B63" s="92" t="s">
        <v>179</v>
      </c>
      <c r="C63" s="92"/>
      <c r="D63" s="92"/>
      <c r="E63" s="92"/>
      <c r="F63" s="92"/>
      <c r="G63" s="92"/>
      <c r="H63" s="92"/>
      <c r="I63" s="92"/>
      <c r="J63" s="92"/>
      <c r="K63" s="92"/>
      <c r="L63" s="92"/>
    </row>
    <row r="64" spans="1:21">
      <c r="A64" s="86" t="s">
        <v>181</v>
      </c>
      <c r="B64" s="92" t="s">
        <v>183</v>
      </c>
      <c r="C64" s="92"/>
      <c r="D64" s="92"/>
      <c r="E64" s="92"/>
      <c r="F64" s="92"/>
      <c r="G64" s="92"/>
      <c r="H64" s="92"/>
      <c r="I64" s="92"/>
      <c r="J64" s="92"/>
      <c r="K64" s="92"/>
      <c r="L64" s="92"/>
    </row>
    <row r="65" spans="1:12">
      <c r="A65" s="86" t="s">
        <v>184</v>
      </c>
      <c r="B65" s="92" t="s">
        <v>51</v>
      </c>
      <c r="C65" s="92"/>
      <c r="D65" s="92"/>
      <c r="E65" s="92"/>
      <c r="F65" s="92"/>
      <c r="G65" s="92"/>
      <c r="H65" s="92"/>
      <c r="I65" s="92"/>
      <c r="J65" s="92"/>
      <c r="K65" s="92"/>
      <c r="L65" s="92"/>
    </row>
    <row r="66" spans="1:12">
      <c r="A66" s="86"/>
      <c r="B66" s="92" t="s">
        <v>53</v>
      </c>
      <c r="C66" s="92"/>
      <c r="D66" s="92"/>
      <c r="E66" s="92"/>
      <c r="F66" s="92"/>
      <c r="G66" s="92"/>
      <c r="H66" s="92"/>
      <c r="I66" s="92"/>
      <c r="J66" s="92"/>
      <c r="K66" s="92"/>
      <c r="L66" s="92"/>
    </row>
    <row r="67" spans="1:12">
      <c r="A67" s="86"/>
      <c r="B67" s="92" t="s">
        <v>187</v>
      </c>
      <c r="C67" s="92"/>
      <c r="D67" s="92"/>
      <c r="E67" s="92"/>
      <c r="F67" s="92"/>
      <c r="G67" s="92"/>
      <c r="H67" s="92"/>
      <c r="I67" s="92"/>
      <c r="J67" s="92"/>
      <c r="K67" s="92"/>
      <c r="L67" s="92"/>
    </row>
    <row r="68" spans="1:12">
      <c r="A68" s="86"/>
      <c r="B68" s="92"/>
      <c r="C68" s="92"/>
      <c r="D68" s="92"/>
      <c r="E68" s="92"/>
      <c r="F68" s="92"/>
      <c r="G68" s="92"/>
      <c r="H68" s="92"/>
      <c r="I68" s="92"/>
      <c r="J68" s="92"/>
      <c r="K68" s="92"/>
      <c r="L68" s="92"/>
    </row>
    <row r="69" spans="1:12">
      <c r="A69" s="86" t="s">
        <v>192</v>
      </c>
      <c r="B69" s="92" t="s">
        <v>193</v>
      </c>
      <c r="C69" s="92"/>
      <c r="D69" s="92"/>
      <c r="E69" s="92"/>
      <c r="F69" s="92"/>
      <c r="G69" s="92"/>
      <c r="H69" s="92"/>
      <c r="I69" s="92"/>
      <c r="J69" s="92"/>
      <c r="K69" s="92"/>
      <c r="L69" s="92"/>
    </row>
    <row r="70" spans="1:12">
      <c r="A70" s="86"/>
      <c r="B70" s="92"/>
      <c r="C70" s="92"/>
      <c r="D70" s="92"/>
      <c r="E70" s="92"/>
      <c r="F70" s="92"/>
      <c r="G70" s="92"/>
      <c r="H70" s="92"/>
      <c r="I70" s="92"/>
      <c r="J70" s="92"/>
      <c r="K70" s="92"/>
      <c r="L70" s="92"/>
    </row>
    <row r="71" spans="1:12">
      <c r="A71" s="86" t="s">
        <v>93</v>
      </c>
      <c r="B71" s="92" t="s">
        <v>196</v>
      </c>
      <c r="C71" s="92"/>
      <c r="D71" s="92"/>
      <c r="E71" s="92"/>
      <c r="F71" s="92"/>
      <c r="G71" s="92"/>
      <c r="H71" s="92"/>
      <c r="I71" s="92"/>
      <c r="J71" s="92"/>
      <c r="K71" s="92"/>
      <c r="L71" s="92"/>
    </row>
    <row r="72" spans="1:12">
      <c r="A72" s="86" t="s">
        <v>197</v>
      </c>
      <c r="B72" s="92" t="s">
        <v>186</v>
      </c>
      <c r="C72" s="92"/>
      <c r="D72" s="92"/>
      <c r="E72" s="92"/>
      <c r="F72" s="92"/>
      <c r="G72" s="92"/>
      <c r="H72" s="92"/>
      <c r="I72" s="92"/>
      <c r="J72" s="92"/>
      <c r="K72" s="92"/>
      <c r="L72" s="92"/>
    </row>
    <row r="73" spans="1:12">
      <c r="A73" s="86" t="s">
        <v>197</v>
      </c>
      <c r="B73" s="92" t="s">
        <v>198</v>
      </c>
      <c r="C73" s="92"/>
      <c r="D73" s="92"/>
      <c r="E73" s="92"/>
      <c r="F73" s="92"/>
      <c r="G73" s="92"/>
      <c r="H73" s="92"/>
      <c r="I73" s="92"/>
      <c r="J73" s="92"/>
      <c r="K73" s="92"/>
      <c r="L73" s="92"/>
    </row>
    <row r="74" spans="1:12">
      <c r="A74" s="86" t="s">
        <v>172</v>
      </c>
      <c r="B74" s="93" t="s">
        <v>200</v>
      </c>
      <c r="C74" s="93"/>
      <c r="D74" s="92"/>
      <c r="E74" s="92"/>
      <c r="F74" s="92"/>
      <c r="G74" s="92"/>
      <c r="H74" s="92"/>
      <c r="I74" s="92"/>
      <c r="J74" s="92"/>
      <c r="K74" s="92"/>
      <c r="L74" s="92"/>
    </row>
    <row r="75" spans="1:12">
      <c r="A75" s="86" t="s">
        <v>203</v>
      </c>
      <c r="B75" s="93" t="s">
        <v>207</v>
      </c>
      <c r="C75" s="93"/>
      <c r="D75" s="92"/>
      <c r="E75" s="92"/>
      <c r="F75" s="92"/>
      <c r="G75" s="92"/>
      <c r="H75" s="92"/>
      <c r="I75" s="92"/>
      <c r="J75" s="92"/>
      <c r="K75" s="92"/>
      <c r="L75" s="92"/>
    </row>
    <row r="76" spans="1:12">
      <c r="A76" s="86" t="s">
        <v>197</v>
      </c>
      <c r="B76" s="93" t="s">
        <v>208</v>
      </c>
      <c r="C76" s="93"/>
      <c r="D76" s="92"/>
      <c r="E76" s="92"/>
      <c r="F76" s="92"/>
      <c r="G76" s="92"/>
      <c r="H76" s="92"/>
      <c r="I76" s="92"/>
      <c r="J76" s="92"/>
      <c r="K76" s="92"/>
      <c r="L76" s="92"/>
    </row>
    <row r="77" spans="1:12">
      <c r="A77" s="86" t="s">
        <v>197</v>
      </c>
      <c r="B77" s="93" t="s">
        <v>209</v>
      </c>
      <c r="C77" s="93"/>
      <c r="D77" s="92"/>
      <c r="E77" s="92"/>
      <c r="F77" s="92"/>
      <c r="G77" s="92"/>
      <c r="H77" s="92"/>
      <c r="I77" s="92"/>
      <c r="J77" s="92"/>
      <c r="K77" s="92"/>
      <c r="L77" s="92"/>
    </row>
    <row r="78" spans="1:12">
      <c r="A78" s="86" t="s">
        <v>211</v>
      </c>
      <c r="B78" s="92" t="s">
        <v>199</v>
      </c>
      <c r="C78" s="92"/>
      <c r="D78" s="92"/>
      <c r="E78" s="92"/>
      <c r="F78" s="92"/>
      <c r="G78" s="92"/>
      <c r="H78" s="92"/>
      <c r="I78" s="92"/>
      <c r="J78" s="92"/>
      <c r="K78" s="92"/>
      <c r="L78" s="92"/>
    </row>
    <row r="79" spans="1:12">
      <c r="A79" s="86" t="s">
        <v>214</v>
      </c>
      <c r="B79" s="92" t="s">
        <v>215</v>
      </c>
      <c r="C79" s="92"/>
      <c r="D79" s="92"/>
      <c r="E79" s="92"/>
      <c r="F79" s="92"/>
      <c r="G79" s="92"/>
      <c r="H79" s="92"/>
      <c r="I79" s="92"/>
      <c r="J79" s="92"/>
      <c r="K79" s="92"/>
      <c r="L79" s="92"/>
    </row>
    <row r="80" spans="1:12">
      <c r="A80" s="87"/>
      <c r="B80" s="92" t="s">
        <v>4</v>
      </c>
      <c r="C80" s="92"/>
      <c r="D80" s="92"/>
      <c r="E80" s="92"/>
      <c r="F80" s="92"/>
      <c r="G80" s="92"/>
      <c r="H80" s="92"/>
      <c r="I80" s="92"/>
      <c r="J80" s="92"/>
      <c r="K80" s="92"/>
      <c r="L80" s="92"/>
    </row>
    <row r="81" spans="1:1">
      <c r="A81" s="87"/>
    </row>
  </sheetData>
  <mergeCells count="49">
    <mergeCell ref="S48:S54"/>
    <mergeCell ref="T48:T54"/>
    <mergeCell ref="K48:K54"/>
    <mergeCell ref="M48:M54"/>
    <mergeCell ref="N48:N54"/>
    <mergeCell ref="P48:P54"/>
    <mergeCell ref="Q48:Q54"/>
    <mergeCell ref="D48:D54"/>
    <mergeCell ref="E48:E54"/>
    <mergeCell ref="G48:G54"/>
    <mergeCell ref="H48:H54"/>
    <mergeCell ref="J48:J54"/>
    <mergeCell ref="B29:B34"/>
    <mergeCell ref="V32:X33"/>
    <mergeCell ref="A10:A35"/>
    <mergeCell ref="B10:B28"/>
    <mergeCell ref="A36:A46"/>
    <mergeCell ref="B46:C46"/>
    <mergeCell ref="B35:C35"/>
    <mergeCell ref="B36:C36"/>
    <mergeCell ref="B37:C37"/>
    <mergeCell ref="B41:C41"/>
    <mergeCell ref="B42:C42"/>
    <mergeCell ref="A2:H3"/>
    <mergeCell ref="A7:A9"/>
    <mergeCell ref="B7:C9"/>
    <mergeCell ref="D8:D9"/>
    <mergeCell ref="E8:E9"/>
    <mergeCell ref="F8:F9"/>
    <mergeCell ref="G8:H8"/>
    <mergeCell ref="A47:C47"/>
    <mergeCell ref="B48:C48"/>
    <mergeCell ref="B49:C49"/>
    <mergeCell ref="B50:C50"/>
    <mergeCell ref="A48:A55"/>
    <mergeCell ref="B51:C51"/>
    <mergeCell ref="B52:C52"/>
    <mergeCell ref="B53:C53"/>
    <mergeCell ref="B54:C54"/>
    <mergeCell ref="B55:C55"/>
    <mergeCell ref="J8:K8"/>
    <mergeCell ref="M8:N8"/>
    <mergeCell ref="P8:Q8"/>
    <mergeCell ref="S8:T8"/>
    <mergeCell ref="A5:B5"/>
    <mergeCell ref="E5:F5"/>
    <mergeCell ref="D7:F7"/>
    <mergeCell ref="G7:L7"/>
    <mergeCell ref="M7:U7"/>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cellComments="asDisplayed"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50"/>
  <sheetViews>
    <sheetView view="pageBreakPreview" zoomScale="90" zoomScaleSheetLayoutView="90" workbookViewId="0">
      <selection activeCell="F12" sqref="F12"/>
    </sheetView>
  </sheetViews>
  <sheetFormatPr defaultColWidth="9" defaultRowHeight="12"/>
  <cols>
    <col min="1" max="1" width="11.25" style="171" customWidth="1"/>
    <col min="2" max="18" width="10" style="171" customWidth="1"/>
    <col min="19" max="16384" width="9" style="171"/>
  </cols>
  <sheetData>
    <row r="1" spans="1:11">
      <c r="A1" s="171" t="s">
        <v>127</v>
      </c>
    </row>
    <row r="2" spans="1:11" ht="18" customHeight="1">
      <c r="A2" s="364" t="s">
        <v>206</v>
      </c>
      <c r="B2" s="364"/>
      <c r="C2" s="364"/>
      <c r="D2" s="364"/>
      <c r="E2" s="364"/>
      <c r="F2" s="364"/>
      <c r="G2" s="364"/>
      <c r="H2" s="364"/>
      <c r="I2" s="364"/>
      <c r="J2" s="364"/>
      <c r="K2" s="364"/>
    </row>
    <row r="5" spans="1:11" ht="18.75" customHeight="1">
      <c r="A5" s="172" t="s">
        <v>217</v>
      </c>
      <c r="B5" s="365" t="s">
        <v>218</v>
      </c>
      <c r="C5" s="366"/>
      <c r="D5" s="366"/>
      <c r="E5" s="366"/>
      <c r="F5" s="366"/>
      <c r="G5" s="367"/>
    </row>
    <row r="6" spans="1:11" ht="12" customHeight="1">
      <c r="A6" s="173"/>
      <c r="B6" s="177"/>
      <c r="C6" s="177"/>
      <c r="D6" s="177"/>
      <c r="E6" s="177"/>
      <c r="F6" s="177"/>
    </row>
    <row r="8" spans="1:11">
      <c r="A8" s="368" t="s">
        <v>219</v>
      </c>
      <c r="B8" s="368"/>
      <c r="C8" s="368"/>
      <c r="D8" s="368" t="s">
        <v>221</v>
      </c>
      <c r="E8" s="368"/>
      <c r="F8" s="368"/>
      <c r="G8" s="368" t="s">
        <v>223</v>
      </c>
      <c r="H8" s="368"/>
      <c r="I8" s="368"/>
      <c r="J8" s="368"/>
      <c r="K8" s="368"/>
    </row>
    <row r="9" spans="1:11" ht="18.75" customHeight="1">
      <c r="A9" s="369"/>
      <c r="B9" s="369"/>
      <c r="C9" s="369"/>
      <c r="D9" s="369"/>
      <c r="E9" s="369"/>
      <c r="F9" s="369"/>
      <c r="G9" s="369"/>
      <c r="H9" s="369"/>
      <c r="I9" s="369"/>
      <c r="J9" s="369"/>
      <c r="K9" s="369"/>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71" t="s">
        <v>226</v>
      </c>
    </row>
    <row r="13" spans="1:11" ht="3.75" customHeight="1"/>
    <row r="14" spans="1:11">
      <c r="A14" s="377" t="s">
        <v>227</v>
      </c>
      <c r="B14" s="370" t="s">
        <v>228</v>
      </c>
      <c r="C14" s="370"/>
      <c r="D14" s="370"/>
      <c r="E14" s="370"/>
      <c r="F14" s="370"/>
      <c r="G14" s="370" t="s">
        <v>229</v>
      </c>
      <c r="H14" s="370"/>
      <c r="I14" s="370"/>
      <c r="J14" s="370"/>
      <c r="K14" s="370"/>
    </row>
    <row r="15" spans="1:11" ht="18.75" customHeight="1">
      <c r="A15" s="378"/>
      <c r="B15" s="178" t="s">
        <v>230</v>
      </c>
      <c r="C15" s="181" t="s">
        <v>231</v>
      </c>
      <c r="D15" s="187" t="s">
        <v>171</v>
      </c>
      <c r="E15" s="187" t="s">
        <v>232</v>
      </c>
      <c r="F15" s="196" t="s">
        <v>231</v>
      </c>
      <c r="G15" s="178" t="s">
        <v>230</v>
      </c>
      <c r="H15" s="181" t="s">
        <v>231</v>
      </c>
      <c r="I15" s="187" t="s">
        <v>171</v>
      </c>
      <c r="J15" s="187" t="s">
        <v>232</v>
      </c>
      <c r="K15" s="196" t="s">
        <v>231</v>
      </c>
    </row>
    <row r="16" spans="1:11" ht="18.75" customHeight="1">
      <c r="A16" s="172" t="s">
        <v>234</v>
      </c>
      <c r="B16" s="371"/>
      <c r="C16" s="371"/>
      <c r="D16" s="371"/>
      <c r="E16" s="371"/>
      <c r="F16" s="371"/>
      <c r="G16" s="372"/>
      <c r="H16" s="373"/>
      <c r="I16" s="373"/>
      <c r="J16" s="373"/>
      <c r="K16" s="374"/>
    </row>
    <row r="17" spans="1:11" ht="18.75" customHeight="1">
      <c r="A17" s="175" t="s">
        <v>233</v>
      </c>
      <c r="B17" s="180" t="s">
        <v>169</v>
      </c>
      <c r="C17" s="182"/>
      <c r="D17" s="188" t="s">
        <v>235</v>
      </c>
      <c r="E17" s="192"/>
      <c r="F17" s="197" t="s">
        <v>236</v>
      </c>
      <c r="G17" s="192"/>
      <c r="H17" s="199" t="s">
        <v>238</v>
      </c>
      <c r="I17" s="192"/>
      <c r="J17" s="199" t="s">
        <v>240</v>
      </c>
      <c r="K17" s="202">
        <f>C17+E17+G17+I17</f>
        <v>0</v>
      </c>
    </row>
    <row r="18" spans="1:11">
      <c r="A18" s="379" t="s">
        <v>90</v>
      </c>
      <c r="B18" s="370" t="s">
        <v>241</v>
      </c>
      <c r="C18" s="370"/>
      <c r="D18" s="370"/>
      <c r="E18" s="370"/>
      <c r="F18" s="370"/>
      <c r="G18" s="370" t="s">
        <v>242</v>
      </c>
      <c r="H18" s="370"/>
      <c r="I18" s="370"/>
      <c r="J18" s="370"/>
      <c r="K18" s="370"/>
    </row>
    <row r="19" spans="1:11" ht="18.75" customHeight="1">
      <c r="A19" s="378"/>
      <c r="B19" s="371"/>
      <c r="C19" s="371"/>
      <c r="D19" s="371"/>
      <c r="E19" s="371"/>
      <c r="F19" s="371"/>
      <c r="G19" s="371"/>
      <c r="H19" s="371"/>
      <c r="I19" s="371"/>
      <c r="J19" s="371"/>
      <c r="K19" s="371"/>
    </row>
    <row r="20" spans="1:11" ht="12" customHeight="1">
      <c r="A20" s="380" t="s">
        <v>243</v>
      </c>
      <c r="B20" s="172" t="s">
        <v>213</v>
      </c>
      <c r="C20" s="368" t="s">
        <v>244</v>
      </c>
      <c r="D20" s="368"/>
      <c r="E20" s="368"/>
      <c r="F20" s="368"/>
      <c r="G20" s="368"/>
      <c r="H20" s="368"/>
      <c r="I20" s="368"/>
      <c r="J20" s="368"/>
      <c r="K20" s="368"/>
    </row>
    <row r="21" spans="1:11">
      <c r="A21" s="380"/>
      <c r="B21" s="371"/>
      <c r="C21" s="172" t="s">
        <v>246</v>
      </c>
      <c r="D21" s="172" t="s">
        <v>173</v>
      </c>
      <c r="E21" s="172" t="s">
        <v>249</v>
      </c>
      <c r="F21" s="372" t="s">
        <v>242</v>
      </c>
      <c r="G21" s="374"/>
      <c r="H21" s="370" t="s">
        <v>202</v>
      </c>
      <c r="I21" s="370"/>
      <c r="J21" s="370"/>
      <c r="K21" s="370"/>
    </row>
    <row r="22" spans="1:11" ht="18.75" customHeight="1">
      <c r="A22" s="380"/>
      <c r="B22" s="371"/>
      <c r="C22" s="183"/>
      <c r="D22" s="184"/>
      <c r="E22" s="193"/>
      <c r="F22" s="375"/>
      <c r="G22" s="375"/>
      <c r="H22" s="200" t="s">
        <v>78</v>
      </c>
      <c r="I22" s="201"/>
      <c r="J22" s="200" t="s">
        <v>252</v>
      </c>
      <c r="K22" s="179"/>
    </row>
    <row r="23" spans="1:11" ht="18.75" customHeight="1">
      <c r="A23" s="380"/>
      <c r="B23" s="371"/>
      <c r="C23" s="183"/>
      <c r="D23" s="184"/>
      <c r="E23" s="193"/>
      <c r="F23" s="375"/>
      <c r="G23" s="375"/>
      <c r="H23" s="200" t="s">
        <v>78</v>
      </c>
      <c r="I23" s="201"/>
      <c r="J23" s="200" t="s">
        <v>252</v>
      </c>
      <c r="K23" s="179"/>
    </row>
    <row r="26" spans="1:11">
      <c r="A26" s="171" t="s">
        <v>245</v>
      </c>
    </row>
    <row r="27" spans="1:11" ht="3.75" customHeight="1"/>
    <row r="28" spans="1:11" ht="19.5" customHeight="1">
      <c r="A28" s="381" t="s">
        <v>113</v>
      </c>
      <c r="B28" s="382"/>
      <c r="C28" s="385" t="s">
        <v>212</v>
      </c>
      <c r="D28" s="189"/>
      <c r="E28" s="385" t="s">
        <v>253</v>
      </c>
      <c r="F28" s="198"/>
      <c r="G28" s="385" t="s">
        <v>254</v>
      </c>
      <c r="H28" s="198"/>
      <c r="I28" s="385" t="s">
        <v>256</v>
      </c>
      <c r="J28" s="198"/>
      <c r="K28" s="401" t="s">
        <v>257</v>
      </c>
    </row>
    <row r="29" spans="1:11" ht="24" customHeight="1">
      <c r="A29" s="383"/>
      <c r="B29" s="384"/>
      <c r="C29" s="386"/>
      <c r="D29" s="190" t="s">
        <v>259</v>
      </c>
      <c r="E29" s="386"/>
      <c r="F29" s="190" t="s">
        <v>259</v>
      </c>
      <c r="G29" s="386"/>
      <c r="H29" s="190" t="s">
        <v>259</v>
      </c>
      <c r="I29" s="386"/>
      <c r="J29" s="190" t="s">
        <v>259</v>
      </c>
      <c r="K29" s="402"/>
    </row>
    <row r="30" spans="1:11" ht="30" customHeight="1">
      <c r="A30" s="399" t="s">
        <v>260</v>
      </c>
      <c r="B30" s="400"/>
      <c r="C30" s="184"/>
      <c r="D30" s="184"/>
      <c r="E30" s="194"/>
      <c r="F30" s="184"/>
      <c r="G30" s="194"/>
      <c r="H30" s="184"/>
      <c r="I30" s="194"/>
      <c r="J30" s="184"/>
      <c r="K30" s="203" t="str">
        <f>IF(SUM(C30+E30+G30+I30)=0,"",SUM(C30+E30+G30+I30))</f>
        <v/>
      </c>
    </row>
    <row r="31" spans="1:11" ht="15" customHeight="1">
      <c r="A31" s="403" t="s">
        <v>237</v>
      </c>
      <c r="B31" s="404"/>
      <c r="C31" s="185"/>
      <c r="D31" s="185"/>
      <c r="E31" s="195"/>
      <c r="F31" s="185"/>
      <c r="G31" s="195"/>
      <c r="H31" s="185"/>
      <c r="I31" s="195"/>
      <c r="J31" s="185"/>
      <c r="K31" s="204" t="str">
        <f>IF(SUM(C31+E31+G31+I31)=0,"",SUM(C31+E31+G31+I31))</f>
        <v/>
      </c>
    </row>
    <row r="32" spans="1:11" ht="15" customHeight="1">
      <c r="A32" s="403"/>
      <c r="B32" s="404"/>
      <c r="C32" s="186"/>
      <c r="D32" s="186"/>
      <c r="E32" s="186"/>
      <c r="F32" s="186"/>
      <c r="G32" s="186"/>
      <c r="H32" s="186"/>
      <c r="I32" s="186"/>
      <c r="J32" s="186"/>
      <c r="K32" s="205" t="str">
        <f>IF(SUM(C32+E32+G32+I32)=0,"",SUM(C32+E32+G32+I32))</f>
        <v/>
      </c>
    </row>
    <row r="33" spans="1:11" ht="39" customHeight="1">
      <c r="A33" s="399" t="s">
        <v>262</v>
      </c>
      <c r="B33" s="400"/>
      <c r="C33" s="414"/>
      <c r="D33" s="415"/>
      <c r="E33" s="414"/>
      <c r="F33" s="415"/>
      <c r="G33" s="414"/>
      <c r="H33" s="415"/>
      <c r="I33" s="414"/>
      <c r="J33" s="415"/>
      <c r="K33" s="203" t="str">
        <f>IF(SUM(C33+E33+G33+I33)=0,"",SUM(C33+E33+G33+I33))</f>
        <v/>
      </c>
    </row>
    <row r="34" spans="1:11" ht="12" customHeight="1">
      <c r="A34" s="387" t="s">
        <v>263</v>
      </c>
      <c r="B34" s="387"/>
      <c r="C34" s="387"/>
      <c r="D34" s="387"/>
      <c r="E34" s="387"/>
      <c r="F34" s="387"/>
      <c r="G34" s="387"/>
      <c r="H34" s="387"/>
      <c r="I34" s="387"/>
      <c r="J34" s="387"/>
      <c r="K34" s="387"/>
    </row>
    <row r="36" spans="1:11">
      <c r="A36" s="171" t="s">
        <v>264</v>
      </c>
    </row>
    <row r="37" spans="1:11" ht="3.75" customHeight="1"/>
    <row r="38" spans="1:11" ht="18.75" customHeight="1">
      <c r="A38" s="405"/>
      <c r="B38" s="406"/>
      <c r="C38" s="406"/>
      <c r="D38" s="406"/>
      <c r="E38" s="406"/>
      <c r="F38" s="406"/>
      <c r="G38" s="406"/>
      <c r="H38" s="406"/>
      <c r="I38" s="406"/>
      <c r="J38" s="406"/>
      <c r="K38" s="407"/>
    </row>
    <row r="39" spans="1:11" ht="18.75" customHeight="1">
      <c r="A39" s="408"/>
      <c r="B39" s="409"/>
      <c r="C39" s="409"/>
      <c r="D39" s="409"/>
      <c r="E39" s="409"/>
      <c r="F39" s="409"/>
      <c r="G39" s="409"/>
      <c r="H39" s="409"/>
      <c r="I39" s="409"/>
      <c r="J39" s="409"/>
      <c r="K39" s="410"/>
    </row>
    <row r="40" spans="1:11" ht="18.75" customHeight="1">
      <c r="A40" s="408"/>
      <c r="B40" s="409"/>
      <c r="C40" s="409"/>
      <c r="D40" s="409"/>
      <c r="E40" s="409"/>
      <c r="F40" s="409"/>
      <c r="G40" s="409"/>
      <c r="H40" s="409"/>
      <c r="I40" s="409"/>
      <c r="J40" s="409"/>
      <c r="K40" s="410"/>
    </row>
    <row r="41" spans="1:11" ht="18.75" customHeight="1">
      <c r="A41" s="411"/>
      <c r="B41" s="412"/>
      <c r="C41" s="412"/>
      <c r="D41" s="412"/>
      <c r="E41" s="412"/>
      <c r="F41" s="412"/>
      <c r="G41" s="412"/>
      <c r="H41" s="412"/>
      <c r="I41" s="412"/>
      <c r="J41" s="412"/>
      <c r="K41" s="413"/>
    </row>
    <row r="44" spans="1:11">
      <c r="A44" s="171" t="s">
        <v>265</v>
      </c>
    </row>
    <row r="45" spans="1:11" ht="3.75" customHeight="1"/>
    <row r="46" spans="1:11" ht="18.75" customHeight="1">
      <c r="A46" s="176" t="s">
        <v>225</v>
      </c>
    </row>
    <row r="47" spans="1:11" ht="72" customHeight="1">
      <c r="A47" s="388" t="s">
        <v>266</v>
      </c>
      <c r="B47" s="389"/>
      <c r="C47" s="390"/>
      <c r="D47" s="191"/>
    </row>
    <row r="48" spans="1:11" ht="18.75" customHeight="1">
      <c r="A48" s="391" t="s">
        <v>267</v>
      </c>
      <c r="B48" s="392"/>
      <c r="C48" s="393"/>
      <c r="D48" s="394" t="s">
        <v>269</v>
      </c>
      <c r="E48" s="395"/>
      <c r="F48" s="395"/>
      <c r="G48" s="396"/>
      <c r="H48" s="397"/>
      <c r="I48" s="398"/>
    </row>
    <row r="49" spans="1:5" ht="21" customHeight="1">
      <c r="A49" s="368" t="s">
        <v>270</v>
      </c>
      <c r="B49" s="368"/>
      <c r="C49" s="368"/>
      <c r="D49" s="376" t="s">
        <v>271</v>
      </c>
      <c r="E49" s="376"/>
    </row>
    <row r="50" spans="1:5" ht="11.25" customHeight="1"/>
  </sheetData>
  <mergeCells count="46">
    <mergeCell ref="G28:G29"/>
    <mergeCell ref="I28:I29"/>
    <mergeCell ref="K28:K29"/>
    <mergeCell ref="A31:B32"/>
    <mergeCell ref="A38:K41"/>
    <mergeCell ref="I33:J33"/>
    <mergeCell ref="C33:D33"/>
    <mergeCell ref="E33:F33"/>
    <mergeCell ref="G33:H33"/>
    <mergeCell ref="A49:C49"/>
    <mergeCell ref="D49:E49"/>
    <mergeCell ref="A14:A15"/>
    <mergeCell ref="A18:A19"/>
    <mergeCell ref="A20:A23"/>
    <mergeCell ref="B21:B23"/>
    <mergeCell ref="A28:B29"/>
    <mergeCell ref="C28:C29"/>
    <mergeCell ref="E28:E29"/>
    <mergeCell ref="A34:K34"/>
    <mergeCell ref="A47:C47"/>
    <mergeCell ref="A48:C48"/>
    <mergeCell ref="D48:G48"/>
    <mergeCell ref="H48:I48"/>
    <mergeCell ref="A30:B30"/>
    <mergeCell ref="A33:B33"/>
    <mergeCell ref="C20:K20"/>
    <mergeCell ref="F21:G21"/>
    <mergeCell ref="H21:K21"/>
    <mergeCell ref="F22:G22"/>
    <mergeCell ref="F23:G23"/>
    <mergeCell ref="B16:F16"/>
    <mergeCell ref="G16:K16"/>
    <mergeCell ref="B18:F18"/>
    <mergeCell ref="G18:K18"/>
    <mergeCell ref="B19:F19"/>
    <mergeCell ref="G19:K19"/>
    <mergeCell ref="A9:C9"/>
    <mergeCell ref="D9:F9"/>
    <mergeCell ref="G9:K9"/>
    <mergeCell ref="B14:F14"/>
    <mergeCell ref="G14:K14"/>
    <mergeCell ref="A2:K2"/>
    <mergeCell ref="B5:G5"/>
    <mergeCell ref="A8:C8"/>
    <mergeCell ref="D8:F8"/>
    <mergeCell ref="G8:K8"/>
  </mergeCells>
  <phoneticPr fontId="4"/>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49"/>
  <sheetViews>
    <sheetView view="pageBreakPreview" zoomScale="90" zoomScaleSheetLayoutView="90" workbookViewId="0">
      <selection activeCell="G18" sqref="G18:K18"/>
    </sheetView>
  </sheetViews>
  <sheetFormatPr defaultColWidth="9" defaultRowHeight="12"/>
  <cols>
    <col min="1" max="1" width="11.25" style="171" customWidth="1"/>
    <col min="2" max="18" width="10" style="171" customWidth="1"/>
    <col min="19" max="16384" width="9" style="171"/>
  </cols>
  <sheetData>
    <row r="1" spans="1:11">
      <c r="A1" s="171" t="s">
        <v>72</v>
      </c>
    </row>
    <row r="2" spans="1:11" ht="18" customHeight="1">
      <c r="A2" s="364" t="s">
        <v>206</v>
      </c>
      <c r="B2" s="364"/>
      <c r="C2" s="364"/>
      <c r="D2" s="364"/>
      <c r="E2" s="364"/>
      <c r="F2" s="364"/>
      <c r="G2" s="364"/>
      <c r="H2" s="364"/>
      <c r="I2" s="364"/>
      <c r="J2" s="364"/>
      <c r="K2" s="364"/>
    </row>
    <row r="5" spans="1:11" ht="18.75" customHeight="1">
      <c r="A5" s="172" t="s">
        <v>217</v>
      </c>
      <c r="B5" s="365" t="s">
        <v>105</v>
      </c>
      <c r="C5" s="366"/>
      <c r="D5" s="366"/>
      <c r="E5" s="366"/>
      <c r="F5" s="366"/>
      <c r="G5" s="367"/>
    </row>
    <row r="6" spans="1:11" ht="12" customHeight="1">
      <c r="A6" s="173"/>
      <c r="B6" s="177"/>
      <c r="C6" s="177"/>
      <c r="D6" s="177"/>
      <c r="E6" s="177"/>
      <c r="F6" s="177"/>
    </row>
    <row r="8" spans="1:11">
      <c r="A8" s="368" t="s">
        <v>219</v>
      </c>
      <c r="B8" s="368"/>
      <c r="C8" s="368"/>
      <c r="D8" s="368" t="s">
        <v>221</v>
      </c>
      <c r="E8" s="368"/>
      <c r="F8" s="368"/>
      <c r="G8" s="368" t="s">
        <v>223</v>
      </c>
      <c r="H8" s="368"/>
      <c r="I8" s="368"/>
      <c r="J8" s="368"/>
      <c r="K8" s="368"/>
    </row>
    <row r="9" spans="1:11" ht="18.75" customHeight="1">
      <c r="A9" s="369"/>
      <c r="B9" s="369"/>
      <c r="C9" s="369"/>
      <c r="D9" s="369"/>
      <c r="E9" s="369"/>
      <c r="F9" s="369"/>
      <c r="G9" s="369"/>
      <c r="H9" s="369"/>
      <c r="I9" s="369"/>
      <c r="J9" s="369"/>
      <c r="K9" s="369"/>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71" t="s">
        <v>226</v>
      </c>
    </row>
    <row r="13" spans="1:11" ht="3.75" customHeight="1"/>
    <row r="14" spans="1:11">
      <c r="A14" s="377" t="s">
        <v>227</v>
      </c>
      <c r="B14" s="370" t="s">
        <v>228</v>
      </c>
      <c r="C14" s="370"/>
      <c r="D14" s="370"/>
      <c r="E14" s="370"/>
      <c r="F14" s="370"/>
      <c r="G14" s="370" t="s">
        <v>229</v>
      </c>
      <c r="H14" s="370"/>
      <c r="I14" s="370"/>
      <c r="J14" s="370"/>
      <c r="K14" s="370"/>
    </row>
    <row r="15" spans="1:11" ht="18.75" customHeight="1">
      <c r="A15" s="378"/>
      <c r="B15" s="178" t="s">
        <v>230</v>
      </c>
      <c r="C15" s="181" t="s">
        <v>231</v>
      </c>
      <c r="D15" s="187" t="s">
        <v>171</v>
      </c>
      <c r="E15" s="187" t="s">
        <v>232</v>
      </c>
      <c r="F15" s="196" t="s">
        <v>231</v>
      </c>
      <c r="G15" s="178" t="s">
        <v>230</v>
      </c>
      <c r="H15" s="181" t="s">
        <v>231</v>
      </c>
      <c r="I15" s="187" t="s">
        <v>171</v>
      </c>
      <c r="J15" s="187" t="s">
        <v>232</v>
      </c>
      <c r="K15" s="196" t="s">
        <v>231</v>
      </c>
    </row>
    <row r="16" spans="1:11" ht="18.75" customHeight="1">
      <c r="A16" s="172" t="s">
        <v>234</v>
      </c>
      <c r="B16" s="371"/>
      <c r="C16" s="371"/>
      <c r="D16" s="371"/>
      <c r="E16" s="371"/>
      <c r="F16" s="371"/>
      <c r="G16" s="372"/>
      <c r="H16" s="373"/>
      <c r="I16" s="373"/>
      <c r="J16" s="373"/>
      <c r="K16" s="374"/>
    </row>
    <row r="17" spans="1:11" ht="18.75" customHeight="1">
      <c r="A17" s="175" t="s">
        <v>233</v>
      </c>
      <c r="B17" s="180" t="s">
        <v>169</v>
      </c>
      <c r="C17" s="182"/>
      <c r="D17" s="188" t="s">
        <v>235</v>
      </c>
      <c r="E17" s="192"/>
      <c r="F17" s="197" t="s">
        <v>236</v>
      </c>
      <c r="G17" s="192"/>
      <c r="H17" s="199" t="s">
        <v>238</v>
      </c>
      <c r="I17" s="192"/>
      <c r="J17" s="199" t="s">
        <v>240</v>
      </c>
      <c r="K17" s="202">
        <f>C17+E17+G17+I17</f>
        <v>0</v>
      </c>
    </row>
    <row r="18" spans="1:11">
      <c r="A18" s="379" t="s">
        <v>90</v>
      </c>
      <c r="B18" s="370" t="s">
        <v>241</v>
      </c>
      <c r="C18" s="370"/>
      <c r="D18" s="370"/>
      <c r="E18" s="370"/>
      <c r="F18" s="370"/>
      <c r="G18" s="370" t="s">
        <v>242</v>
      </c>
      <c r="H18" s="370"/>
      <c r="I18" s="370"/>
      <c r="J18" s="370"/>
      <c r="K18" s="370"/>
    </row>
    <row r="19" spans="1:11" ht="18.75" customHeight="1">
      <c r="A19" s="378"/>
      <c r="B19" s="371"/>
      <c r="C19" s="371"/>
      <c r="D19" s="371"/>
      <c r="E19" s="371"/>
      <c r="F19" s="371"/>
      <c r="G19" s="371"/>
      <c r="H19" s="371"/>
      <c r="I19" s="371"/>
      <c r="J19" s="371"/>
      <c r="K19" s="371"/>
    </row>
    <row r="20" spans="1:11" ht="12" customHeight="1">
      <c r="A20" s="380" t="s">
        <v>243</v>
      </c>
      <c r="B20" s="172" t="s">
        <v>213</v>
      </c>
      <c r="C20" s="368" t="s">
        <v>244</v>
      </c>
      <c r="D20" s="368"/>
      <c r="E20" s="368"/>
      <c r="F20" s="368"/>
      <c r="G20" s="368"/>
      <c r="H20" s="368"/>
      <c r="I20" s="368"/>
      <c r="J20" s="368"/>
      <c r="K20" s="368"/>
    </row>
    <row r="21" spans="1:11">
      <c r="A21" s="380"/>
      <c r="B21" s="371"/>
      <c r="C21" s="172" t="s">
        <v>246</v>
      </c>
      <c r="D21" s="172" t="s">
        <v>173</v>
      </c>
      <c r="E21" s="172" t="s">
        <v>249</v>
      </c>
      <c r="F21" s="372" t="s">
        <v>242</v>
      </c>
      <c r="G21" s="374"/>
      <c r="H21" s="370" t="s">
        <v>202</v>
      </c>
      <c r="I21" s="370"/>
      <c r="J21" s="370"/>
      <c r="K21" s="370"/>
    </row>
    <row r="22" spans="1:11" ht="18.75" customHeight="1">
      <c r="A22" s="380"/>
      <c r="B22" s="371"/>
      <c r="C22" s="183"/>
      <c r="D22" s="184"/>
      <c r="E22" s="193"/>
      <c r="F22" s="375"/>
      <c r="G22" s="375"/>
      <c r="H22" s="200" t="s">
        <v>78</v>
      </c>
      <c r="I22" s="201"/>
      <c r="J22" s="200" t="s">
        <v>252</v>
      </c>
      <c r="K22" s="179"/>
    </row>
    <row r="23" spans="1:11" ht="18.75" customHeight="1">
      <c r="A23" s="380"/>
      <c r="B23" s="371"/>
      <c r="C23" s="183"/>
      <c r="D23" s="184"/>
      <c r="E23" s="193"/>
      <c r="F23" s="375"/>
      <c r="G23" s="375"/>
      <c r="H23" s="200" t="s">
        <v>78</v>
      </c>
      <c r="I23" s="201"/>
      <c r="J23" s="200" t="s">
        <v>252</v>
      </c>
      <c r="K23" s="179"/>
    </row>
    <row r="26" spans="1:11">
      <c r="A26" s="171" t="s">
        <v>245</v>
      </c>
    </row>
    <row r="27" spans="1:11" ht="3.75" customHeight="1"/>
    <row r="28" spans="1:11" ht="19.5" customHeight="1">
      <c r="A28" s="381" t="s">
        <v>113</v>
      </c>
      <c r="B28" s="382"/>
      <c r="C28" s="385" t="s">
        <v>248</v>
      </c>
      <c r="D28" s="416"/>
      <c r="E28" s="385" t="s">
        <v>272</v>
      </c>
      <c r="F28" s="416"/>
      <c r="G28" s="385" t="s">
        <v>210</v>
      </c>
      <c r="H28" s="416"/>
      <c r="I28" s="385" t="s">
        <v>273</v>
      </c>
      <c r="J28" s="416"/>
      <c r="K28" s="401" t="s">
        <v>257</v>
      </c>
    </row>
    <row r="29" spans="1:11" ht="24" customHeight="1">
      <c r="A29" s="383"/>
      <c r="B29" s="384"/>
      <c r="C29" s="386"/>
      <c r="D29" s="417"/>
      <c r="E29" s="386"/>
      <c r="F29" s="417"/>
      <c r="G29" s="386"/>
      <c r="H29" s="417"/>
      <c r="I29" s="386"/>
      <c r="J29" s="417"/>
      <c r="K29" s="402"/>
    </row>
    <row r="30" spans="1:11" ht="30" customHeight="1">
      <c r="A30" s="399" t="s">
        <v>260</v>
      </c>
      <c r="B30" s="400"/>
      <c r="C30" s="414"/>
      <c r="D30" s="415"/>
      <c r="E30" s="414"/>
      <c r="F30" s="415"/>
      <c r="G30" s="414"/>
      <c r="H30" s="415"/>
      <c r="I30" s="414"/>
      <c r="J30" s="415"/>
      <c r="K30" s="203" t="str">
        <f>IF(SUM(C30+E30+G30+I30)=0,"",SUM(C30+E30+G30+I30))</f>
        <v/>
      </c>
    </row>
    <row r="31" spans="1:11" ht="15" customHeight="1">
      <c r="A31" s="403" t="s">
        <v>237</v>
      </c>
      <c r="B31" s="404"/>
      <c r="C31" s="418"/>
      <c r="D31" s="419"/>
      <c r="E31" s="418"/>
      <c r="F31" s="419"/>
      <c r="G31" s="418"/>
      <c r="H31" s="419"/>
      <c r="I31" s="418"/>
      <c r="J31" s="419"/>
      <c r="K31" s="204" t="str">
        <f>IF(SUM(C31+E31+G31+I31)=0,"",SUM(C31+E31+G31+I31))</f>
        <v/>
      </c>
    </row>
    <row r="32" spans="1:11" ht="15" customHeight="1">
      <c r="A32" s="403"/>
      <c r="B32" s="404"/>
      <c r="C32" s="420"/>
      <c r="D32" s="421"/>
      <c r="E32" s="420"/>
      <c r="F32" s="421"/>
      <c r="G32" s="420"/>
      <c r="H32" s="421"/>
      <c r="I32" s="420"/>
      <c r="J32" s="421"/>
      <c r="K32" s="205" t="str">
        <f>IF(SUM(C32+E32+G32+I32)=0,"",SUM(C32+E32+G32+I32))</f>
        <v/>
      </c>
    </row>
    <row r="33" spans="1:11" ht="12" customHeight="1">
      <c r="A33" s="387" t="s">
        <v>274</v>
      </c>
      <c r="B33" s="387"/>
      <c r="C33" s="387"/>
      <c r="D33" s="387"/>
      <c r="E33" s="387"/>
      <c r="F33" s="387"/>
      <c r="G33" s="387"/>
      <c r="H33" s="387"/>
      <c r="I33" s="387"/>
      <c r="J33" s="387"/>
      <c r="K33" s="387"/>
    </row>
    <row r="35" spans="1:11">
      <c r="A35" s="171" t="s">
        <v>264</v>
      </c>
    </row>
    <row r="36" spans="1:11" ht="3.75" customHeight="1"/>
    <row r="37" spans="1:11" ht="18.75" customHeight="1">
      <c r="A37" s="405"/>
      <c r="B37" s="406"/>
      <c r="C37" s="406"/>
      <c r="D37" s="406"/>
      <c r="E37" s="406"/>
      <c r="F37" s="406"/>
      <c r="G37" s="406"/>
      <c r="H37" s="406"/>
      <c r="I37" s="406"/>
      <c r="J37" s="406"/>
      <c r="K37" s="407"/>
    </row>
    <row r="38" spans="1:11" ht="18.75" customHeight="1">
      <c r="A38" s="408"/>
      <c r="B38" s="409"/>
      <c r="C38" s="409"/>
      <c r="D38" s="409"/>
      <c r="E38" s="409"/>
      <c r="F38" s="409"/>
      <c r="G38" s="409"/>
      <c r="H38" s="409"/>
      <c r="I38" s="409"/>
      <c r="J38" s="409"/>
      <c r="K38" s="410"/>
    </row>
    <row r="39" spans="1:11" ht="18.75" customHeight="1">
      <c r="A39" s="408"/>
      <c r="B39" s="409"/>
      <c r="C39" s="409"/>
      <c r="D39" s="409"/>
      <c r="E39" s="409"/>
      <c r="F39" s="409"/>
      <c r="G39" s="409"/>
      <c r="H39" s="409"/>
      <c r="I39" s="409"/>
      <c r="J39" s="409"/>
      <c r="K39" s="410"/>
    </row>
    <row r="40" spans="1:11" ht="18.75" customHeight="1">
      <c r="A40" s="411"/>
      <c r="B40" s="412"/>
      <c r="C40" s="412"/>
      <c r="D40" s="412"/>
      <c r="E40" s="412"/>
      <c r="F40" s="412"/>
      <c r="G40" s="412"/>
      <c r="H40" s="412"/>
      <c r="I40" s="412"/>
      <c r="J40" s="412"/>
      <c r="K40" s="413"/>
    </row>
    <row r="43" spans="1:11">
      <c r="A43" s="171" t="s">
        <v>265</v>
      </c>
    </row>
    <row r="44" spans="1:11" ht="3.75" customHeight="1"/>
    <row r="45" spans="1:11" ht="18.75" customHeight="1">
      <c r="A45" s="176" t="s">
        <v>225</v>
      </c>
    </row>
    <row r="46" spans="1:11" ht="72" customHeight="1">
      <c r="A46" s="388" t="s">
        <v>266</v>
      </c>
      <c r="B46" s="389"/>
      <c r="C46" s="390"/>
      <c r="D46" s="191"/>
    </row>
    <row r="47" spans="1:11" ht="18.75" customHeight="1">
      <c r="A47" s="391" t="s">
        <v>267</v>
      </c>
      <c r="B47" s="392"/>
      <c r="C47" s="393"/>
      <c r="D47" s="394" t="s">
        <v>269</v>
      </c>
      <c r="E47" s="395"/>
      <c r="F47" s="395"/>
      <c r="G47" s="396"/>
      <c r="H47" s="397"/>
      <c r="I47" s="398"/>
    </row>
    <row r="48" spans="1:11" ht="21" customHeight="1">
      <c r="A48" s="368" t="s">
        <v>270</v>
      </c>
      <c r="B48" s="368"/>
      <c r="C48" s="368"/>
      <c r="D48" s="371"/>
      <c r="E48" s="371"/>
    </row>
    <row r="49" ht="11.25" customHeight="1"/>
  </sheetData>
  <mergeCells count="53">
    <mergeCell ref="G28:H29"/>
    <mergeCell ref="I28:J29"/>
    <mergeCell ref="K28:K29"/>
    <mergeCell ref="A31:B32"/>
    <mergeCell ref="A37:K40"/>
    <mergeCell ref="G31:H31"/>
    <mergeCell ref="I31:J31"/>
    <mergeCell ref="C32:D32"/>
    <mergeCell ref="E32:F32"/>
    <mergeCell ref="G32:H32"/>
    <mergeCell ref="I32:J32"/>
    <mergeCell ref="A30:B30"/>
    <mergeCell ref="C30:D30"/>
    <mergeCell ref="E30:F30"/>
    <mergeCell ref="G30:H30"/>
    <mergeCell ref="I30:J30"/>
    <mergeCell ref="A48:C48"/>
    <mergeCell ref="D48:E48"/>
    <mergeCell ref="A14:A15"/>
    <mergeCell ref="A18:A19"/>
    <mergeCell ref="A20:A23"/>
    <mergeCell ref="B21:B23"/>
    <mergeCell ref="A28:B29"/>
    <mergeCell ref="C28:D29"/>
    <mergeCell ref="E28:F29"/>
    <mergeCell ref="A33:K33"/>
    <mergeCell ref="A46:C46"/>
    <mergeCell ref="A47:C47"/>
    <mergeCell ref="D47:G47"/>
    <mergeCell ref="H47:I47"/>
    <mergeCell ref="C31:D31"/>
    <mergeCell ref="E31:F31"/>
    <mergeCell ref="C20:K20"/>
    <mergeCell ref="F21:G21"/>
    <mergeCell ref="H21:K21"/>
    <mergeCell ref="F22:G22"/>
    <mergeCell ref="F23:G23"/>
    <mergeCell ref="B16:F16"/>
    <mergeCell ref="G16:K16"/>
    <mergeCell ref="B18:F18"/>
    <mergeCell ref="G18:K18"/>
    <mergeCell ref="B19:F19"/>
    <mergeCell ref="G19:K19"/>
    <mergeCell ref="A9:C9"/>
    <mergeCell ref="D9:F9"/>
    <mergeCell ref="G9:K9"/>
    <mergeCell ref="B14:F14"/>
    <mergeCell ref="G14:K14"/>
    <mergeCell ref="A2:K2"/>
    <mergeCell ref="B5:G5"/>
    <mergeCell ref="A8:C8"/>
    <mergeCell ref="D8:F8"/>
    <mergeCell ref="G8:K8"/>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206" customWidth="1"/>
    <col min="2" max="3" width="3.625" style="206" customWidth="1"/>
    <col min="4" max="6" width="20.625" style="206" customWidth="1"/>
    <col min="7" max="7" width="10.625" style="206" customWidth="1"/>
    <col min="8" max="8" width="7.625" style="207" customWidth="1"/>
    <col min="9" max="9" width="12" style="207" customWidth="1"/>
    <col min="10" max="10" width="16.375" style="207" customWidth="1"/>
    <col min="11" max="11" width="21.5" style="207" customWidth="1"/>
    <col min="12" max="16" width="10.625" style="206" customWidth="1"/>
    <col min="17" max="17" width="10.625" style="207" customWidth="1"/>
    <col min="18" max="22" width="10.625" style="206" customWidth="1"/>
    <col min="23" max="35" width="11.375" style="206" customWidth="1"/>
    <col min="36" max="64" width="10.625" style="206" customWidth="1"/>
    <col min="65" max="175" width="3.625" style="206" customWidth="1"/>
    <col min="176" max="16384" width="1.125" style="206"/>
  </cols>
  <sheetData>
    <row r="1" spans="1:35" ht="26.25" customHeight="1">
      <c r="A1" s="422" t="s">
        <v>275</v>
      </c>
      <c r="B1" s="422"/>
      <c r="C1" s="422"/>
      <c r="D1" s="422"/>
      <c r="E1" s="422"/>
      <c r="F1" s="422"/>
      <c r="G1" s="422"/>
      <c r="H1" s="422"/>
      <c r="I1" s="422"/>
      <c r="J1" s="422"/>
      <c r="K1" s="1"/>
      <c r="L1" s="1"/>
      <c r="M1" s="1"/>
      <c r="N1" s="1"/>
      <c r="O1" s="1"/>
      <c r="P1" s="1"/>
      <c r="Q1" s="225"/>
      <c r="R1" s="229"/>
      <c r="S1" s="424" t="s">
        <v>276</v>
      </c>
      <c r="T1" s="424"/>
      <c r="U1" s="424"/>
      <c r="V1" s="424"/>
      <c r="W1" s="424"/>
      <c r="X1" s="424"/>
      <c r="Y1" s="424"/>
      <c r="Z1" s="424"/>
      <c r="AA1" s="424"/>
      <c r="AB1" s="424"/>
      <c r="AC1" s="424"/>
      <c r="AD1" s="424"/>
      <c r="AE1" s="424"/>
      <c r="AF1" s="424"/>
      <c r="AG1" s="424"/>
      <c r="AH1" s="424"/>
      <c r="AI1" s="424"/>
    </row>
    <row r="2" spans="1:35" ht="40.5" customHeight="1">
      <c r="B2" s="423" t="s">
        <v>112</v>
      </c>
      <c r="C2" s="423"/>
      <c r="D2" s="423"/>
      <c r="E2" s="423"/>
      <c r="F2" s="423"/>
      <c r="G2" s="423"/>
      <c r="H2" s="423"/>
      <c r="I2" s="423"/>
      <c r="J2" s="423"/>
      <c r="K2" s="423"/>
      <c r="L2" s="423"/>
      <c r="M2" s="423"/>
      <c r="N2" s="423"/>
      <c r="O2" s="423"/>
      <c r="P2" s="423"/>
      <c r="Q2" s="423"/>
      <c r="R2" s="423"/>
      <c r="S2" s="424"/>
      <c r="T2" s="424"/>
      <c r="U2" s="424"/>
      <c r="V2" s="424"/>
      <c r="W2" s="424"/>
      <c r="X2" s="424"/>
      <c r="Y2" s="424"/>
      <c r="Z2" s="424"/>
      <c r="AA2" s="424"/>
      <c r="AB2" s="424"/>
      <c r="AC2" s="424"/>
      <c r="AD2" s="424"/>
      <c r="AE2" s="424"/>
      <c r="AF2" s="424"/>
      <c r="AG2" s="424"/>
      <c r="AH2" s="424"/>
      <c r="AI2" s="424"/>
    </row>
    <row r="3" spans="1:35" ht="20.100000000000001" customHeight="1">
      <c r="B3" s="425" t="s">
        <v>277</v>
      </c>
      <c r="C3" s="427" t="s">
        <v>278</v>
      </c>
      <c r="D3" s="427" t="s">
        <v>281</v>
      </c>
      <c r="E3" s="427" t="s">
        <v>61</v>
      </c>
      <c r="F3" s="429" t="s">
        <v>283</v>
      </c>
      <c r="G3" s="427" t="s">
        <v>284</v>
      </c>
      <c r="H3" s="427" t="s">
        <v>216</v>
      </c>
      <c r="I3" s="427" t="s">
        <v>201</v>
      </c>
      <c r="J3" s="427" t="s">
        <v>286</v>
      </c>
      <c r="K3" s="427" t="s">
        <v>287</v>
      </c>
      <c r="L3" s="219" t="s">
        <v>1</v>
      </c>
      <c r="M3" s="219" t="s">
        <v>14</v>
      </c>
      <c r="N3" s="219" t="s">
        <v>18</v>
      </c>
      <c r="O3" s="221" t="s">
        <v>20</v>
      </c>
      <c r="P3" s="222"/>
      <c r="Q3" s="226"/>
      <c r="R3" s="230" t="s">
        <v>0</v>
      </c>
      <c r="S3" s="219" t="s">
        <v>7</v>
      </c>
      <c r="T3" s="219" t="s">
        <v>27</v>
      </c>
      <c r="U3" s="219" t="s">
        <v>28</v>
      </c>
      <c r="V3" s="234" t="s">
        <v>30</v>
      </c>
      <c r="W3" s="432" t="s">
        <v>288</v>
      </c>
      <c r="X3" s="432" t="s">
        <v>176</v>
      </c>
      <c r="Y3" s="446" t="s">
        <v>82</v>
      </c>
      <c r="Z3" s="427" t="s">
        <v>290</v>
      </c>
      <c r="AA3" s="427" t="s">
        <v>292</v>
      </c>
      <c r="AB3" s="446" t="s">
        <v>261</v>
      </c>
      <c r="AC3" s="446" t="s">
        <v>294</v>
      </c>
      <c r="AD3" s="446" t="s">
        <v>297</v>
      </c>
      <c r="AE3" s="446" t="s">
        <v>108</v>
      </c>
      <c r="AF3" s="446" t="s">
        <v>299</v>
      </c>
      <c r="AG3" s="446" t="s">
        <v>50</v>
      </c>
      <c r="AH3" s="446" t="s">
        <v>300</v>
      </c>
      <c r="AI3" s="434" t="s">
        <v>302</v>
      </c>
    </row>
    <row r="4" spans="1:35" ht="64.5" customHeight="1">
      <c r="B4" s="426"/>
      <c r="C4" s="428"/>
      <c r="D4" s="428"/>
      <c r="E4" s="428"/>
      <c r="F4" s="430"/>
      <c r="G4" s="428"/>
      <c r="H4" s="428"/>
      <c r="I4" s="428"/>
      <c r="J4" s="428"/>
      <c r="K4" s="428"/>
      <c r="L4" s="41" t="s">
        <v>48</v>
      </c>
      <c r="M4" s="47" t="s">
        <v>12</v>
      </c>
      <c r="N4" s="41" t="s">
        <v>52</v>
      </c>
      <c r="O4" s="436" t="s">
        <v>142</v>
      </c>
      <c r="P4" s="320" t="s">
        <v>59</v>
      </c>
      <c r="Q4" s="321"/>
      <c r="R4" s="322"/>
      <c r="S4" s="438" t="s">
        <v>63</v>
      </c>
      <c r="T4" s="440" t="s">
        <v>65</v>
      </c>
      <c r="U4" s="442" t="s">
        <v>64</v>
      </c>
      <c r="V4" s="444" t="s">
        <v>66</v>
      </c>
      <c r="W4" s="433"/>
      <c r="X4" s="433"/>
      <c r="Y4" s="447"/>
      <c r="Z4" s="428"/>
      <c r="AA4" s="428"/>
      <c r="AB4" s="447"/>
      <c r="AC4" s="447"/>
      <c r="AD4" s="447"/>
      <c r="AE4" s="447"/>
      <c r="AF4" s="447"/>
      <c r="AG4" s="447"/>
      <c r="AH4" s="447"/>
      <c r="AI4" s="435"/>
    </row>
    <row r="5" spans="1:35" ht="39" customHeight="1">
      <c r="B5" s="426"/>
      <c r="C5" s="428"/>
      <c r="D5" s="428"/>
      <c r="E5" s="428"/>
      <c r="F5" s="431"/>
      <c r="G5" s="428"/>
      <c r="H5" s="428"/>
      <c r="I5" s="428"/>
      <c r="J5" s="428"/>
      <c r="K5" s="428"/>
      <c r="L5" s="38"/>
      <c r="M5" s="38"/>
      <c r="N5" s="48"/>
      <c r="O5" s="437"/>
      <c r="P5" s="51" t="s">
        <v>45</v>
      </c>
      <c r="Q5" s="51" t="s">
        <v>79</v>
      </c>
      <c r="R5" s="51" t="s">
        <v>83</v>
      </c>
      <c r="S5" s="439"/>
      <c r="T5" s="441"/>
      <c r="U5" s="443"/>
      <c r="V5" s="445"/>
      <c r="W5" s="433"/>
      <c r="X5" s="433"/>
      <c r="Y5" s="447"/>
      <c r="Z5" s="428"/>
      <c r="AA5" s="428"/>
      <c r="AB5" s="447"/>
      <c r="AC5" s="447"/>
      <c r="AD5" s="447"/>
      <c r="AE5" s="447"/>
      <c r="AF5" s="447"/>
      <c r="AG5" s="447"/>
      <c r="AH5" s="447"/>
      <c r="AI5" s="435"/>
    </row>
    <row r="6" spans="1:35" s="208" customFormat="1" ht="56.25">
      <c r="B6" s="209"/>
      <c r="C6" s="213"/>
      <c r="D6" s="213"/>
      <c r="E6" s="213"/>
      <c r="F6" s="213"/>
      <c r="G6" s="213"/>
      <c r="H6" s="213"/>
      <c r="I6" s="218" t="s">
        <v>304</v>
      </c>
      <c r="J6" s="218" t="s">
        <v>306</v>
      </c>
      <c r="K6" s="218" t="s">
        <v>2</v>
      </c>
      <c r="L6" s="220" t="s">
        <v>86</v>
      </c>
      <c r="M6" s="220" t="s">
        <v>86</v>
      </c>
      <c r="N6" s="220" t="s">
        <v>86</v>
      </c>
      <c r="O6" s="220" t="s">
        <v>86</v>
      </c>
      <c r="P6" s="220" t="s">
        <v>87</v>
      </c>
      <c r="Q6" s="220" t="s">
        <v>86</v>
      </c>
      <c r="R6" s="220" t="s">
        <v>86</v>
      </c>
      <c r="S6" s="220" t="s">
        <v>86</v>
      </c>
      <c r="T6" s="220" t="s">
        <v>86</v>
      </c>
      <c r="U6" s="233" t="s">
        <v>86</v>
      </c>
      <c r="V6" s="235" t="s">
        <v>86</v>
      </c>
      <c r="W6" s="238" t="s">
        <v>239</v>
      </c>
      <c r="X6" s="238" t="s">
        <v>239</v>
      </c>
      <c r="Y6" s="241" t="s">
        <v>75</v>
      </c>
      <c r="Z6" s="244" t="s">
        <v>87</v>
      </c>
      <c r="AA6" s="244" t="s">
        <v>307</v>
      </c>
      <c r="AB6" s="241" t="s">
        <v>114</v>
      </c>
      <c r="AC6" s="241" t="s">
        <v>75</v>
      </c>
      <c r="AD6" s="245" t="s">
        <v>195</v>
      </c>
      <c r="AE6" s="245" t="s">
        <v>309</v>
      </c>
      <c r="AF6" s="246" t="s">
        <v>137</v>
      </c>
      <c r="AG6" s="245" t="s">
        <v>310</v>
      </c>
      <c r="AH6" s="245" t="s">
        <v>310</v>
      </c>
      <c r="AI6" s="247" t="s">
        <v>310</v>
      </c>
    </row>
    <row r="7" spans="1:35" ht="19.5" customHeight="1">
      <c r="B7" s="210">
        <v>1</v>
      </c>
      <c r="C7" s="214">
        <v>1</v>
      </c>
      <c r="D7" s="214" t="s">
        <v>311</v>
      </c>
      <c r="E7" s="214" t="s">
        <v>280</v>
      </c>
      <c r="F7" s="214" t="s">
        <v>312</v>
      </c>
      <c r="G7" s="214" t="s">
        <v>314</v>
      </c>
      <c r="H7" s="216" t="s">
        <v>1</v>
      </c>
      <c r="I7" s="212">
        <v>1</v>
      </c>
      <c r="J7" s="216">
        <v>1</v>
      </c>
      <c r="K7" s="216">
        <v>2</v>
      </c>
      <c r="L7" s="61"/>
      <c r="M7" s="61"/>
      <c r="N7" s="61"/>
      <c r="O7" s="61"/>
      <c r="P7" s="223"/>
      <c r="Q7" s="227">
        <f t="shared" ref="Q7:Q42" si="0">IF(J7=1,17500,"-")</f>
        <v>17500</v>
      </c>
      <c r="R7" s="61">
        <f t="shared" ref="R7:R42" si="1">IF(J7=1,P7*Q7,IF(J7=2,1030000,IF(J7=3,310000,IF(J7=4,378000,""))))</f>
        <v>0</v>
      </c>
      <c r="S7" s="61">
        <f t="shared" ref="S7:S42" si="2">MIN(O7,R7)</f>
        <v>0</v>
      </c>
      <c r="T7" s="60"/>
      <c r="U7" s="61">
        <f t="shared" ref="U7:U42" si="3">MIN(N7,S7,T7)</f>
        <v>0</v>
      </c>
      <c r="V7" s="236">
        <f t="shared" ref="V7:V42" si="4">ROUNDDOWN(U7,-3)</f>
        <v>0</v>
      </c>
      <c r="W7" s="239"/>
      <c r="X7" s="239"/>
      <c r="Y7" s="242"/>
      <c r="Z7" s="214"/>
      <c r="AA7" s="214"/>
      <c r="AB7" s="242"/>
      <c r="AC7" s="242"/>
      <c r="AD7" s="242"/>
      <c r="AE7" s="242"/>
      <c r="AF7" s="242"/>
      <c r="AG7" s="242"/>
      <c r="AH7" s="242"/>
      <c r="AI7" s="248"/>
    </row>
    <row r="8" spans="1:35" ht="20.100000000000001" customHeight="1">
      <c r="B8" s="210">
        <v>1</v>
      </c>
      <c r="C8" s="214">
        <v>1</v>
      </c>
      <c r="D8" s="214" t="s">
        <v>311</v>
      </c>
      <c r="E8" s="214" t="s">
        <v>280</v>
      </c>
      <c r="F8" s="214"/>
      <c r="G8" s="214" t="s">
        <v>314</v>
      </c>
      <c r="H8" s="216" t="s">
        <v>315</v>
      </c>
      <c r="I8" s="216">
        <v>1</v>
      </c>
      <c r="J8" s="216">
        <v>2</v>
      </c>
      <c r="K8" s="216" t="s">
        <v>315</v>
      </c>
      <c r="L8" s="61"/>
      <c r="M8" s="61"/>
      <c r="N8" s="61"/>
      <c r="O8" s="61"/>
      <c r="P8" s="223"/>
      <c r="Q8" s="227" t="str">
        <f t="shared" si="0"/>
        <v>-</v>
      </c>
      <c r="R8" s="61">
        <f t="shared" si="1"/>
        <v>1030000</v>
      </c>
      <c r="S8" s="61">
        <f t="shared" si="2"/>
        <v>1030000</v>
      </c>
      <c r="T8" s="60"/>
      <c r="U8" s="61">
        <f t="shared" si="3"/>
        <v>1030000</v>
      </c>
      <c r="V8" s="236">
        <f t="shared" si="4"/>
        <v>1030000</v>
      </c>
      <c r="W8" s="239"/>
      <c r="X8" s="239"/>
      <c r="Y8" s="242"/>
      <c r="Z8" s="214"/>
      <c r="AA8" s="214"/>
      <c r="AB8" s="242"/>
      <c r="AC8" s="242"/>
      <c r="AD8" s="242"/>
      <c r="AE8" s="242"/>
      <c r="AF8" s="242"/>
      <c r="AG8" s="242"/>
      <c r="AH8" s="242"/>
      <c r="AI8" s="248"/>
    </row>
    <row r="9" spans="1:35" ht="20.100000000000001" customHeight="1">
      <c r="B9" s="210">
        <v>1</v>
      </c>
      <c r="C9" s="214">
        <v>1</v>
      </c>
      <c r="D9" s="214" t="s">
        <v>311</v>
      </c>
      <c r="E9" s="214" t="s">
        <v>280</v>
      </c>
      <c r="F9" s="214"/>
      <c r="G9" s="214" t="s">
        <v>314</v>
      </c>
      <c r="H9" s="216" t="s">
        <v>315</v>
      </c>
      <c r="I9" s="216">
        <v>1</v>
      </c>
      <c r="J9" s="216">
        <v>3</v>
      </c>
      <c r="K9" s="216" t="s">
        <v>315</v>
      </c>
      <c r="L9" s="61"/>
      <c r="M9" s="61"/>
      <c r="N9" s="61"/>
      <c r="O9" s="61"/>
      <c r="P9" s="223"/>
      <c r="Q9" s="227" t="str">
        <f t="shared" si="0"/>
        <v>-</v>
      </c>
      <c r="R9" s="61">
        <f t="shared" si="1"/>
        <v>310000</v>
      </c>
      <c r="S9" s="61">
        <f t="shared" si="2"/>
        <v>310000</v>
      </c>
      <c r="T9" s="60"/>
      <c r="U9" s="61">
        <f t="shared" si="3"/>
        <v>310000</v>
      </c>
      <c r="V9" s="236">
        <f t="shared" si="4"/>
        <v>310000</v>
      </c>
      <c r="W9" s="239"/>
      <c r="X9" s="239"/>
      <c r="Y9" s="242"/>
      <c r="Z9" s="214"/>
      <c r="AA9" s="214"/>
      <c r="AB9" s="242"/>
      <c r="AC9" s="242"/>
      <c r="AD9" s="242"/>
      <c r="AE9" s="242"/>
      <c r="AF9" s="242"/>
      <c r="AG9" s="242"/>
      <c r="AH9" s="242"/>
      <c r="AI9" s="248"/>
    </row>
    <row r="10" spans="1:35" ht="20.100000000000001" customHeight="1">
      <c r="B10" s="210">
        <v>1</v>
      </c>
      <c r="C10" s="214">
        <v>2</v>
      </c>
      <c r="D10" s="214" t="s">
        <v>311</v>
      </c>
      <c r="E10" s="214" t="s">
        <v>316</v>
      </c>
      <c r="F10" s="214"/>
      <c r="G10" s="214" t="s">
        <v>318</v>
      </c>
      <c r="H10" s="216" t="s">
        <v>1</v>
      </c>
      <c r="I10" s="216">
        <v>2</v>
      </c>
      <c r="J10" s="212">
        <v>1</v>
      </c>
      <c r="K10" s="216">
        <v>1</v>
      </c>
      <c r="L10" s="61"/>
      <c r="M10" s="61"/>
      <c r="N10" s="61"/>
      <c r="O10" s="61"/>
      <c r="P10" s="223"/>
      <c r="Q10" s="227">
        <f t="shared" si="0"/>
        <v>17500</v>
      </c>
      <c r="R10" s="61">
        <f t="shared" si="1"/>
        <v>0</v>
      </c>
      <c r="S10" s="61">
        <f t="shared" si="2"/>
        <v>0</v>
      </c>
      <c r="T10" s="60"/>
      <c r="U10" s="61">
        <f t="shared" si="3"/>
        <v>0</v>
      </c>
      <c r="V10" s="236">
        <f t="shared" si="4"/>
        <v>0</v>
      </c>
      <c r="W10" s="239"/>
      <c r="X10" s="239"/>
      <c r="Y10" s="242"/>
      <c r="Z10" s="214"/>
      <c r="AA10" s="214"/>
      <c r="AB10" s="242"/>
      <c r="AC10" s="242"/>
      <c r="AD10" s="242"/>
      <c r="AE10" s="242"/>
      <c r="AF10" s="242"/>
      <c r="AG10" s="242"/>
      <c r="AH10" s="242"/>
      <c r="AI10" s="248"/>
    </row>
    <row r="11" spans="1:35" ht="20.100000000000001" customHeight="1">
      <c r="B11" s="210">
        <v>1</v>
      </c>
      <c r="C11" s="214">
        <v>2</v>
      </c>
      <c r="D11" s="214" t="s">
        <v>311</v>
      </c>
      <c r="E11" s="214" t="s">
        <v>316</v>
      </c>
      <c r="F11" s="214"/>
      <c r="G11" s="214" t="s">
        <v>318</v>
      </c>
      <c r="H11" s="216" t="s">
        <v>14</v>
      </c>
      <c r="I11" s="216">
        <v>2</v>
      </c>
      <c r="J11" s="216">
        <v>1</v>
      </c>
      <c r="K11" s="216">
        <v>1</v>
      </c>
      <c r="L11" s="61"/>
      <c r="M11" s="61"/>
      <c r="N11" s="61"/>
      <c r="O11" s="61"/>
      <c r="P11" s="223"/>
      <c r="Q11" s="227">
        <f t="shared" si="0"/>
        <v>17500</v>
      </c>
      <c r="R11" s="61">
        <f t="shared" si="1"/>
        <v>0</v>
      </c>
      <c r="S11" s="61">
        <f t="shared" si="2"/>
        <v>0</v>
      </c>
      <c r="T11" s="60"/>
      <c r="U11" s="61">
        <f t="shared" si="3"/>
        <v>0</v>
      </c>
      <c r="V11" s="236">
        <f t="shared" si="4"/>
        <v>0</v>
      </c>
      <c r="W11" s="239"/>
      <c r="X11" s="239"/>
      <c r="Y11" s="242"/>
      <c r="Z11" s="214"/>
      <c r="AA11" s="214"/>
      <c r="AB11" s="242"/>
      <c r="AC11" s="242"/>
      <c r="AD11" s="242"/>
      <c r="AE11" s="242"/>
      <c r="AF11" s="242"/>
      <c r="AG11" s="242"/>
      <c r="AH11" s="242"/>
      <c r="AI11" s="248"/>
    </row>
    <row r="12" spans="1:35" ht="20.100000000000001" customHeight="1">
      <c r="B12" s="210">
        <v>1</v>
      </c>
      <c r="C12" s="214">
        <v>2</v>
      </c>
      <c r="D12" s="214" t="s">
        <v>311</v>
      </c>
      <c r="E12" s="214" t="s">
        <v>316</v>
      </c>
      <c r="F12" s="214"/>
      <c r="G12" s="214" t="s">
        <v>318</v>
      </c>
      <c r="H12" s="216" t="s">
        <v>319</v>
      </c>
      <c r="I12" s="216">
        <v>2</v>
      </c>
      <c r="J12" s="216">
        <v>1</v>
      </c>
      <c r="K12" s="216">
        <v>2</v>
      </c>
      <c r="L12" s="61"/>
      <c r="M12" s="61"/>
      <c r="N12" s="61"/>
      <c r="O12" s="61"/>
      <c r="P12" s="223"/>
      <c r="Q12" s="227">
        <f t="shared" si="0"/>
        <v>17500</v>
      </c>
      <c r="R12" s="61">
        <f t="shared" si="1"/>
        <v>0</v>
      </c>
      <c r="S12" s="61">
        <f t="shared" si="2"/>
        <v>0</v>
      </c>
      <c r="T12" s="60"/>
      <c r="U12" s="61">
        <f t="shared" si="3"/>
        <v>0</v>
      </c>
      <c r="V12" s="236">
        <f t="shared" si="4"/>
        <v>0</v>
      </c>
      <c r="W12" s="239"/>
      <c r="X12" s="239"/>
      <c r="Y12" s="242"/>
      <c r="Z12" s="214"/>
      <c r="AA12" s="214"/>
      <c r="AB12" s="242"/>
      <c r="AC12" s="242"/>
      <c r="AD12" s="242"/>
      <c r="AE12" s="242"/>
      <c r="AF12" s="242"/>
      <c r="AG12" s="242"/>
      <c r="AH12" s="242"/>
      <c r="AI12" s="248"/>
    </row>
    <row r="13" spans="1:35" ht="20.100000000000001" customHeight="1">
      <c r="B13" s="210">
        <v>1</v>
      </c>
      <c r="C13" s="214">
        <v>2</v>
      </c>
      <c r="D13" s="214" t="s">
        <v>311</v>
      </c>
      <c r="E13" s="214" t="s">
        <v>316</v>
      </c>
      <c r="F13" s="214"/>
      <c r="G13" s="214" t="s">
        <v>318</v>
      </c>
      <c r="H13" s="216" t="s">
        <v>20</v>
      </c>
      <c r="I13" s="216">
        <v>2</v>
      </c>
      <c r="J13" s="216">
        <v>1</v>
      </c>
      <c r="K13" s="216">
        <v>3</v>
      </c>
      <c r="L13" s="61"/>
      <c r="M13" s="61"/>
      <c r="N13" s="61"/>
      <c r="O13" s="61"/>
      <c r="P13" s="223"/>
      <c r="Q13" s="227">
        <f t="shared" si="0"/>
        <v>17500</v>
      </c>
      <c r="R13" s="61">
        <f t="shared" si="1"/>
        <v>0</v>
      </c>
      <c r="S13" s="61">
        <f t="shared" si="2"/>
        <v>0</v>
      </c>
      <c r="T13" s="60"/>
      <c r="U13" s="61">
        <f t="shared" si="3"/>
        <v>0</v>
      </c>
      <c r="V13" s="236">
        <f t="shared" si="4"/>
        <v>0</v>
      </c>
      <c r="W13" s="239"/>
      <c r="X13" s="239"/>
      <c r="Y13" s="242"/>
      <c r="Z13" s="214"/>
      <c r="AA13" s="214"/>
      <c r="AB13" s="242"/>
      <c r="AC13" s="242"/>
      <c r="AD13" s="242"/>
      <c r="AE13" s="242"/>
      <c r="AF13" s="242"/>
      <c r="AG13" s="242"/>
      <c r="AH13" s="242"/>
      <c r="AI13" s="248"/>
    </row>
    <row r="14" spans="1:35" ht="20.100000000000001" customHeight="1">
      <c r="B14" s="210">
        <v>1</v>
      </c>
      <c r="C14" s="214">
        <v>2</v>
      </c>
      <c r="D14" s="214" t="s">
        <v>311</v>
      </c>
      <c r="E14" s="214" t="s">
        <v>316</v>
      </c>
      <c r="F14" s="214"/>
      <c r="G14" s="214" t="s">
        <v>318</v>
      </c>
      <c r="H14" s="216" t="s">
        <v>315</v>
      </c>
      <c r="I14" s="216">
        <v>2</v>
      </c>
      <c r="J14" s="216">
        <v>2</v>
      </c>
      <c r="K14" s="216" t="s">
        <v>315</v>
      </c>
      <c r="L14" s="214"/>
      <c r="M14" s="214"/>
      <c r="N14" s="214"/>
      <c r="O14" s="214"/>
      <c r="P14" s="223"/>
      <c r="Q14" s="227" t="str">
        <f t="shared" si="0"/>
        <v>-</v>
      </c>
      <c r="R14" s="61">
        <f t="shared" si="1"/>
        <v>1030000</v>
      </c>
      <c r="S14" s="61">
        <f t="shared" si="2"/>
        <v>1030000</v>
      </c>
      <c r="T14" s="60"/>
      <c r="U14" s="61">
        <f t="shared" si="3"/>
        <v>1030000</v>
      </c>
      <c r="V14" s="236">
        <f t="shared" si="4"/>
        <v>1030000</v>
      </c>
      <c r="W14" s="239"/>
      <c r="X14" s="239"/>
      <c r="Y14" s="242"/>
      <c r="Z14" s="214"/>
      <c r="AA14" s="214"/>
      <c r="AB14" s="242"/>
      <c r="AC14" s="242"/>
      <c r="AD14" s="242"/>
      <c r="AE14" s="242"/>
      <c r="AF14" s="242"/>
      <c r="AG14" s="242"/>
      <c r="AH14" s="242"/>
      <c r="AI14" s="248"/>
    </row>
    <row r="15" spans="1:35" ht="20.100000000000001" customHeight="1">
      <c r="B15" s="210">
        <v>1</v>
      </c>
      <c r="C15" s="214">
        <v>2</v>
      </c>
      <c r="D15" s="214" t="s">
        <v>311</v>
      </c>
      <c r="E15" s="214" t="s">
        <v>316</v>
      </c>
      <c r="F15" s="214"/>
      <c r="G15" s="214" t="s">
        <v>318</v>
      </c>
      <c r="H15" s="216" t="s">
        <v>315</v>
      </c>
      <c r="I15" s="216">
        <v>2</v>
      </c>
      <c r="J15" s="216">
        <v>4</v>
      </c>
      <c r="K15" s="216" t="s">
        <v>315</v>
      </c>
      <c r="L15" s="214"/>
      <c r="M15" s="214"/>
      <c r="N15" s="214"/>
      <c r="O15" s="214"/>
      <c r="P15" s="223"/>
      <c r="Q15" s="227" t="str">
        <f t="shared" si="0"/>
        <v>-</v>
      </c>
      <c r="R15" s="61">
        <f t="shared" si="1"/>
        <v>378000</v>
      </c>
      <c r="S15" s="61">
        <f t="shared" si="2"/>
        <v>378000</v>
      </c>
      <c r="T15" s="60"/>
      <c r="U15" s="61">
        <f t="shared" si="3"/>
        <v>378000</v>
      </c>
      <c r="V15" s="236">
        <f t="shared" si="4"/>
        <v>378000</v>
      </c>
      <c r="W15" s="239"/>
      <c r="X15" s="239"/>
      <c r="Y15" s="242"/>
      <c r="Z15" s="214"/>
      <c r="AA15" s="214"/>
      <c r="AB15" s="242"/>
      <c r="AC15" s="242"/>
      <c r="AD15" s="242"/>
      <c r="AE15" s="242"/>
      <c r="AF15" s="242"/>
      <c r="AG15" s="242"/>
      <c r="AH15" s="242"/>
      <c r="AI15" s="248"/>
    </row>
    <row r="16" spans="1:35" ht="19.5" customHeight="1">
      <c r="B16" s="210"/>
      <c r="C16" s="214"/>
      <c r="D16" s="214"/>
      <c r="E16" s="214"/>
      <c r="F16" s="214"/>
      <c r="G16" s="214"/>
      <c r="H16" s="216"/>
      <c r="I16" s="212"/>
      <c r="J16" s="216"/>
      <c r="K16" s="216"/>
      <c r="L16" s="61"/>
      <c r="M16" s="61"/>
      <c r="N16" s="61"/>
      <c r="O16" s="61"/>
      <c r="P16" s="223"/>
      <c r="Q16" s="227" t="str">
        <f t="shared" si="0"/>
        <v>-</v>
      </c>
      <c r="R16" s="61" t="str">
        <f t="shared" si="1"/>
        <v/>
      </c>
      <c r="S16" s="61">
        <f t="shared" si="2"/>
        <v>0</v>
      </c>
      <c r="T16" s="60"/>
      <c r="U16" s="61">
        <f t="shared" si="3"/>
        <v>0</v>
      </c>
      <c r="V16" s="236">
        <f t="shared" si="4"/>
        <v>0</v>
      </c>
      <c r="W16" s="239"/>
      <c r="X16" s="239"/>
      <c r="Y16" s="242"/>
      <c r="Z16" s="214"/>
      <c r="AA16" s="214"/>
      <c r="AB16" s="242"/>
      <c r="AC16" s="242"/>
      <c r="AD16" s="242"/>
      <c r="AE16" s="242"/>
      <c r="AF16" s="242"/>
      <c r="AG16" s="242"/>
      <c r="AH16" s="242"/>
      <c r="AI16" s="248"/>
    </row>
    <row r="17" spans="2:35" ht="20.100000000000001" customHeight="1">
      <c r="B17" s="210"/>
      <c r="C17" s="214"/>
      <c r="D17" s="214"/>
      <c r="E17" s="214"/>
      <c r="F17" s="214"/>
      <c r="G17" s="214"/>
      <c r="H17" s="216"/>
      <c r="I17" s="216"/>
      <c r="J17" s="216"/>
      <c r="K17" s="216"/>
      <c r="L17" s="61"/>
      <c r="M17" s="61"/>
      <c r="N17" s="61"/>
      <c r="O17" s="61"/>
      <c r="P17" s="223"/>
      <c r="Q17" s="227" t="str">
        <f t="shared" si="0"/>
        <v>-</v>
      </c>
      <c r="R17" s="61" t="str">
        <f t="shared" si="1"/>
        <v/>
      </c>
      <c r="S17" s="61">
        <f t="shared" si="2"/>
        <v>0</v>
      </c>
      <c r="T17" s="60"/>
      <c r="U17" s="61">
        <f t="shared" si="3"/>
        <v>0</v>
      </c>
      <c r="V17" s="236">
        <f t="shared" si="4"/>
        <v>0</v>
      </c>
      <c r="W17" s="239"/>
      <c r="X17" s="239"/>
      <c r="Y17" s="242"/>
      <c r="Z17" s="214"/>
      <c r="AA17" s="214"/>
      <c r="AB17" s="242"/>
      <c r="AC17" s="242"/>
      <c r="AD17" s="242"/>
      <c r="AE17" s="242"/>
      <c r="AF17" s="242"/>
      <c r="AG17" s="242"/>
      <c r="AH17" s="242"/>
      <c r="AI17" s="248"/>
    </row>
    <row r="18" spans="2:35" ht="20.100000000000001" customHeight="1">
      <c r="B18" s="210"/>
      <c r="C18" s="214"/>
      <c r="D18" s="214"/>
      <c r="E18" s="214"/>
      <c r="F18" s="214"/>
      <c r="G18" s="214"/>
      <c r="H18" s="216"/>
      <c r="I18" s="216"/>
      <c r="J18" s="216"/>
      <c r="K18" s="216"/>
      <c r="L18" s="61"/>
      <c r="M18" s="61"/>
      <c r="N18" s="61"/>
      <c r="O18" s="61"/>
      <c r="P18" s="223"/>
      <c r="Q18" s="227" t="str">
        <f t="shared" si="0"/>
        <v>-</v>
      </c>
      <c r="R18" s="61" t="str">
        <f t="shared" si="1"/>
        <v/>
      </c>
      <c r="S18" s="61">
        <f t="shared" si="2"/>
        <v>0</v>
      </c>
      <c r="T18" s="60"/>
      <c r="U18" s="61">
        <f t="shared" si="3"/>
        <v>0</v>
      </c>
      <c r="V18" s="236">
        <f t="shared" si="4"/>
        <v>0</v>
      </c>
      <c r="W18" s="239"/>
      <c r="X18" s="239"/>
      <c r="Y18" s="242"/>
      <c r="Z18" s="214"/>
      <c r="AA18" s="214"/>
      <c r="AB18" s="242"/>
      <c r="AC18" s="242"/>
      <c r="AD18" s="242"/>
      <c r="AE18" s="242"/>
      <c r="AF18" s="242"/>
      <c r="AG18" s="242"/>
      <c r="AH18" s="242"/>
      <c r="AI18" s="248"/>
    </row>
    <row r="19" spans="2:35" ht="20.100000000000001" customHeight="1">
      <c r="B19" s="210"/>
      <c r="C19" s="214"/>
      <c r="D19" s="214"/>
      <c r="E19" s="214"/>
      <c r="F19" s="214"/>
      <c r="G19" s="214"/>
      <c r="H19" s="216"/>
      <c r="I19" s="216"/>
      <c r="J19" s="212"/>
      <c r="K19" s="216"/>
      <c r="L19" s="61"/>
      <c r="M19" s="61"/>
      <c r="N19" s="61"/>
      <c r="O19" s="61"/>
      <c r="P19" s="223"/>
      <c r="Q19" s="227" t="str">
        <f t="shared" si="0"/>
        <v>-</v>
      </c>
      <c r="R19" s="61" t="str">
        <f t="shared" si="1"/>
        <v/>
      </c>
      <c r="S19" s="61">
        <f t="shared" si="2"/>
        <v>0</v>
      </c>
      <c r="T19" s="60"/>
      <c r="U19" s="61">
        <f t="shared" si="3"/>
        <v>0</v>
      </c>
      <c r="V19" s="236">
        <f t="shared" si="4"/>
        <v>0</v>
      </c>
      <c r="W19" s="239"/>
      <c r="X19" s="239"/>
      <c r="Y19" s="242"/>
      <c r="Z19" s="214"/>
      <c r="AA19" s="214"/>
      <c r="AB19" s="242"/>
      <c r="AC19" s="242"/>
      <c r="AD19" s="242"/>
      <c r="AE19" s="242"/>
      <c r="AF19" s="242"/>
      <c r="AG19" s="242"/>
      <c r="AH19" s="242"/>
      <c r="AI19" s="248"/>
    </row>
    <row r="20" spans="2:35" ht="20.100000000000001" customHeight="1">
      <c r="B20" s="210"/>
      <c r="C20" s="214"/>
      <c r="D20" s="214"/>
      <c r="E20" s="214"/>
      <c r="F20" s="214"/>
      <c r="G20" s="214"/>
      <c r="H20" s="216"/>
      <c r="I20" s="216"/>
      <c r="J20" s="216"/>
      <c r="K20" s="216"/>
      <c r="L20" s="61"/>
      <c r="M20" s="61"/>
      <c r="N20" s="61"/>
      <c r="O20" s="61"/>
      <c r="P20" s="223"/>
      <c r="Q20" s="227" t="str">
        <f t="shared" si="0"/>
        <v>-</v>
      </c>
      <c r="R20" s="61" t="str">
        <f t="shared" si="1"/>
        <v/>
      </c>
      <c r="S20" s="61">
        <f t="shared" si="2"/>
        <v>0</v>
      </c>
      <c r="T20" s="60"/>
      <c r="U20" s="61">
        <f t="shared" si="3"/>
        <v>0</v>
      </c>
      <c r="V20" s="236">
        <f t="shared" si="4"/>
        <v>0</v>
      </c>
      <c r="W20" s="239"/>
      <c r="X20" s="239"/>
      <c r="Y20" s="242"/>
      <c r="Z20" s="214"/>
      <c r="AA20" s="214"/>
      <c r="AB20" s="242"/>
      <c r="AC20" s="242"/>
      <c r="AD20" s="242"/>
      <c r="AE20" s="242"/>
      <c r="AF20" s="242"/>
      <c r="AG20" s="242"/>
      <c r="AH20" s="242"/>
      <c r="AI20" s="248"/>
    </row>
    <row r="21" spans="2:35" ht="20.100000000000001" customHeight="1">
      <c r="B21" s="210"/>
      <c r="C21" s="214"/>
      <c r="D21" s="214"/>
      <c r="E21" s="214"/>
      <c r="F21" s="214"/>
      <c r="G21" s="214"/>
      <c r="H21" s="216"/>
      <c r="I21" s="216"/>
      <c r="J21" s="216"/>
      <c r="K21" s="216"/>
      <c r="L21" s="61"/>
      <c r="M21" s="61"/>
      <c r="N21" s="61"/>
      <c r="O21" s="61"/>
      <c r="P21" s="223"/>
      <c r="Q21" s="227" t="str">
        <f t="shared" si="0"/>
        <v>-</v>
      </c>
      <c r="R21" s="61" t="str">
        <f t="shared" si="1"/>
        <v/>
      </c>
      <c r="S21" s="61">
        <f t="shared" si="2"/>
        <v>0</v>
      </c>
      <c r="T21" s="60"/>
      <c r="U21" s="61">
        <f t="shared" si="3"/>
        <v>0</v>
      </c>
      <c r="V21" s="236">
        <f t="shared" si="4"/>
        <v>0</v>
      </c>
      <c r="W21" s="239"/>
      <c r="X21" s="239"/>
      <c r="Y21" s="242"/>
      <c r="Z21" s="214"/>
      <c r="AA21" s="214"/>
      <c r="AB21" s="242"/>
      <c r="AC21" s="242"/>
      <c r="AD21" s="242"/>
      <c r="AE21" s="242"/>
      <c r="AF21" s="242"/>
      <c r="AG21" s="242"/>
      <c r="AH21" s="242"/>
      <c r="AI21" s="248"/>
    </row>
    <row r="22" spans="2:35" ht="20.100000000000001" customHeight="1">
      <c r="B22" s="210"/>
      <c r="C22" s="214"/>
      <c r="D22" s="214"/>
      <c r="E22" s="214"/>
      <c r="F22" s="214"/>
      <c r="G22" s="214"/>
      <c r="H22" s="216"/>
      <c r="I22" s="216"/>
      <c r="J22" s="216"/>
      <c r="K22" s="216"/>
      <c r="L22" s="61"/>
      <c r="M22" s="61"/>
      <c r="N22" s="61"/>
      <c r="O22" s="61"/>
      <c r="P22" s="223"/>
      <c r="Q22" s="227" t="str">
        <f t="shared" si="0"/>
        <v>-</v>
      </c>
      <c r="R22" s="61" t="str">
        <f t="shared" si="1"/>
        <v/>
      </c>
      <c r="S22" s="61">
        <f t="shared" si="2"/>
        <v>0</v>
      </c>
      <c r="T22" s="60"/>
      <c r="U22" s="61">
        <f t="shared" si="3"/>
        <v>0</v>
      </c>
      <c r="V22" s="236">
        <f t="shared" si="4"/>
        <v>0</v>
      </c>
      <c r="W22" s="239"/>
      <c r="X22" s="239"/>
      <c r="Y22" s="242"/>
      <c r="Z22" s="214"/>
      <c r="AA22" s="214"/>
      <c r="AB22" s="242"/>
      <c r="AC22" s="242"/>
      <c r="AD22" s="242"/>
      <c r="AE22" s="242"/>
      <c r="AF22" s="242"/>
      <c r="AG22" s="242"/>
      <c r="AH22" s="242"/>
      <c r="AI22" s="248"/>
    </row>
    <row r="23" spans="2:35" ht="20.100000000000001" customHeight="1">
      <c r="B23" s="210"/>
      <c r="C23" s="214"/>
      <c r="D23" s="214"/>
      <c r="E23" s="214"/>
      <c r="F23" s="214"/>
      <c r="G23" s="214"/>
      <c r="H23" s="216"/>
      <c r="I23" s="216"/>
      <c r="J23" s="216"/>
      <c r="K23" s="216"/>
      <c r="L23" s="214"/>
      <c r="M23" s="214"/>
      <c r="N23" s="214"/>
      <c r="O23" s="214"/>
      <c r="P23" s="223"/>
      <c r="Q23" s="227" t="str">
        <f t="shared" si="0"/>
        <v>-</v>
      </c>
      <c r="R23" s="61" t="str">
        <f t="shared" si="1"/>
        <v/>
      </c>
      <c r="S23" s="61">
        <f t="shared" si="2"/>
        <v>0</v>
      </c>
      <c r="T23" s="60"/>
      <c r="U23" s="61">
        <f t="shared" si="3"/>
        <v>0</v>
      </c>
      <c r="V23" s="236">
        <f t="shared" si="4"/>
        <v>0</v>
      </c>
      <c r="W23" s="239"/>
      <c r="X23" s="239"/>
      <c r="Y23" s="242"/>
      <c r="Z23" s="214"/>
      <c r="AA23" s="214"/>
      <c r="AB23" s="242"/>
      <c r="AC23" s="242"/>
      <c r="AD23" s="242"/>
      <c r="AE23" s="242"/>
      <c r="AF23" s="242"/>
      <c r="AG23" s="242"/>
      <c r="AH23" s="242"/>
      <c r="AI23" s="248"/>
    </row>
    <row r="24" spans="2:35" ht="20.100000000000001" customHeight="1">
      <c r="B24" s="210"/>
      <c r="C24" s="214"/>
      <c r="D24" s="214"/>
      <c r="E24" s="214"/>
      <c r="F24" s="214"/>
      <c r="G24" s="214"/>
      <c r="H24" s="216"/>
      <c r="I24" s="216"/>
      <c r="J24" s="216"/>
      <c r="K24" s="216"/>
      <c r="L24" s="214"/>
      <c r="M24" s="214"/>
      <c r="N24" s="214"/>
      <c r="O24" s="214"/>
      <c r="P24" s="223"/>
      <c r="Q24" s="227" t="str">
        <f t="shared" si="0"/>
        <v>-</v>
      </c>
      <c r="R24" s="61" t="str">
        <f t="shared" si="1"/>
        <v/>
      </c>
      <c r="S24" s="61">
        <f t="shared" si="2"/>
        <v>0</v>
      </c>
      <c r="T24" s="60"/>
      <c r="U24" s="61">
        <f t="shared" si="3"/>
        <v>0</v>
      </c>
      <c r="V24" s="236">
        <f t="shared" si="4"/>
        <v>0</v>
      </c>
      <c r="W24" s="239"/>
      <c r="X24" s="239"/>
      <c r="Y24" s="242"/>
      <c r="Z24" s="214"/>
      <c r="AA24" s="214"/>
      <c r="AB24" s="242"/>
      <c r="AC24" s="242"/>
      <c r="AD24" s="242"/>
      <c r="AE24" s="242"/>
      <c r="AF24" s="242"/>
      <c r="AG24" s="242"/>
      <c r="AH24" s="242"/>
      <c r="AI24" s="248"/>
    </row>
    <row r="25" spans="2:35" ht="19.5" customHeight="1">
      <c r="B25" s="210"/>
      <c r="C25" s="214"/>
      <c r="D25" s="214"/>
      <c r="E25" s="214"/>
      <c r="F25" s="214"/>
      <c r="G25" s="214"/>
      <c r="H25" s="216"/>
      <c r="I25" s="212"/>
      <c r="J25" s="216"/>
      <c r="K25" s="216"/>
      <c r="L25" s="61"/>
      <c r="M25" s="61"/>
      <c r="N25" s="61"/>
      <c r="O25" s="61"/>
      <c r="P25" s="223"/>
      <c r="Q25" s="227" t="str">
        <f t="shared" si="0"/>
        <v>-</v>
      </c>
      <c r="R25" s="61" t="str">
        <f t="shared" si="1"/>
        <v/>
      </c>
      <c r="S25" s="61">
        <f t="shared" si="2"/>
        <v>0</v>
      </c>
      <c r="T25" s="60"/>
      <c r="U25" s="61">
        <f t="shared" si="3"/>
        <v>0</v>
      </c>
      <c r="V25" s="236">
        <f t="shared" si="4"/>
        <v>0</v>
      </c>
      <c r="W25" s="239"/>
      <c r="X25" s="239"/>
      <c r="Y25" s="242"/>
      <c r="Z25" s="214"/>
      <c r="AA25" s="214"/>
      <c r="AB25" s="242"/>
      <c r="AC25" s="242"/>
      <c r="AD25" s="242"/>
      <c r="AE25" s="242"/>
      <c r="AF25" s="242"/>
      <c r="AG25" s="242"/>
      <c r="AH25" s="242"/>
      <c r="AI25" s="248"/>
    </row>
    <row r="26" spans="2:35" ht="20.100000000000001" customHeight="1">
      <c r="B26" s="210"/>
      <c r="C26" s="214"/>
      <c r="D26" s="214"/>
      <c r="E26" s="214"/>
      <c r="F26" s="214"/>
      <c r="G26" s="214"/>
      <c r="H26" s="216"/>
      <c r="I26" s="216"/>
      <c r="J26" s="216"/>
      <c r="K26" s="216"/>
      <c r="L26" s="61"/>
      <c r="M26" s="61"/>
      <c r="N26" s="61"/>
      <c r="O26" s="61"/>
      <c r="P26" s="223"/>
      <c r="Q26" s="227" t="str">
        <f t="shared" si="0"/>
        <v>-</v>
      </c>
      <c r="R26" s="61" t="str">
        <f t="shared" si="1"/>
        <v/>
      </c>
      <c r="S26" s="61">
        <f t="shared" si="2"/>
        <v>0</v>
      </c>
      <c r="T26" s="60"/>
      <c r="U26" s="61">
        <f t="shared" si="3"/>
        <v>0</v>
      </c>
      <c r="V26" s="236">
        <f t="shared" si="4"/>
        <v>0</v>
      </c>
      <c r="W26" s="239"/>
      <c r="X26" s="239"/>
      <c r="Y26" s="242"/>
      <c r="Z26" s="214"/>
      <c r="AA26" s="214"/>
      <c r="AB26" s="242"/>
      <c r="AC26" s="242"/>
      <c r="AD26" s="242"/>
      <c r="AE26" s="242"/>
      <c r="AF26" s="242"/>
      <c r="AG26" s="242"/>
      <c r="AH26" s="242"/>
      <c r="AI26" s="248"/>
    </row>
    <row r="27" spans="2:35" ht="20.100000000000001" customHeight="1">
      <c r="B27" s="210"/>
      <c r="C27" s="214"/>
      <c r="D27" s="214"/>
      <c r="E27" s="214"/>
      <c r="F27" s="214"/>
      <c r="G27" s="214"/>
      <c r="H27" s="216"/>
      <c r="I27" s="216"/>
      <c r="J27" s="216"/>
      <c r="K27" s="216"/>
      <c r="L27" s="61"/>
      <c r="M27" s="61"/>
      <c r="N27" s="61"/>
      <c r="O27" s="61"/>
      <c r="P27" s="223"/>
      <c r="Q27" s="227" t="str">
        <f t="shared" si="0"/>
        <v>-</v>
      </c>
      <c r="R27" s="61" t="str">
        <f t="shared" si="1"/>
        <v/>
      </c>
      <c r="S27" s="61">
        <f t="shared" si="2"/>
        <v>0</v>
      </c>
      <c r="T27" s="60"/>
      <c r="U27" s="61">
        <f t="shared" si="3"/>
        <v>0</v>
      </c>
      <c r="V27" s="236">
        <f t="shared" si="4"/>
        <v>0</v>
      </c>
      <c r="W27" s="239"/>
      <c r="X27" s="239"/>
      <c r="Y27" s="242"/>
      <c r="Z27" s="214"/>
      <c r="AA27" s="214"/>
      <c r="AB27" s="242"/>
      <c r="AC27" s="242"/>
      <c r="AD27" s="242"/>
      <c r="AE27" s="242"/>
      <c r="AF27" s="242"/>
      <c r="AG27" s="242"/>
      <c r="AH27" s="242"/>
      <c r="AI27" s="248"/>
    </row>
    <row r="28" spans="2:35" ht="20.100000000000001" customHeight="1">
      <c r="B28" s="210"/>
      <c r="C28" s="214"/>
      <c r="D28" s="214"/>
      <c r="E28" s="214"/>
      <c r="F28" s="214"/>
      <c r="G28" s="214"/>
      <c r="H28" s="216"/>
      <c r="I28" s="216"/>
      <c r="J28" s="212"/>
      <c r="K28" s="216"/>
      <c r="L28" s="61"/>
      <c r="M28" s="61"/>
      <c r="N28" s="61"/>
      <c r="O28" s="61"/>
      <c r="P28" s="223"/>
      <c r="Q28" s="227" t="str">
        <f t="shared" si="0"/>
        <v>-</v>
      </c>
      <c r="R28" s="61" t="str">
        <f t="shared" si="1"/>
        <v/>
      </c>
      <c r="S28" s="61">
        <f t="shared" si="2"/>
        <v>0</v>
      </c>
      <c r="T28" s="60"/>
      <c r="U28" s="61">
        <f t="shared" si="3"/>
        <v>0</v>
      </c>
      <c r="V28" s="236">
        <f t="shared" si="4"/>
        <v>0</v>
      </c>
      <c r="W28" s="239"/>
      <c r="X28" s="239"/>
      <c r="Y28" s="242"/>
      <c r="Z28" s="214"/>
      <c r="AA28" s="214"/>
      <c r="AB28" s="242"/>
      <c r="AC28" s="242"/>
      <c r="AD28" s="242"/>
      <c r="AE28" s="242"/>
      <c r="AF28" s="242"/>
      <c r="AG28" s="242"/>
      <c r="AH28" s="242"/>
      <c r="AI28" s="248"/>
    </row>
    <row r="29" spans="2:35" ht="20.100000000000001" customHeight="1">
      <c r="B29" s="210"/>
      <c r="C29" s="214"/>
      <c r="D29" s="214"/>
      <c r="E29" s="214"/>
      <c r="F29" s="214"/>
      <c r="G29" s="214"/>
      <c r="H29" s="216"/>
      <c r="I29" s="216"/>
      <c r="J29" s="216"/>
      <c r="K29" s="216"/>
      <c r="L29" s="61"/>
      <c r="M29" s="61"/>
      <c r="N29" s="61"/>
      <c r="O29" s="61"/>
      <c r="P29" s="223"/>
      <c r="Q29" s="227" t="str">
        <f t="shared" si="0"/>
        <v>-</v>
      </c>
      <c r="R29" s="61" t="str">
        <f t="shared" si="1"/>
        <v/>
      </c>
      <c r="S29" s="61">
        <f t="shared" si="2"/>
        <v>0</v>
      </c>
      <c r="T29" s="60"/>
      <c r="U29" s="61">
        <f t="shared" si="3"/>
        <v>0</v>
      </c>
      <c r="V29" s="236">
        <f t="shared" si="4"/>
        <v>0</v>
      </c>
      <c r="W29" s="239"/>
      <c r="X29" s="239"/>
      <c r="Y29" s="242"/>
      <c r="Z29" s="214"/>
      <c r="AA29" s="214"/>
      <c r="AB29" s="242"/>
      <c r="AC29" s="242"/>
      <c r="AD29" s="242"/>
      <c r="AE29" s="242"/>
      <c r="AF29" s="242"/>
      <c r="AG29" s="242"/>
      <c r="AH29" s="242"/>
      <c r="AI29" s="248"/>
    </row>
    <row r="30" spans="2:35" ht="20.100000000000001" customHeight="1">
      <c r="B30" s="210"/>
      <c r="C30" s="214"/>
      <c r="D30" s="214"/>
      <c r="E30" s="214"/>
      <c r="F30" s="214"/>
      <c r="G30" s="214"/>
      <c r="H30" s="216"/>
      <c r="I30" s="216"/>
      <c r="J30" s="216"/>
      <c r="K30" s="216"/>
      <c r="L30" s="61"/>
      <c r="M30" s="61"/>
      <c r="N30" s="61"/>
      <c r="O30" s="61"/>
      <c r="P30" s="223"/>
      <c r="Q30" s="227" t="str">
        <f t="shared" si="0"/>
        <v>-</v>
      </c>
      <c r="R30" s="61" t="str">
        <f t="shared" si="1"/>
        <v/>
      </c>
      <c r="S30" s="61">
        <f t="shared" si="2"/>
        <v>0</v>
      </c>
      <c r="T30" s="60"/>
      <c r="U30" s="61">
        <f t="shared" si="3"/>
        <v>0</v>
      </c>
      <c r="V30" s="236">
        <f t="shared" si="4"/>
        <v>0</v>
      </c>
      <c r="W30" s="239"/>
      <c r="X30" s="239"/>
      <c r="Y30" s="242"/>
      <c r="Z30" s="214"/>
      <c r="AA30" s="214"/>
      <c r="AB30" s="242"/>
      <c r="AC30" s="242"/>
      <c r="AD30" s="242"/>
      <c r="AE30" s="242"/>
      <c r="AF30" s="242"/>
      <c r="AG30" s="242"/>
      <c r="AH30" s="242"/>
      <c r="AI30" s="248"/>
    </row>
    <row r="31" spans="2:35" ht="20.100000000000001" customHeight="1">
      <c r="B31" s="210"/>
      <c r="C31" s="214"/>
      <c r="D31" s="214"/>
      <c r="E31" s="214"/>
      <c r="F31" s="214"/>
      <c r="G31" s="214"/>
      <c r="H31" s="216"/>
      <c r="I31" s="216"/>
      <c r="J31" s="216"/>
      <c r="K31" s="216"/>
      <c r="L31" s="61"/>
      <c r="M31" s="61"/>
      <c r="N31" s="61"/>
      <c r="O31" s="61"/>
      <c r="P31" s="223"/>
      <c r="Q31" s="227" t="str">
        <f t="shared" si="0"/>
        <v>-</v>
      </c>
      <c r="R31" s="61" t="str">
        <f t="shared" si="1"/>
        <v/>
      </c>
      <c r="S31" s="61">
        <f t="shared" si="2"/>
        <v>0</v>
      </c>
      <c r="T31" s="60"/>
      <c r="U31" s="61">
        <f t="shared" si="3"/>
        <v>0</v>
      </c>
      <c r="V31" s="236">
        <f t="shared" si="4"/>
        <v>0</v>
      </c>
      <c r="W31" s="239"/>
      <c r="X31" s="239"/>
      <c r="Y31" s="242"/>
      <c r="Z31" s="214"/>
      <c r="AA31" s="214"/>
      <c r="AB31" s="242"/>
      <c r="AC31" s="242"/>
      <c r="AD31" s="242"/>
      <c r="AE31" s="242"/>
      <c r="AF31" s="242"/>
      <c r="AG31" s="242"/>
      <c r="AH31" s="242"/>
      <c r="AI31" s="248"/>
    </row>
    <row r="32" spans="2:35" ht="20.100000000000001" customHeight="1">
      <c r="B32" s="210"/>
      <c r="C32" s="214"/>
      <c r="D32" s="214"/>
      <c r="E32" s="214"/>
      <c r="F32" s="214"/>
      <c r="G32" s="214"/>
      <c r="H32" s="216"/>
      <c r="I32" s="216"/>
      <c r="J32" s="216"/>
      <c r="K32" s="216"/>
      <c r="L32" s="214"/>
      <c r="M32" s="214"/>
      <c r="N32" s="214"/>
      <c r="O32" s="214"/>
      <c r="P32" s="223"/>
      <c r="Q32" s="227" t="str">
        <f t="shared" si="0"/>
        <v>-</v>
      </c>
      <c r="R32" s="61" t="str">
        <f t="shared" si="1"/>
        <v/>
      </c>
      <c r="S32" s="61">
        <f t="shared" si="2"/>
        <v>0</v>
      </c>
      <c r="T32" s="60"/>
      <c r="U32" s="61">
        <f t="shared" si="3"/>
        <v>0</v>
      </c>
      <c r="V32" s="236">
        <f t="shared" si="4"/>
        <v>0</v>
      </c>
      <c r="W32" s="239"/>
      <c r="X32" s="239"/>
      <c r="Y32" s="242"/>
      <c r="Z32" s="214"/>
      <c r="AA32" s="214"/>
      <c r="AB32" s="242"/>
      <c r="AC32" s="242"/>
      <c r="AD32" s="242"/>
      <c r="AE32" s="242"/>
      <c r="AF32" s="242"/>
      <c r="AG32" s="242"/>
      <c r="AH32" s="242"/>
      <c r="AI32" s="248"/>
    </row>
    <row r="33" spans="2:35" ht="20.100000000000001" customHeight="1">
      <c r="B33" s="210"/>
      <c r="C33" s="214"/>
      <c r="D33" s="214"/>
      <c r="E33" s="214"/>
      <c r="F33" s="214"/>
      <c r="G33" s="214"/>
      <c r="H33" s="216"/>
      <c r="I33" s="216"/>
      <c r="J33" s="216"/>
      <c r="K33" s="216"/>
      <c r="L33" s="214"/>
      <c r="M33" s="214"/>
      <c r="N33" s="214"/>
      <c r="O33" s="214"/>
      <c r="P33" s="223"/>
      <c r="Q33" s="227" t="str">
        <f t="shared" si="0"/>
        <v>-</v>
      </c>
      <c r="R33" s="61" t="str">
        <f t="shared" si="1"/>
        <v/>
      </c>
      <c r="S33" s="61">
        <f t="shared" si="2"/>
        <v>0</v>
      </c>
      <c r="T33" s="60"/>
      <c r="U33" s="61">
        <f t="shared" si="3"/>
        <v>0</v>
      </c>
      <c r="V33" s="236">
        <f t="shared" si="4"/>
        <v>0</v>
      </c>
      <c r="W33" s="239"/>
      <c r="X33" s="239"/>
      <c r="Y33" s="242"/>
      <c r="Z33" s="214"/>
      <c r="AA33" s="214"/>
      <c r="AB33" s="242"/>
      <c r="AC33" s="242"/>
      <c r="AD33" s="242"/>
      <c r="AE33" s="242"/>
      <c r="AF33" s="242"/>
      <c r="AG33" s="242"/>
      <c r="AH33" s="242"/>
      <c r="AI33" s="248"/>
    </row>
    <row r="34" spans="2:35" ht="19.5" customHeight="1">
      <c r="B34" s="210"/>
      <c r="C34" s="214"/>
      <c r="D34" s="214"/>
      <c r="E34" s="214"/>
      <c r="F34" s="214"/>
      <c r="G34" s="214"/>
      <c r="H34" s="216"/>
      <c r="I34" s="212"/>
      <c r="J34" s="216"/>
      <c r="K34" s="216"/>
      <c r="L34" s="61"/>
      <c r="M34" s="61"/>
      <c r="N34" s="61"/>
      <c r="O34" s="61"/>
      <c r="P34" s="223"/>
      <c r="Q34" s="227" t="str">
        <f t="shared" si="0"/>
        <v>-</v>
      </c>
      <c r="R34" s="61" t="str">
        <f t="shared" si="1"/>
        <v/>
      </c>
      <c r="S34" s="61">
        <f t="shared" si="2"/>
        <v>0</v>
      </c>
      <c r="T34" s="60"/>
      <c r="U34" s="61">
        <f t="shared" si="3"/>
        <v>0</v>
      </c>
      <c r="V34" s="236">
        <f t="shared" si="4"/>
        <v>0</v>
      </c>
      <c r="W34" s="239"/>
      <c r="X34" s="239"/>
      <c r="Y34" s="242"/>
      <c r="Z34" s="214"/>
      <c r="AA34" s="214"/>
      <c r="AB34" s="242"/>
      <c r="AC34" s="242"/>
      <c r="AD34" s="242"/>
      <c r="AE34" s="242"/>
      <c r="AF34" s="242"/>
      <c r="AG34" s="242"/>
      <c r="AH34" s="242"/>
      <c r="AI34" s="248"/>
    </row>
    <row r="35" spans="2:35" ht="20.100000000000001" customHeight="1">
      <c r="B35" s="210"/>
      <c r="C35" s="214"/>
      <c r="D35" s="214"/>
      <c r="E35" s="214"/>
      <c r="F35" s="214"/>
      <c r="G35" s="214"/>
      <c r="H35" s="216"/>
      <c r="I35" s="216"/>
      <c r="J35" s="216"/>
      <c r="K35" s="216"/>
      <c r="L35" s="61"/>
      <c r="M35" s="61"/>
      <c r="N35" s="61"/>
      <c r="O35" s="61"/>
      <c r="P35" s="223"/>
      <c r="Q35" s="227" t="str">
        <f t="shared" si="0"/>
        <v>-</v>
      </c>
      <c r="R35" s="61" t="str">
        <f t="shared" si="1"/>
        <v/>
      </c>
      <c r="S35" s="61">
        <f t="shared" si="2"/>
        <v>0</v>
      </c>
      <c r="T35" s="60"/>
      <c r="U35" s="61">
        <f t="shared" si="3"/>
        <v>0</v>
      </c>
      <c r="V35" s="236">
        <f t="shared" si="4"/>
        <v>0</v>
      </c>
      <c r="W35" s="239"/>
      <c r="X35" s="239"/>
      <c r="Y35" s="242"/>
      <c r="Z35" s="214"/>
      <c r="AA35" s="214"/>
      <c r="AB35" s="242"/>
      <c r="AC35" s="242"/>
      <c r="AD35" s="242"/>
      <c r="AE35" s="242"/>
      <c r="AF35" s="242"/>
      <c r="AG35" s="242"/>
      <c r="AH35" s="242"/>
      <c r="AI35" s="248"/>
    </row>
    <row r="36" spans="2:35" ht="20.100000000000001" customHeight="1">
      <c r="B36" s="210"/>
      <c r="C36" s="214"/>
      <c r="D36" s="214"/>
      <c r="E36" s="214"/>
      <c r="F36" s="214"/>
      <c r="G36" s="214"/>
      <c r="H36" s="216"/>
      <c r="I36" s="216"/>
      <c r="J36" s="216"/>
      <c r="K36" s="216"/>
      <c r="L36" s="61"/>
      <c r="M36" s="61"/>
      <c r="N36" s="61"/>
      <c r="O36" s="61"/>
      <c r="P36" s="223"/>
      <c r="Q36" s="227" t="str">
        <f t="shared" si="0"/>
        <v>-</v>
      </c>
      <c r="R36" s="61" t="str">
        <f t="shared" si="1"/>
        <v/>
      </c>
      <c r="S36" s="61">
        <f t="shared" si="2"/>
        <v>0</v>
      </c>
      <c r="T36" s="60"/>
      <c r="U36" s="61">
        <f t="shared" si="3"/>
        <v>0</v>
      </c>
      <c r="V36" s="236">
        <f t="shared" si="4"/>
        <v>0</v>
      </c>
      <c r="W36" s="239"/>
      <c r="X36" s="239"/>
      <c r="Y36" s="242"/>
      <c r="Z36" s="214"/>
      <c r="AA36" s="214"/>
      <c r="AB36" s="242"/>
      <c r="AC36" s="242"/>
      <c r="AD36" s="242"/>
      <c r="AE36" s="242"/>
      <c r="AF36" s="242"/>
      <c r="AG36" s="242"/>
      <c r="AH36" s="242"/>
      <c r="AI36" s="248"/>
    </row>
    <row r="37" spans="2:35" ht="20.100000000000001" customHeight="1">
      <c r="B37" s="210"/>
      <c r="C37" s="214"/>
      <c r="D37" s="214"/>
      <c r="E37" s="214"/>
      <c r="F37" s="214"/>
      <c r="G37" s="214"/>
      <c r="H37" s="216"/>
      <c r="I37" s="216"/>
      <c r="J37" s="212"/>
      <c r="K37" s="216"/>
      <c r="L37" s="61"/>
      <c r="M37" s="61"/>
      <c r="N37" s="61"/>
      <c r="O37" s="61"/>
      <c r="P37" s="223"/>
      <c r="Q37" s="227" t="str">
        <f t="shared" si="0"/>
        <v>-</v>
      </c>
      <c r="R37" s="61" t="str">
        <f t="shared" si="1"/>
        <v/>
      </c>
      <c r="S37" s="61">
        <f t="shared" si="2"/>
        <v>0</v>
      </c>
      <c r="T37" s="60"/>
      <c r="U37" s="61">
        <f t="shared" si="3"/>
        <v>0</v>
      </c>
      <c r="V37" s="236">
        <f t="shared" si="4"/>
        <v>0</v>
      </c>
      <c r="W37" s="239"/>
      <c r="X37" s="239"/>
      <c r="Y37" s="242"/>
      <c r="Z37" s="214"/>
      <c r="AA37" s="214"/>
      <c r="AB37" s="242"/>
      <c r="AC37" s="242"/>
      <c r="AD37" s="242"/>
      <c r="AE37" s="242"/>
      <c r="AF37" s="242"/>
      <c r="AG37" s="242"/>
      <c r="AH37" s="242"/>
      <c r="AI37" s="248"/>
    </row>
    <row r="38" spans="2:35" ht="20.100000000000001" customHeight="1">
      <c r="B38" s="210"/>
      <c r="C38" s="214"/>
      <c r="D38" s="214"/>
      <c r="E38" s="214"/>
      <c r="F38" s="214"/>
      <c r="G38" s="214"/>
      <c r="H38" s="216"/>
      <c r="I38" s="216"/>
      <c r="J38" s="216"/>
      <c r="K38" s="216"/>
      <c r="L38" s="61"/>
      <c r="M38" s="61"/>
      <c r="N38" s="61"/>
      <c r="O38" s="61"/>
      <c r="P38" s="223"/>
      <c r="Q38" s="227" t="str">
        <f t="shared" si="0"/>
        <v>-</v>
      </c>
      <c r="R38" s="61" t="str">
        <f t="shared" si="1"/>
        <v/>
      </c>
      <c r="S38" s="61">
        <f t="shared" si="2"/>
        <v>0</v>
      </c>
      <c r="T38" s="60"/>
      <c r="U38" s="61">
        <f t="shared" si="3"/>
        <v>0</v>
      </c>
      <c r="V38" s="236">
        <f t="shared" si="4"/>
        <v>0</v>
      </c>
      <c r="W38" s="239"/>
      <c r="X38" s="239"/>
      <c r="Y38" s="242"/>
      <c r="Z38" s="214"/>
      <c r="AA38" s="214"/>
      <c r="AB38" s="242"/>
      <c r="AC38" s="242"/>
      <c r="AD38" s="242"/>
      <c r="AE38" s="242"/>
      <c r="AF38" s="242"/>
      <c r="AG38" s="242"/>
      <c r="AH38" s="242"/>
      <c r="AI38" s="248"/>
    </row>
    <row r="39" spans="2:35" ht="20.100000000000001" customHeight="1">
      <c r="B39" s="210"/>
      <c r="C39" s="214"/>
      <c r="D39" s="214"/>
      <c r="E39" s="214"/>
      <c r="F39" s="214"/>
      <c r="G39" s="214"/>
      <c r="H39" s="216"/>
      <c r="I39" s="216"/>
      <c r="J39" s="216"/>
      <c r="K39" s="216"/>
      <c r="L39" s="61"/>
      <c r="M39" s="61"/>
      <c r="N39" s="61"/>
      <c r="O39" s="61"/>
      <c r="P39" s="223"/>
      <c r="Q39" s="227" t="str">
        <f t="shared" si="0"/>
        <v>-</v>
      </c>
      <c r="R39" s="61" t="str">
        <f t="shared" si="1"/>
        <v/>
      </c>
      <c r="S39" s="61">
        <f t="shared" si="2"/>
        <v>0</v>
      </c>
      <c r="T39" s="60"/>
      <c r="U39" s="61">
        <f t="shared" si="3"/>
        <v>0</v>
      </c>
      <c r="V39" s="236">
        <f t="shared" si="4"/>
        <v>0</v>
      </c>
      <c r="W39" s="239"/>
      <c r="X39" s="239"/>
      <c r="Y39" s="242"/>
      <c r="Z39" s="214"/>
      <c r="AA39" s="214"/>
      <c r="AB39" s="242"/>
      <c r="AC39" s="242"/>
      <c r="AD39" s="242"/>
      <c r="AE39" s="242"/>
      <c r="AF39" s="242"/>
      <c r="AG39" s="242"/>
      <c r="AH39" s="242"/>
      <c r="AI39" s="248"/>
    </row>
    <row r="40" spans="2:35" ht="20.100000000000001" customHeight="1">
      <c r="B40" s="210"/>
      <c r="C40" s="214"/>
      <c r="D40" s="214"/>
      <c r="E40" s="214"/>
      <c r="F40" s="214"/>
      <c r="G40" s="214"/>
      <c r="H40" s="216"/>
      <c r="I40" s="216"/>
      <c r="J40" s="216"/>
      <c r="K40" s="216"/>
      <c r="L40" s="61"/>
      <c r="M40" s="61"/>
      <c r="N40" s="61"/>
      <c r="O40" s="61"/>
      <c r="P40" s="223"/>
      <c r="Q40" s="227" t="str">
        <f t="shared" si="0"/>
        <v>-</v>
      </c>
      <c r="R40" s="61" t="str">
        <f t="shared" si="1"/>
        <v/>
      </c>
      <c r="S40" s="61">
        <f t="shared" si="2"/>
        <v>0</v>
      </c>
      <c r="T40" s="60"/>
      <c r="U40" s="61">
        <f t="shared" si="3"/>
        <v>0</v>
      </c>
      <c r="V40" s="236">
        <f t="shared" si="4"/>
        <v>0</v>
      </c>
      <c r="W40" s="239"/>
      <c r="X40" s="239"/>
      <c r="Y40" s="242"/>
      <c r="Z40" s="214"/>
      <c r="AA40" s="214"/>
      <c r="AB40" s="242"/>
      <c r="AC40" s="242"/>
      <c r="AD40" s="242"/>
      <c r="AE40" s="242"/>
      <c r="AF40" s="242"/>
      <c r="AG40" s="242"/>
      <c r="AH40" s="242"/>
      <c r="AI40" s="248"/>
    </row>
    <row r="41" spans="2:35" ht="20.100000000000001" customHeight="1">
      <c r="B41" s="210"/>
      <c r="C41" s="214"/>
      <c r="D41" s="214"/>
      <c r="E41" s="214"/>
      <c r="F41" s="214"/>
      <c r="G41" s="214"/>
      <c r="H41" s="216"/>
      <c r="I41" s="216"/>
      <c r="J41" s="216"/>
      <c r="K41" s="216"/>
      <c r="L41" s="214"/>
      <c r="M41" s="214"/>
      <c r="N41" s="214"/>
      <c r="O41" s="214"/>
      <c r="P41" s="223"/>
      <c r="Q41" s="227" t="str">
        <f t="shared" si="0"/>
        <v>-</v>
      </c>
      <c r="R41" s="61" t="str">
        <f t="shared" si="1"/>
        <v/>
      </c>
      <c r="S41" s="61">
        <f t="shared" si="2"/>
        <v>0</v>
      </c>
      <c r="T41" s="60"/>
      <c r="U41" s="61">
        <f t="shared" si="3"/>
        <v>0</v>
      </c>
      <c r="V41" s="236">
        <f t="shared" si="4"/>
        <v>0</v>
      </c>
      <c r="W41" s="239"/>
      <c r="X41" s="239"/>
      <c r="Y41" s="242"/>
      <c r="Z41" s="214"/>
      <c r="AA41" s="214"/>
      <c r="AB41" s="242"/>
      <c r="AC41" s="242"/>
      <c r="AD41" s="242"/>
      <c r="AE41" s="242"/>
      <c r="AF41" s="242"/>
      <c r="AG41" s="242"/>
      <c r="AH41" s="242"/>
      <c r="AI41" s="248"/>
    </row>
    <row r="42" spans="2:35" ht="20.100000000000001" customHeight="1">
      <c r="B42" s="211"/>
      <c r="C42" s="215"/>
      <c r="D42" s="215"/>
      <c r="E42" s="215"/>
      <c r="F42" s="215"/>
      <c r="G42" s="215"/>
      <c r="H42" s="217"/>
      <c r="I42" s="217"/>
      <c r="J42" s="217"/>
      <c r="K42" s="217"/>
      <c r="L42" s="215"/>
      <c r="M42" s="215"/>
      <c r="N42" s="215"/>
      <c r="O42" s="215"/>
      <c r="P42" s="224"/>
      <c r="Q42" s="228" t="str">
        <f t="shared" si="0"/>
        <v>-</v>
      </c>
      <c r="R42" s="61" t="str">
        <f t="shared" si="1"/>
        <v/>
      </c>
      <c r="S42" s="231">
        <f t="shared" si="2"/>
        <v>0</v>
      </c>
      <c r="T42" s="232"/>
      <c r="U42" s="231">
        <f t="shared" si="3"/>
        <v>0</v>
      </c>
      <c r="V42" s="237">
        <f t="shared" si="4"/>
        <v>0</v>
      </c>
      <c r="W42" s="240"/>
      <c r="X42" s="240"/>
      <c r="Y42" s="243"/>
      <c r="Z42" s="215"/>
      <c r="AA42" s="215"/>
      <c r="AB42" s="243"/>
      <c r="AC42" s="243"/>
      <c r="AD42" s="243"/>
      <c r="AE42" s="243"/>
      <c r="AF42" s="243"/>
      <c r="AG42" s="243"/>
      <c r="AH42" s="243"/>
      <c r="AI42" s="249"/>
    </row>
  </sheetData>
  <mergeCells count="32">
    <mergeCell ref="AI3:AI5"/>
    <mergeCell ref="O4:O5"/>
    <mergeCell ref="S4:S5"/>
    <mergeCell ref="T4:T5"/>
    <mergeCell ref="U4:U5"/>
    <mergeCell ref="V4:V5"/>
    <mergeCell ref="AD3:AD5"/>
    <mergeCell ref="AE3:AE5"/>
    <mergeCell ref="AF3:AF5"/>
    <mergeCell ref="AG3:AG5"/>
    <mergeCell ref="AH3:AH5"/>
    <mergeCell ref="Y3:Y5"/>
    <mergeCell ref="Z3:Z5"/>
    <mergeCell ref="AA3:AA5"/>
    <mergeCell ref="AB3:AB5"/>
    <mergeCell ref="AC3:AC5"/>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250"/>
  </cols>
  <sheetData>
    <row r="1" spans="2:65" ht="44.25" customHeight="1">
      <c r="B1" s="253" t="s">
        <v>320</v>
      </c>
    </row>
    <row r="2" spans="2:65" ht="44.25" customHeight="1">
      <c r="B2" s="448" t="s">
        <v>182</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row>
    <row r="3" spans="2:65" ht="13.5" customHeight="1">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row>
    <row r="4" spans="2:65" ht="33.75" customHeight="1">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Z4" s="449" t="s">
        <v>321</v>
      </c>
      <c r="BA4" s="450"/>
      <c r="BB4" s="450"/>
      <c r="BC4" s="450"/>
      <c r="BD4" s="450"/>
      <c r="BE4" s="450"/>
      <c r="BF4" s="450"/>
      <c r="BG4" s="450"/>
      <c r="BH4" s="451"/>
      <c r="BI4" s="450" t="s">
        <v>285</v>
      </c>
      <c r="BJ4" s="450"/>
      <c r="BK4" s="450"/>
      <c r="BL4" s="450"/>
      <c r="BM4" s="451"/>
    </row>
    <row r="5" spans="2:65" ht="13.5" customHeight="1">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528"/>
      <c r="AG5" s="528"/>
      <c r="AH5" s="528"/>
      <c r="AI5" s="528"/>
      <c r="AJ5" s="528"/>
      <c r="AK5" s="528"/>
      <c r="AL5" s="528"/>
      <c r="AM5" s="528"/>
      <c r="AN5" s="528"/>
      <c r="AO5" s="528"/>
      <c r="AP5" s="528"/>
      <c r="AQ5" s="528"/>
      <c r="AR5" s="528"/>
      <c r="AS5" s="528"/>
      <c r="AT5" s="528"/>
      <c r="AU5" s="528"/>
      <c r="AV5" s="528"/>
      <c r="AW5" s="528"/>
      <c r="AX5" s="528"/>
      <c r="AZ5" s="255"/>
      <c r="BA5" s="255"/>
      <c r="BB5" s="255"/>
      <c r="BC5" s="255"/>
      <c r="BD5" s="255"/>
      <c r="BE5" s="255"/>
    </row>
    <row r="6" spans="2:65" ht="13.5" customHeight="1">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528"/>
      <c r="AG6" s="528"/>
      <c r="AH6" s="528"/>
      <c r="AI6" s="528"/>
      <c r="AJ6" s="528"/>
      <c r="AK6" s="528"/>
      <c r="AL6" s="528"/>
      <c r="AM6" s="528"/>
      <c r="AN6" s="528"/>
      <c r="AO6" s="528"/>
      <c r="AP6" s="528"/>
      <c r="AQ6" s="528"/>
      <c r="AR6" s="528"/>
      <c r="AS6" s="528"/>
      <c r="AT6" s="528"/>
      <c r="AU6" s="528"/>
      <c r="AV6" s="528"/>
      <c r="AW6" s="528"/>
      <c r="AX6" s="528"/>
      <c r="AY6" s="255"/>
      <c r="AZ6" s="255"/>
      <c r="BA6" s="255"/>
      <c r="BB6" s="255"/>
      <c r="BC6" s="255"/>
      <c r="BD6" s="255"/>
      <c r="BE6" s="255"/>
    </row>
    <row r="7" spans="2:65" ht="13.5" customHeight="1">
      <c r="B7" s="255"/>
      <c r="C7" s="255"/>
      <c r="D7" s="255"/>
      <c r="E7" s="255"/>
      <c r="F7" s="255"/>
      <c r="G7" s="255"/>
      <c r="H7" s="262"/>
      <c r="I7" s="262"/>
      <c r="J7" s="262"/>
      <c r="K7" s="262"/>
      <c r="L7" s="262"/>
      <c r="M7" s="262"/>
      <c r="N7" s="262"/>
      <c r="O7" s="262"/>
      <c r="P7" s="262"/>
      <c r="Q7" s="262"/>
      <c r="AF7" s="528"/>
      <c r="AG7" s="528"/>
      <c r="AH7" s="528"/>
      <c r="AI7" s="528"/>
      <c r="AJ7" s="528"/>
      <c r="AK7" s="528"/>
      <c r="AL7" s="528"/>
      <c r="AM7" s="528"/>
      <c r="AN7" s="528"/>
      <c r="AO7" s="528"/>
      <c r="AP7" s="528"/>
      <c r="AQ7" s="528"/>
      <c r="AR7" s="528"/>
      <c r="AS7" s="528"/>
      <c r="AT7" s="528"/>
      <c r="AU7" s="528"/>
      <c r="AV7" s="528"/>
      <c r="AW7" s="528"/>
      <c r="AX7" s="528"/>
    </row>
    <row r="8" spans="2:65" s="251" customFormat="1" ht="44.25" customHeight="1">
      <c r="B8" s="452" t="s">
        <v>317</v>
      </c>
      <c r="C8" s="453"/>
      <c r="D8" s="453"/>
      <c r="E8" s="453"/>
      <c r="F8" s="453"/>
      <c r="G8" s="453"/>
      <c r="H8" s="453"/>
      <c r="I8" s="453"/>
      <c r="J8" s="453"/>
      <c r="K8" s="453"/>
      <c r="L8" s="453"/>
      <c r="M8" s="453"/>
      <c r="N8" s="453"/>
      <c r="O8" s="453"/>
      <c r="P8" s="453"/>
      <c r="Q8" s="453"/>
      <c r="R8" s="453"/>
      <c r="S8" s="453"/>
      <c r="T8" s="453"/>
      <c r="U8" s="453"/>
      <c r="V8" s="453"/>
      <c r="W8" s="453"/>
      <c r="X8" s="453"/>
      <c r="Y8" s="454"/>
      <c r="AK8" s="274"/>
      <c r="AL8" s="274"/>
      <c r="AM8" s="274"/>
      <c r="AN8" s="274"/>
    </row>
    <row r="9" spans="2:65" s="251" customFormat="1" ht="44.25" customHeight="1">
      <c r="B9" s="455" t="s">
        <v>323</v>
      </c>
      <c r="C9" s="456"/>
      <c r="D9" s="456"/>
      <c r="E9" s="456"/>
      <c r="F9" s="457"/>
      <c r="G9" s="458" t="s">
        <v>324</v>
      </c>
      <c r="H9" s="458"/>
      <c r="I9" s="458"/>
      <c r="J9" s="458"/>
      <c r="K9" s="459" t="s">
        <v>325</v>
      </c>
      <c r="L9" s="459"/>
      <c r="M9" s="459"/>
      <c r="N9" s="459"/>
      <c r="O9" s="459"/>
      <c r="P9" s="459" t="s">
        <v>327</v>
      </c>
      <c r="Q9" s="459"/>
      <c r="R9" s="459"/>
      <c r="S9" s="459"/>
      <c r="T9" s="459"/>
      <c r="U9" s="459"/>
      <c r="V9" s="459"/>
      <c r="W9" s="459"/>
      <c r="X9" s="459"/>
      <c r="Y9" s="460"/>
    </row>
    <row r="10" spans="2:65" s="251" customFormat="1" ht="44.25" customHeight="1">
      <c r="B10" s="452" t="s">
        <v>282</v>
      </c>
      <c r="C10" s="461"/>
      <c r="D10" s="461"/>
      <c r="E10" s="461"/>
      <c r="F10" s="461"/>
      <c r="G10" s="461"/>
      <c r="H10" s="461"/>
      <c r="I10" s="461"/>
      <c r="J10" s="461"/>
      <c r="K10" s="461"/>
      <c r="L10" s="462"/>
      <c r="M10" s="452" t="s">
        <v>21</v>
      </c>
      <c r="N10" s="453"/>
      <c r="O10" s="453"/>
      <c r="P10" s="453"/>
      <c r="Q10" s="453"/>
      <c r="R10" s="453"/>
      <c r="S10" s="453"/>
      <c r="T10" s="453"/>
      <c r="U10" s="453"/>
      <c r="V10" s="453"/>
      <c r="W10" s="453"/>
      <c r="X10" s="453"/>
      <c r="Y10" s="453"/>
      <c r="Z10" s="453"/>
      <c r="AA10" s="454"/>
      <c r="AB10" s="463" t="s">
        <v>328</v>
      </c>
      <c r="AC10" s="464"/>
      <c r="AD10" s="464"/>
      <c r="AE10" s="464"/>
      <c r="AF10" s="464"/>
      <c r="AG10" s="464"/>
      <c r="AH10" s="464"/>
      <c r="AI10" s="464"/>
      <c r="AJ10" s="464"/>
      <c r="AK10" s="464"/>
      <c r="AL10" s="464"/>
      <c r="AM10" s="464"/>
      <c r="AN10" s="464"/>
      <c r="AO10" s="464"/>
      <c r="AP10" s="464"/>
      <c r="AQ10" s="464"/>
      <c r="AR10" s="464"/>
      <c r="AS10" s="464"/>
      <c r="AT10" s="464"/>
      <c r="AU10" s="465"/>
    </row>
    <row r="11" spans="2:65" s="251" customFormat="1" ht="44.25" customHeight="1">
      <c r="B11" s="452"/>
      <c r="C11" s="453"/>
      <c r="D11" s="453"/>
      <c r="E11" s="453"/>
      <c r="F11" s="453"/>
      <c r="G11" s="453"/>
      <c r="H11" s="453"/>
      <c r="I11" s="453"/>
      <c r="J11" s="453"/>
      <c r="K11" s="453"/>
      <c r="L11" s="454"/>
      <c r="M11" s="452"/>
      <c r="N11" s="453"/>
      <c r="O11" s="453"/>
      <c r="P11" s="453"/>
      <c r="Q11" s="453"/>
      <c r="R11" s="453"/>
      <c r="S11" s="453"/>
      <c r="T11" s="453"/>
      <c r="U11" s="453"/>
      <c r="V11" s="453"/>
      <c r="W11" s="453"/>
      <c r="X11" s="453"/>
      <c r="Y11" s="453"/>
      <c r="Z11" s="453"/>
      <c r="AA11" s="454"/>
      <c r="AB11" s="466"/>
      <c r="AC11" s="467"/>
      <c r="AD11" s="467"/>
      <c r="AE11" s="467"/>
      <c r="AF11" s="467"/>
      <c r="AG11" s="467"/>
      <c r="AH11" s="467"/>
      <c r="AI11" s="467"/>
      <c r="AJ11" s="467"/>
      <c r="AK11" s="467"/>
      <c r="AL11" s="467"/>
      <c r="AM11" s="467"/>
      <c r="AN11" s="467"/>
      <c r="AO11" s="467"/>
      <c r="AP11" s="467"/>
      <c r="AQ11" s="467"/>
      <c r="AR11" s="467"/>
      <c r="AS11" s="467"/>
      <c r="AT11" s="467"/>
      <c r="AU11" s="468"/>
    </row>
    <row r="12" spans="2:65" s="252" customFormat="1" ht="29.25" customHeight="1"/>
    <row r="13" spans="2:65" s="251" customFormat="1" ht="44.25" customHeight="1">
      <c r="B13" s="251" t="s">
        <v>251</v>
      </c>
    </row>
    <row r="14" spans="2:65" s="251" customFormat="1" ht="44.25" customHeight="1">
      <c r="B14" s="529" t="s">
        <v>289</v>
      </c>
      <c r="C14" s="513"/>
      <c r="D14" s="513"/>
      <c r="E14" s="513"/>
      <c r="F14" s="513"/>
      <c r="G14" s="513"/>
      <c r="H14" s="530"/>
      <c r="I14" s="452" t="s">
        <v>329</v>
      </c>
      <c r="J14" s="453"/>
      <c r="K14" s="453"/>
      <c r="L14" s="453"/>
      <c r="M14" s="453"/>
      <c r="N14" s="453"/>
      <c r="O14" s="453"/>
      <c r="P14" s="453"/>
      <c r="Q14" s="453"/>
      <c r="R14" s="453"/>
      <c r="S14" s="453"/>
      <c r="T14" s="453"/>
      <c r="U14" s="453"/>
      <c r="V14" s="453"/>
      <c r="W14" s="453"/>
      <c r="X14" s="453"/>
      <c r="Y14" s="453"/>
      <c r="Z14" s="453"/>
      <c r="AA14" s="453"/>
      <c r="AB14" s="453"/>
      <c r="AC14" s="469"/>
      <c r="AD14" s="459"/>
      <c r="AE14" s="459"/>
      <c r="AF14" s="459"/>
      <c r="AG14" s="459"/>
      <c r="AH14" s="459"/>
      <c r="AI14" s="459"/>
      <c r="AJ14" s="459"/>
      <c r="AK14" s="459"/>
      <c r="AL14" s="459"/>
      <c r="AM14" s="459"/>
      <c r="AN14" s="459"/>
      <c r="AO14" s="459"/>
      <c r="AP14" s="459"/>
      <c r="AQ14" s="459"/>
      <c r="AR14" s="459"/>
      <c r="AS14" s="459"/>
      <c r="AT14" s="459"/>
      <c r="AU14" s="459"/>
    </row>
    <row r="15" spans="2:65" s="251" customFormat="1" ht="44.25" customHeight="1">
      <c r="B15" s="531"/>
      <c r="C15" s="532"/>
      <c r="D15" s="532"/>
      <c r="E15" s="532"/>
      <c r="F15" s="532"/>
      <c r="G15" s="532"/>
      <c r="H15" s="533"/>
      <c r="I15" s="452" t="s">
        <v>330</v>
      </c>
      <c r="J15" s="453"/>
      <c r="K15" s="263" t="s">
        <v>331</v>
      </c>
      <c r="L15" s="263"/>
      <c r="M15" s="263"/>
      <c r="N15" s="263" t="s">
        <v>333</v>
      </c>
      <c r="O15" s="263"/>
      <c r="P15" s="263" t="s">
        <v>128</v>
      </c>
      <c r="Q15" s="263"/>
      <c r="R15" s="266" t="s">
        <v>335</v>
      </c>
      <c r="S15" s="470" t="s">
        <v>338</v>
      </c>
      <c r="T15" s="453"/>
      <c r="U15" s="263" t="s">
        <v>331</v>
      </c>
      <c r="V15" s="263"/>
      <c r="W15" s="263"/>
      <c r="X15" s="263" t="s">
        <v>333</v>
      </c>
      <c r="Y15" s="263"/>
      <c r="Z15" s="263" t="s">
        <v>128</v>
      </c>
      <c r="AA15" s="263"/>
      <c r="AB15" s="272" t="s">
        <v>335</v>
      </c>
      <c r="AC15" s="459"/>
      <c r="AD15" s="459"/>
      <c r="AE15" s="459"/>
      <c r="AF15" s="459"/>
      <c r="AG15" s="459"/>
      <c r="AH15" s="459"/>
      <c r="AI15" s="459"/>
      <c r="AJ15" s="459"/>
      <c r="AK15" s="459"/>
      <c r="AL15" s="459"/>
      <c r="AM15" s="459"/>
      <c r="AN15" s="459"/>
      <c r="AO15" s="459"/>
      <c r="AP15" s="459"/>
      <c r="AQ15" s="459"/>
      <c r="AR15" s="459"/>
      <c r="AS15" s="459"/>
      <c r="AT15" s="459"/>
      <c r="AU15" s="459"/>
    </row>
    <row r="16" spans="2:65" s="252" customFormat="1" ht="25.5" customHeight="1"/>
    <row r="17" spans="1:69" s="251" customFormat="1" ht="44.25" customHeight="1">
      <c r="B17" s="251" t="s">
        <v>33</v>
      </c>
      <c r="Q17" s="265" t="s">
        <v>151</v>
      </c>
      <c r="T17" s="265"/>
    </row>
    <row r="18" spans="1:69" s="251" customFormat="1" ht="114.75" customHeight="1">
      <c r="B18" s="471" t="s">
        <v>42</v>
      </c>
      <c r="C18" s="472"/>
      <c r="D18" s="472"/>
      <c r="E18" s="472"/>
      <c r="F18" s="471" t="s">
        <v>340</v>
      </c>
      <c r="G18" s="472"/>
      <c r="H18" s="472"/>
      <c r="I18" s="472"/>
      <c r="J18" s="473" t="s">
        <v>342</v>
      </c>
      <c r="K18" s="473"/>
      <c r="L18" s="473"/>
      <c r="M18" s="473"/>
      <c r="N18" s="471" t="s">
        <v>343</v>
      </c>
      <c r="O18" s="471"/>
      <c r="P18" s="471"/>
      <c r="Q18" s="471"/>
      <c r="R18" s="471" t="s">
        <v>346</v>
      </c>
      <c r="S18" s="471"/>
      <c r="T18" s="471"/>
      <c r="U18" s="471"/>
      <c r="V18" s="471" t="s">
        <v>176</v>
      </c>
      <c r="W18" s="471"/>
      <c r="X18" s="471"/>
      <c r="Y18" s="471"/>
      <c r="Z18" s="471" t="s">
        <v>82</v>
      </c>
      <c r="AA18" s="471"/>
      <c r="AB18" s="471"/>
      <c r="AC18" s="471"/>
      <c r="AD18" s="474" t="s">
        <v>155</v>
      </c>
      <c r="AE18" s="475"/>
      <c r="AF18" s="475"/>
      <c r="AG18" s="476"/>
      <c r="AH18" s="471" t="s">
        <v>292</v>
      </c>
      <c r="AI18" s="471"/>
      <c r="AJ18" s="471"/>
      <c r="AK18" s="471"/>
      <c r="AL18" s="471" t="s">
        <v>348</v>
      </c>
      <c r="AM18" s="471"/>
      <c r="AN18" s="471"/>
      <c r="AO18" s="471"/>
      <c r="AP18" s="471" t="s">
        <v>62</v>
      </c>
      <c r="AQ18" s="471"/>
      <c r="AR18" s="471"/>
      <c r="AS18" s="471"/>
      <c r="AT18" s="472" t="s">
        <v>347</v>
      </c>
      <c r="AU18" s="472"/>
      <c r="AV18" s="472"/>
      <c r="AW18" s="472"/>
      <c r="AX18" s="471" t="s">
        <v>108</v>
      </c>
      <c r="AY18" s="471"/>
      <c r="AZ18" s="471"/>
      <c r="BA18" s="471"/>
      <c r="BB18" s="471" t="s">
        <v>349</v>
      </c>
      <c r="BC18" s="471"/>
      <c r="BD18" s="471"/>
      <c r="BE18" s="471"/>
      <c r="BF18" s="474" t="s">
        <v>133</v>
      </c>
      <c r="BG18" s="475"/>
      <c r="BH18" s="475"/>
      <c r="BI18" s="476"/>
      <c r="BJ18" s="474" t="s">
        <v>300</v>
      </c>
      <c r="BK18" s="475"/>
      <c r="BL18" s="475"/>
      <c r="BM18" s="476"/>
      <c r="BN18" s="474" t="s">
        <v>351</v>
      </c>
      <c r="BO18" s="475"/>
      <c r="BP18" s="475"/>
      <c r="BQ18" s="476"/>
    </row>
    <row r="19" spans="1:69" s="252" customFormat="1" ht="135" customHeight="1">
      <c r="A19" s="251"/>
      <c r="B19" s="472"/>
      <c r="C19" s="472"/>
      <c r="D19" s="472"/>
      <c r="E19" s="472"/>
      <c r="F19" s="477" t="s">
        <v>135</v>
      </c>
      <c r="G19" s="478"/>
      <c r="H19" s="478"/>
      <c r="I19" s="479"/>
      <c r="J19" s="480" t="s">
        <v>87</v>
      </c>
      <c r="K19" s="480"/>
      <c r="L19" s="480"/>
      <c r="M19" s="480"/>
      <c r="N19" s="480" t="s">
        <v>352</v>
      </c>
      <c r="O19" s="480"/>
      <c r="P19" s="480"/>
      <c r="Q19" s="480"/>
      <c r="R19" s="480" t="s">
        <v>205</v>
      </c>
      <c r="S19" s="481"/>
      <c r="T19" s="481"/>
      <c r="U19" s="481"/>
      <c r="V19" s="480" t="s">
        <v>353</v>
      </c>
      <c r="W19" s="480"/>
      <c r="X19" s="480"/>
      <c r="Y19" s="480"/>
      <c r="Z19" s="480" t="s">
        <v>75</v>
      </c>
      <c r="AA19" s="480"/>
      <c r="AB19" s="480"/>
      <c r="AC19" s="480"/>
      <c r="AD19" s="481" t="s">
        <v>87</v>
      </c>
      <c r="AE19" s="481"/>
      <c r="AF19" s="481"/>
      <c r="AG19" s="481"/>
      <c r="AH19" s="482" t="s">
        <v>307</v>
      </c>
      <c r="AI19" s="482"/>
      <c r="AJ19" s="482"/>
      <c r="AK19" s="482"/>
      <c r="AL19" s="480" t="s">
        <v>354</v>
      </c>
      <c r="AM19" s="480"/>
      <c r="AN19" s="480"/>
      <c r="AO19" s="480"/>
      <c r="AP19" s="480" t="s">
        <v>75</v>
      </c>
      <c r="AQ19" s="480"/>
      <c r="AR19" s="480"/>
      <c r="AS19" s="480"/>
      <c r="AT19" s="474" t="s">
        <v>195</v>
      </c>
      <c r="AU19" s="483"/>
      <c r="AV19" s="483"/>
      <c r="AW19" s="484"/>
      <c r="AX19" s="474" t="s">
        <v>357</v>
      </c>
      <c r="AY19" s="483"/>
      <c r="AZ19" s="483"/>
      <c r="BA19" s="484"/>
      <c r="BB19" s="485" t="s">
        <v>137</v>
      </c>
      <c r="BC19" s="485"/>
      <c r="BD19" s="485"/>
      <c r="BE19" s="485"/>
      <c r="BF19" s="486" t="s">
        <v>310</v>
      </c>
      <c r="BG19" s="487"/>
      <c r="BH19" s="487"/>
      <c r="BI19" s="488"/>
      <c r="BJ19" s="486" t="s">
        <v>310</v>
      </c>
      <c r="BK19" s="487"/>
      <c r="BL19" s="487"/>
      <c r="BM19" s="488"/>
      <c r="BN19" s="486" t="s">
        <v>310</v>
      </c>
      <c r="BO19" s="487"/>
      <c r="BP19" s="487"/>
      <c r="BQ19" s="488"/>
    </row>
    <row r="20" spans="1:69" s="252" customFormat="1" ht="35.25" customHeight="1">
      <c r="B20" s="256" t="s">
        <v>359</v>
      </c>
      <c r="C20" s="489"/>
      <c r="D20" s="489"/>
      <c r="E20" s="490"/>
      <c r="F20" s="491"/>
      <c r="G20" s="492"/>
      <c r="H20" s="492"/>
      <c r="I20" s="492"/>
      <c r="J20" s="491"/>
      <c r="K20" s="491"/>
      <c r="L20" s="491"/>
      <c r="M20" s="491"/>
      <c r="N20" s="493"/>
      <c r="O20" s="493"/>
      <c r="P20" s="493"/>
      <c r="Q20" s="493"/>
      <c r="R20" s="491"/>
      <c r="S20" s="492"/>
      <c r="T20" s="492"/>
      <c r="U20" s="492"/>
      <c r="V20" s="534"/>
      <c r="W20" s="535"/>
      <c r="X20" s="535"/>
      <c r="Y20" s="536"/>
      <c r="Z20" s="491"/>
      <c r="AA20" s="491"/>
      <c r="AB20" s="491"/>
      <c r="AC20" s="491"/>
      <c r="AD20" s="492"/>
      <c r="AE20" s="492"/>
      <c r="AF20" s="492"/>
      <c r="AG20" s="492"/>
      <c r="AH20" s="491"/>
      <c r="AI20" s="491"/>
      <c r="AJ20" s="491"/>
      <c r="AK20" s="491"/>
      <c r="AL20" s="491"/>
      <c r="AM20" s="491"/>
      <c r="AN20" s="491"/>
      <c r="AO20" s="491"/>
      <c r="AP20" s="491"/>
      <c r="AQ20" s="491"/>
      <c r="AR20" s="491"/>
      <c r="AS20" s="491"/>
      <c r="AT20" s="492"/>
      <c r="AU20" s="492"/>
      <c r="AV20" s="492"/>
      <c r="AW20" s="492"/>
      <c r="AX20" s="492"/>
      <c r="AY20" s="492"/>
      <c r="AZ20" s="492"/>
      <c r="BA20" s="492"/>
      <c r="BB20" s="492"/>
      <c r="BC20" s="492"/>
      <c r="BD20" s="492"/>
      <c r="BE20" s="492"/>
      <c r="BF20" s="494"/>
      <c r="BG20" s="489"/>
      <c r="BH20" s="489"/>
      <c r="BI20" s="490"/>
      <c r="BJ20" s="494"/>
      <c r="BK20" s="489"/>
      <c r="BL20" s="489"/>
      <c r="BM20" s="490"/>
      <c r="BN20" s="494"/>
      <c r="BO20" s="489"/>
      <c r="BP20" s="489"/>
      <c r="BQ20" s="490"/>
    </row>
    <row r="21" spans="1:69" s="252" customFormat="1" ht="35.25" customHeight="1">
      <c r="B21" s="256" t="s">
        <v>95</v>
      </c>
      <c r="C21" s="489"/>
      <c r="D21" s="489"/>
      <c r="E21" s="490"/>
      <c r="F21" s="491"/>
      <c r="G21" s="492"/>
      <c r="H21" s="492"/>
      <c r="I21" s="492"/>
      <c r="J21" s="491"/>
      <c r="K21" s="491"/>
      <c r="L21" s="491"/>
      <c r="M21" s="491"/>
      <c r="N21" s="491"/>
      <c r="O21" s="491"/>
      <c r="P21" s="491"/>
      <c r="Q21" s="491"/>
      <c r="R21" s="491"/>
      <c r="S21" s="492"/>
      <c r="T21" s="492"/>
      <c r="U21" s="492"/>
      <c r="V21" s="537"/>
      <c r="W21" s="495"/>
      <c r="X21" s="495"/>
      <c r="Y21" s="538"/>
      <c r="Z21" s="491"/>
      <c r="AA21" s="491"/>
      <c r="AB21" s="491"/>
      <c r="AC21" s="491"/>
      <c r="AD21" s="492"/>
      <c r="AE21" s="492"/>
      <c r="AF21" s="492"/>
      <c r="AG21" s="492"/>
      <c r="AH21" s="491"/>
      <c r="AI21" s="491"/>
      <c r="AJ21" s="491"/>
      <c r="AK21" s="491"/>
      <c r="AL21" s="491"/>
      <c r="AM21" s="491"/>
      <c r="AN21" s="491"/>
      <c r="AO21" s="491"/>
      <c r="AP21" s="491"/>
      <c r="AQ21" s="491"/>
      <c r="AR21" s="491"/>
      <c r="AS21" s="491"/>
      <c r="AT21" s="492"/>
      <c r="AU21" s="492"/>
      <c r="AV21" s="492"/>
      <c r="AW21" s="492"/>
      <c r="AX21" s="492"/>
      <c r="AY21" s="492"/>
      <c r="AZ21" s="492"/>
      <c r="BA21" s="492"/>
      <c r="BB21" s="492"/>
      <c r="BC21" s="492"/>
      <c r="BD21" s="492"/>
      <c r="BE21" s="492"/>
      <c r="BF21" s="494"/>
      <c r="BG21" s="489"/>
      <c r="BH21" s="489"/>
      <c r="BI21" s="490"/>
      <c r="BJ21" s="494"/>
      <c r="BK21" s="489"/>
      <c r="BL21" s="489"/>
      <c r="BM21" s="490"/>
      <c r="BN21" s="494"/>
      <c r="BO21" s="489"/>
      <c r="BP21" s="489"/>
      <c r="BQ21" s="490"/>
    </row>
    <row r="22" spans="1:69" s="252" customFormat="1" ht="35.25" customHeight="1">
      <c r="B22" s="256" t="s">
        <v>361</v>
      </c>
      <c r="C22" s="489"/>
      <c r="D22" s="489"/>
      <c r="E22" s="490"/>
      <c r="F22" s="491"/>
      <c r="G22" s="492"/>
      <c r="H22" s="492"/>
      <c r="I22" s="492"/>
      <c r="J22" s="491"/>
      <c r="K22" s="491"/>
      <c r="L22" s="491"/>
      <c r="M22" s="491"/>
      <c r="N22" s="491"/>
      <c r="O22" s="491"/>
      <c r="P22" s="491"/>
      <c r="Q22" s="491"/>
      <c r="R22" s="491"/>
      <c r="S22" s="492"/>
      <c r="T22" s="492"/>
      <c r="U22" s="492"/>
      <c r="V22" s="539"/>
      <c r="W22" s="540"/>
      <c r="X22" s="540"/>
      <c r="Y22" s="541"/>
      <c r="Z22" s="491"/>
      <c r="AA22" s="491"/>
      <c r="AB22" s="491"/>
      <c r="AC22" s="491"/>
      <c r="AD22" s="492"/>
      <c r="AE22" s="492"/>
      <c r="AF22" s="492"/>
      <c r="AG22" s="492"/>
      <c r="AH22" s="491"/>
      <c r="AI22" s="491"/>
      <c r="AJ22" s="491"/>
      <c r="AK22" s="491"/>
      <c r="AL22" s="491"/>
      <c r="AM22" s="491"/>
      <c r="AN22" s="491"/>
      <c r="AO22" s="491"/>
      <c r="AP22" s="491"/>
      <c r="AQ22" s="491"/>
      <c r="AR22" s="491"/>
      <c r="AS22" s="491"/>
      <c r="AT22" s="492"/>
      <c r="AU22" s="492"/>
      <c r="AV22" s="492"/>
      <c r="AW22" s="492"/>
      <c r="AX22" s="492"/>
      <c r="AY22" s="492"/>
      <c r="AZ22" s="492"/>
      <c r="BA22" s="492"/>
      <c r="BB22" s="492"/>
      <c r="BC22" s="492"/>
      <c r="BD22" s="492"/>
      <c r="BE22" s="492"/>
      <c r="BF22" s="494"/>
      <c r="BG22" s="489"/>
      <c r="BH22" s="489"/>
      <c r="BI22" s="490"/>
      <c r="BJ22" s="494"/>
      <c r="BK22" s="489"/>
      <c r="BL22" s="489"/>
      <c r="BM22" s="490"/>
      <c r="BN22" s="494"/>
      <c r="BO22" s="489"/>
      <c r="BP22" s="489"/>
      <c r="BQ22" s="490"/>
    </row>
    <row r="23" spans="1:69" s="252" customFormat="1" ht="30.75" customHeight="1">
      <c r="B23" s="496"/>
      <c r="C23" s="496"/>
      <c r="D23" s="496"/>
      <c r="E23" s="496"/>
      <c r="F23" s="495"/>
      <c r="G23" s="496"/>
      <c r="H23" s="496"/>
      <c r="I23" s="496"/>
      <c r="J23" s="495"/>
      <c r="K23" s="495"/>
      <c r="L23" s="495"/>
      <c r="M23" s="495"/>
      <c r="N23" s="495"/>
      <c r="O23" s="495"/>
      <c r="P23" s="495"/>
      <c r="Q23" s="495"/>
      <c r="R23" s="495"/>
      <c r="S23" s="496"/>
      <c r="T23" s="496"/>
      <c r="U23" s="496"/>
      <c r="V23" s="495"/>
      <c r="W23" s="495"/>
      <c r="X23" s="495"/>
      <c r="Y23" s="495"/>
      <c r="Z23" s="496"/>
      <c r="AA23" s="496"/>
      <c r="AB23" s="496"/>
      <c r="AC23" s="496"/>
      <c r="AD23" s="495"/>
      <c r="AE23" s="495"/>
      <c r="AF23" s="495"/>
      <c r="AG23" s="495"/>
      <c r="AH23" s="495"/>
      <c r="AI23" s="495"/>
      <c r="AJ23" s="495"/>
      <c r="AK23" s="495"/>
      <c r="AL23" s="495"/>
      <c r="AM23" s="495"/>
      <c r="AN23" s="495"/>
      <c r="AO23" s="495"/>
      <c r="AP23" s="495"/>
      <c r="AQ23" s="495"/>
      <c r="AR23" s="495"/>
      <c r="AS23" s="495"/>
      <c r="AT23" s="496"/>
      <c r="AU23" s="496"/>
      <c r="AV23" s="496"/>
      <c r="AW23" s="496"/>
      <c r="AX23" s="496"/>
      <c r="AY23" s="496"/>
      <c r="AZ23" s="496"/>
      <c r="BA23" s="496"/>
      <c r="BB23" s="257"/>
      <c r="BC23" s="257"/>
      <c r="BD23" s="257"/>
      <c r="BE23" s="257"/>
      <c r="BF23" s="496"/>
      <c r="BG23" s="496"/>
      <c r="BH23" s="496"/>
      <c r="BI23" s="496"/>
      <c r="BJ23" s="496"/>
      <c r="BK23" s="496"/>
      <c r="BL23" s="496"/>
      <c r="BM23" s="496"/>
      <c r="BN23" s="497"/>
      <c r="BO23" s="498"/>
      <c r="BP23" s="498"/>
      <c r="BQ23" s="499"/>
    </row>
    <row r="24" spans="1:69" s="251" customFormat="1" ht="30.75" customHeight="1">
      <c r="B24" s="458" t="s">
        <v>363</v>
      </c>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58"/>
      <c r="BK24" s="458"/>
      <c r="BL24" s="458"/>
      <c r="BM24" s="458"/>
      <c r="BN24" s="261"/>
      <c r="BO24" s="261"/>
      <c r="BP24" s="261"/>
      <c r="BQ24" s="261"/>
    </row>
    <row r="25" spans="1:69" s="251" customFormat="1" ht="96" customHeight="1">
      <c r="B25" s="482" t="s">
        <v>136</v>
      </c>
      <c r="C25" s="485"/>
      <c r="D25" s="485"/>
      <c r="E25" s="485"/>
      <c r="F25" s="485"/>
      <c r="G25" s="485"/>
      <c r="H25" s="485"/>
      <c r="I25" s="485"/>
      <c r="J25" s="485"/>
      <c r="K25" s="485"/>
      <c r="L25" s="485"/>
      <c r="M25" s="482" t="s">
        <v>185</v>
      </c>
      <c r="N25" s="482"/>
      <c r="O25" s="482"/>
      <c r="P25" s="482"/>
      <c r="Q25" s="482"/>
      <c r="R25" s="482"/>
      <c r="S25" s="482"/>
      <c r="T25" s="482" t="s">
        <v>120</v>
      </c>
      <c r="U25" s="482"/>
      <c r="V25" s="482"/>
      <c r="W25" s="482"/>
      <c r="X25" s="482"/>
      <c r="Y25" s="482"/>
      <c r="Z25" s="482"/>
      <c r="AA25" s="482" t="s">
        <v>303</v>
      </c>
      <c r="AB25" s="485"/>
      <c r="AC25" s="485"/>
      <c r="AD25" s="485"/>
      <c r="AE25" s="485"/>
      <c r="AF25" s="485"/>
      <c r="AG25" s="485"/>
      <c r="AH25" s="485"/>
      <c r="AI25" s="485"/>
      <c r="AJ25" s="485"/>
      <c r="AK25" s="452"/>
      <c r="AL25" s="500" t="s">
        <v>345</v>
      </c>
      <c r="AM25" s="501"/>
      <c r="AN25" s="501"/>
      <c r="AO25" s="501"/>
      <c r="AP25" s="501"/>
      <c r="AQ25" s="501"/>
      <c r="AR25" s="501"/>
      <c r="AS25" s="501"/>
      <c r="AT25" s="501"/>
      <c r="AU25" s="501"/>
      <c r="AV25" s="502"/>
      <c r="AW25" s="261"/>
      <c r="AX25" s="261"/>
      <c r="AY25" s="261"/>
      <c r="AZ25" s="261"/>
      <c r="BA25" s="261"/>
      <c r="BB25" s="261"/>
      <c r="BC25" s="261"/>
      <c r="BD25" s="261"/>
      <c r="BE25" s="261"/>
      <c r="BF25" s="261"/>
      <c r="BG25" s="261"/>
      <c r="BH25" s="261"/>
      <c r="BI25" s="261"/>
      <c r="BJ25" s="261"/>
      <c r="BK25" s="261"/>
      <c r="BL25" s="261"/>
      <c r="BM25" s="261"/>
      <c r="BN25" s="261"/>
      <c r="BO25" s="261"/>
      <c r="BP25" s="261"/>
      <c r="BQ25" s="261"/>
    </row>
    <row r="26" spans="1:69" s="251" customFormat="1" ht="35.25" customHeight="1">
      <c r="B26" s="503" t="s">
        <v>359</v>
      </c>
      <c r="C26" s="504"/>
      <c r="D26" s="505">
        <f>N20</f>
        <v>0</v>
      </c>
      <c r="E26" s="505"/>
      <c r="F26" s="505"/>
      <c r="G26" s="505"/>
      <c r="H26" s="505"/>
      <c r="I26" s="505"/>
      <c r="J26" s="505"/>
      <c r="K26" s="454" t="s">
        <v>352</v>
      </c>
      <c r="L26" s="485"/>
      <c r="M26" s="506">
        <f>J20</f>
        <v>0</v>
      </c>
      <c r="N26" s="507"/>
      <c r="O26" s="507"/>
      <c r="P26" s="507"/>
      <c r="Q26" s="507"/>
      <c r="R26" s="507"/>
      <c r="S26" s="267" t="s">
        <v>24</v>
      </c>
      <c r="T26" s="482" t="s">
        <v>364</v>
      </c>
      <c r="U26" s="482"/>
      <c r="V26" s="482"/>
      <c r="W26" s="482"/>
      <c r="X26" s="482"/>
      <c r="Y26" s="482"/>
      <c r="Z26" s="482"/>
      <c r="AA26" s="508">
        <f>M26*17500</f>
        <v>0</v>
      </c>
      <c r="AB26" s="509"/>
      <c r="AC26" s="509"/>
      <c r="AD26" s="509"/>
      <c r="AE26" s="509"/>
      <c r="AF26" s="509"/>
      <c r="AG26" s="509"/>
      <c r="AH26" s="509"/>
      <c r="AI26" s="509"/>
      <c r="AJ26" s="453" t="s">
        <v>352</v>
      </c>
      <c r="AK26" s="453"/>
      <c r="AL26" s="510">
        <f>ROUNDDOWN(MIN(D26,AA26),-3)</f>
        <v>0</v>
      </c>
      <c r="AM26" s="509"/>
      <c r="AN26" s="509"/>
      <c r="AO26" s="509"/>
      <c r="AP26" s="509"/>
      <c r="AQ26" s="509"/>
      <c r="AR26" s="509"/>
      <c r="AS26" s="509"/>
      <c r="AT26" s="509"/>
      <c r="AU26" s="453" t="s">
        <v>352</v>
      </c>
      <c r="AV26" s="453"/>
      <c r="AW26" s="273"/>
      <c r="AX26" s="261"/>
      <c r="AY26" s="261"/>
      <c r="AZ26" s="261"/>
      <c r="BA26" s="278"/>
      <c r="BB26" s="278"/>
      <c r="BC26" s="278"/>
      <c r="BD26" s="278"/>
      <c r="BE26" s="278"/>
      <c r="BN26" s="261"/>
      <c r="BO26" s="261"/>
      <c r="BP26" s="261"/>
      <c r="BQ26" s="261"/>
    </row>
    <row r="27" spans="1:69" s="251" customFormat="1" ht="35.25" customHeight="1">
      <c r="B27" s="503" t="s">
        <v>95</v>
      </c>
      <c r="C27" s="504"/>
      <c r="D27" s="505">
        <f>N21</f>
        <v>0</v>
      </c>
      <c r="E27" s="505"/>
      <c r="F27" s="505"/>
      <c r="G27" s="505"/>
      <c r="H27" s="505"/>
      <c r="I27" s="505"/>
      <c r="J27" s="505"/>
      <c r="K27" s="454" t="s">
        <v>352</v>
      </c>
      <c r="L27" s="485"/>
      <c r="M27" s="506">
        <f>J21</f>
        <v>0</v>
      </c>
      <c r="N27" s="507"/>
      <c r="O27" s="507"/>
      <c r="P27" s="507"/>
      <c r="Q27" s="507"/>
      <c r="R27" s="507"/>
      <c r="S27" s="267" t="s">
        <v>24</v>
      </c>
      <c r="T27" s="482" t="s">
        <v>364</v>
      </c>
      <c r="U27" s="482"/>
      <c r="V27" s="482"/>
      <c r="W27" s="482"/>
      <c r="X27" s="482"/>
      <c r="Y27" s="482"/>
      <c r="Z27" s="482"/>
      <c r="AA27" s="508">
        <f>M27*17500</f>
        <v>0</v>
      </c>
      <c r="AB27" s="509"/>
      <c r="AC27" s="509"/>
      <c r="AD27" s="509"/>
      <c r="AE27" s="509"/>
      <c r="AF27" s="509"/>
      <c r="AG27" s="509"/>
      <c r="AH27" s="509"/>
      <c r="AI27" s="509"/>
      <c r="AJ27" s="453" t="s">
        <v>352</v>
      </c>
      <c r="AK27" s="453"/>
      <c r="AL27" s="510">
        <f>ROUNDDOWN(MIN(D27,AA27),-3)</f>
        <v>0</v>
      </c>
      <c r="AM27" s="509"/>
      <c r="AN27" s="509"/>
      <c r="AO27" s="509"/>
      <c r="AP27" s="509"/>
      <c r="AQ27" s="509"/>
      <c r="AR27" s="509"/>
      <c r="AS27" s="509"/>
      <c r="AT27" s="509"/>
      <c r="AU27" s="453" t="s">
        <v>352</v>
      </c>
      <c r="AV27" s="453"/>
      <c r="AW27" s="273"/>
      <c r="AX27" s="261"/>
      <c r="AY27" s="261"/>
      <c r="AZ27" s="261"/>
      <c r="BN27" s="261"/>
      <c r="BO27" s="261"/>
      <c r="BP27" s="261"/>
      <c r="BQ27" s="261"/>
    </row>
    <row r="28" spans="1:69" s="251" customFormat="1" ht="35.25" customHeight="1">
      <c r="B28" s="503" t="s">
        <v>361</v>
      </c>
      <c r="C28" s="504"/>
      <c r="D28" s="505">
        <f>N22</f>
        <v>0</v>
      </c>
      <c r="E28" s="505"/>
      <c r="F28" s="505"/>
      <c r="G28" s="505"/>
      <c r="H28" s="505"/>
      <c r="I28" s="505"/>
      <c r="J28" s="505"/>
      <c r="K28" s="454" t="s">
        <v>352</v>
      </c>
      <c r="L28" s="485"/>
      <c r="M28" s="506">
        <f>J22</f>
        <v>0</v>
      </c>
      <c r="N28" s="507"/>
      <c r="O28" s="507"/>
      <c r="P28" s="507"/>
      <c r="Q28" s="507"/>
      <c r="R28" s="507"/>
      <c r="S28" s="267" t="s">
        <v>24</v>
      </c>
      <c r="T28" s="482" t="s">
        <v>364</v>
      </c>
      <c r="U28" s="482"/>
      <c r="V28" s="482"/>
      <c r="W28" s="482"/>
      <c r="X28" s="482"/>
      <c r="Y28" s="482"/>
      <c r="Z28" s="482"/>
      <c r="AA28" s="508">
        <f>M28*17500</f>
        <v>0</v>
      </c>
      <c r="AB28" s="509"/>
      <c r="AC28" s="509"/>
      <c r="AD28" s="509"/>
      <c r="AE28" s="509"/>
      <c r="AF28" s="509"/>
      <c r="AG28" s="509"/>
      <c r="AH28" s="509"/>
      <c r="AI28" s="509"/>
      <c r="AJ28" s="453" t="s">
        <v>352</v>
      </c>
      <c r="AK28" s="453"/>
      <c r="AL28" s="511">
        <f>ROUNDDOWN(MIN(D28,AA28),-3)</f>
        <v>0</v>
      </c>
      <c r="AM28" s="512"/>
      <c r="AN28" s="512"/>
      <c r="AO28" s="512"/>
      <c r="AP28" s="512"/>
      <c r="AQ28" s="512"/>
      <c r="AR28" s="512"/>
      <c r="AS28" s="512"/>
      <c r="AT28" s="512"/>
      <c r="AU28" s="513" t="s">
        <v>352</v>
      </c>
      <c r="AV28" s="514"/>
      <c r="AW28" s="277"/>
    </row>
    <row r="29" spans="1:69" s="251" customFormat="1" ht="30.75" customHeight="1">
      <c r="B29" s="259"/>
      <c r="C29" s="259"/>
      <c r="K29" s="261"/>
      <c r="L29" s="261"/>
      <c r="M29" s="264"/>
      <c r="N29" s="264"/>
      <c r="O29" s="264"/>
      <c r="P29" s="264"/>
      <c r="Q29" s="264"/>
      <c r="R29" s="264"/>
      <c r="S29" s="264"/>
      <c r="T29" s="260"/>
      <c r="U29" s="260"/>
      <c r="V29" s="260"/>
      <c r="W29" s="260"/>
      <c r="X29" s="260"/>
      <c r="Y29" s="260"/>
      <c r="Z29" s="260"/>
      <c r="AA29" s="271"/>
      <c r="AB29" s="271"/>
      <c r="AC29" s="271"/>
      <c r="AD29" s="271"/>
      <c r="AE29" s="271"/>
      <c r="AF29" s="271"/>
      <c r="AG29" s="271"/>
      <c r="AH29" s="271"/>
      <c r="AI29" s="271"/>
      <c r="AJ29" s="271"/>
      <c r="AK29" s="271"/>
      <c r="AL29" s="275"/>
      <c r="AM29" s="275"/>
      <c r="AN29" s="275"/>
      <c r="AO29" s="275"/>
      <c r="AP29" s="275"/>
      <c r="AQ29" s="275"/>
      <c r="AR29" s="275"/>
      <c r="AS29" s="275"/>
      <c r="AT29" s="275"/>
      <c r="AU29" s="275"/>
      <c r="AV29" s="275"/>
    </row>
    <row r="30" spans="1:69" s="251" customFormat="1" ht="30.75" customHeight="1">
      <c r="B30" s="458" t="s">
        <v>23</v>
      </c>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8"/>
    </row>
    <row r="31" spans="1:69" s="251" customFormat="1" ht="96" customHeight="1">
      <c r="B31" s="486" t="s">
        <v>286</v>
      </c>
      <c r="C31" s="487"/>
      <c r="D31" s="487"/>
      <c r="E31" s="487"/>
      <c r="F31" s="487"/>
      <c r="G31" s="487"/>
      <c r="H31" s="487"/>
      <c r="I31" s="488"/>
      <c r="J31" s="471" t="s">
        <v>346</v>
      </c>
      <c r="K31" s="471"/>
      <c r="L31" s="471"/>
      <c r="M31" s="471"/>
      <c r="N31" s="482" t="s">
        <v>82</v>
      </c>
      <c r="O31" s="482"/>
      <c r="P31" s="482"/>
      <c r="Q31" s="482"/>
      <c r="R31" s="515" t="s">
        <v>155</v>
      </c>
      <c r="S31" s="516"/>
      <c r="T31" s="516"/>
      <c r="U31" s="517"/>
      <c r="V31" s="482" t="s">
        <v>292</v>
      </c>
      <c r="W31" s="482"/>
      <c r="X31" s="482"/>
      <c r="Y31" s="482"/>
      <c r="Z31" s="518" t="s">
        <v>348</v>
      </c>
      <c r="AA31" s="518"/>
      <c r="AB31" s="518"/>
      <c r="AC31" s="518"/>
      <c r="AD31" s="482" t="s">
        <v>62</v>
      </c>
      <c r="AE31" s="482"/>
      <c r="AF31" s="482"/>
      <c r="AG31" s="482"/>
      <c r="AH31" s="485" t="s">
        <v>347</v>
      </c>
      <c r="AI31" s="485"/>
      <c r="AJ31" s="485"/>
      <c r="AK31" s="485"/>
      <c r="AL31" s="482" t="s">
        <v>108</v>
      </c>
      <c r="AM31" s="482"/>
      <c r="AN31" s="482"/>
      <c r="AO31" s="482"/>
      <c r="AP31" s="482" t="s">
        <v>349</v>
      </c>
      <c r="AQ31" s="482"/>
      <c r="AR31" s="482"/>
      <c r="AS31" s="482"/>
      <c r="AT31" s="486" t="s">
        <v>133</v>
      </c>
      <c r="AU31" s="487"/>
      <c r="AV31" s="487"/>
      <c r="AW31" s="488"/>
      <c r="AX31" s="482" t="s">
        <v>300</v>
      </c>
      <c r="AY31" s="482"/>
      <c r="AZ31" s="482"/>
      <c r="BA31" s="482"/>
      <c r="BB31" s="482" t="s">
        <v>366</v>
      </c>
      <c r="BC31" s="482"/>
      <c r="BD31" s="482"/>
      <c r="BE31" s="482"/>
      <c r="BF31" s="519"/>
      <c r="BG31" s="519"/>
      <c r="BH31" s="519"/>
      <c r="BI31" s="519"/>
      <c r="BJ31" s="519"/>
      <c r="BK31" s="519"/>
      <c r="BL31" s="519"/>
      <c r="BM31" s="519"/>
    </row>
    <row r="32" spans="1:69" s="251" customFormat="1" ht="129" customHeight="1">
      <c r="B32" s="486"/>
      <c r="C32" s="487"/>
      <c r="D32" s="487"/>
      <c r="E32" s="487"/>
      <c r="F32" s="487"/>
      <c r="G32" s="487"/>
      <c r="H32" s="487"/>
      <c r="I32" s="488"/>
      <c r="J32" s="480" t="s">
        <v>205</v>
      </c>
      <c r="K32" s="481"/>
      <c r="L32" s="481"/>
      <c r="M32" s="481"/>
      <c r="N32" s="480" t="s">
        <v>75</v>
      </c>
      <c r="O32" s="480"/>
      <c r="P32" s="480"/>
      <c r="Q32" s="480"/>
      <c r="R32" s="481" t="s">
        <v>87</v>
      </c>
      <c r="S32" s="481"/>
      <c r="T32" s="481"/>
      <c r="U32" s="481"/>
      <c r="V32" s="482" t="s">
        <v>307</v>
      </c>
      <c r="W32" s="482"/>
      <c r="X32" s="482"/>
      <c r="Y32" s="482"/>
      <c r="Z32" s="480" t="s">
        <v>354</v>
      </c>
      <c r="AA32" s="480"/>
      <c r="AB32" s="480"/>
      <c r="AC32" s="480"/>
      <c r="AD32" s="480" t="s">
        <v>75</v>
      </c>
      <c r="AE32" s="480"/>
      <c r="AF32" s="480"/>
      <c r="AG32" s="480"/>
      <c r="AH32" s="474" t="s">
        <v>195</v>
      </c>
      <c r="AI32" s="483"/>
      <c r="AJ32" s="483"/>
      <c r="AK32" s="484"/>
      <c r="AL32" s="474" t="s">
        <v>357</v>
      </c>
      <c r="AM32" s="483"/>
      <c r="AN32" s="483"/>
      <c r="AO32" s="484"/>
      <c r="AP32" s="485" t="s">
        <v>137</v>
      </c>
      <c r="AQ32" s="485"/>
      <c r="AR32" s="485"/>
      <c r="AS32" s="485"/>
      <c r="AT32" s="482" t="s">
        <v>310</v>
      </c>
      <c r="AU32" s="485"/>
      <c r="AV32" s="485"/>
      <c r="AW32" s="485"/>
      <c r="AX32" s="482" t="s">
        <v>310</v>
      </c>
      <c r="AY32" s="485"/>
      <c r="AZ32" s="485"/>
      <c r="BA32" s="485"/>
      <c r="BB32" s="482" t="s">
        <v>310</v>
      </c>
      <c r="BC32" s="485"/>
      <c r="BD32" s="485"/>
      <c r="BE32" s="485"/>
      <c r="BF32" s="519"/>
      <c r="BG32" s="459"/>
      <c r="BH32" s="459"/>
      <c r="BI32" s="459"/>
      <c r="BJ32" s="519"/>
      <c r="BK32" s="459"/>
      <c r="BL32" s="459"/>
      <c r="BM32" s="459"/>
    </row>
    <row r="33" spans="2:65" s="251" customFormat="1" ht="35.25" customHeight="1">
      <c r="B33" s="486" t="s">
        <v>367</v>
      </c>
      <c r="C33" s="487"/>
      <c r="D33" s="487"/>
      <c r="E33" s="487"/>
      <c r="F33" s="487"/>
      <c r="G33" s="487"/>
      <c r="H33" s="487"/>
      <c r="I33" s="488"/>
      <c r="J33" s="482"/>
      <c r="K33" s="485"/>
      <c r="L33" s="485"/>
      <c r="M33" s="485"/>
      <c r="N33" s="482"/>
      <c r="O33" s="482"/>
      <c r="P33" s="482"/>
      <c r="Q33" s="482"/>
      <c r="R33" s="485"/>
      <c r="S33" s="485"/>
      <c r="T33" s="485"/>
      <c r="U33" s="485"/>
      <c r="V33" s="482"/>
      <c r="W33" s="482"/>
      <c r="X33" s="482"/>
      <c r="Y33" s="482"/>
      <c r="Z33" s="482"/>
      <c r="AA33" s="482"/>
      <c r="AB33" s="482"/>
      <c r="AC33" s="482"/>
      <c r="AD33" s="482"/>
      <c r="AE33" s="482"/>
      <c r="AF33" s="482"/>
      <c r="AG33" s="482"/>
      <c r="AH33" s="485"/>
      <c r="AI33" s="485"/>
      <c r="AJ33" s="485"/>
      <c r="AK33" s="485"/>
      <c r="AL33" s="485"/>
      <c r="AM33" s="485"/>
      <c r="AN33" s="485"/>
      <c r="AO33" s="485"/>
      <c r="AP33" s="485"/>
      <c r="AQ33" s="485"/>
      <c r="AR33" s="485"/>
      <c r="AS33" s="485"/>
      <c r="AT33" s="485"/>
      <c r="AU33" s="485"/>
      <c r="AV33" s="485"/>
      <c r="AW33" s="485"/>
      <c r="AX33" s="485"/>
      <c r="AY33" s="485"/>
      <c r="AZ33" s="485"/>
      <c r="BA33" s="485"/>
      <c r="BB33" s="485"/>
      <c r="BC33" s="485"/>
      <c r="BD33" s="485"/>
      <c r="BE33" s="485"/>
      <c r="BF33" s="459"/>
      <c r="BG33" s="459"/>
      <c r="BH33" s="459"/>
      <c r="BI33" s="459"/>
      <c r="BJ33" s="459"/>
      <c r="BK33" s="459"/>
      <c r="BL33" s="459"/>
      <c r="BM33" s="459"/>
    </row>
    <row r="34" spans="2:65" s="251" customFormat="1" ht="35.25" customHeight="1">
      <c r="B34" s="486" t="s">
        <v>368</v>
      </c>
      <c r="C34" s="487"/>
      <c r="D34" s="487"/>
      <c r="E34" s="487"/>
      <c r="F34" s="487"/>
      <c r="G34" s="487"/>
      <c r="H34" s="487"/>
      <c r="I34" s="488"/>
      <c r="J34" s="482"/>
      <c r="K34" s="485"/>
      <c r="L34" s="485"/>
      <c r="M34" s="485"/>
      <c r="N34" s="482"/>
      <c r="O34" s="482"/>
      <c r="P34" s="482"/>
      <c r="Q34" s="482"/>
      <c r="R34" s="485"/>
      <c r="S34" s="485"/>
      <c r="T34" s="485"/>
      <c r="U34" s="485"/>
      <c r="V34" s="482"/>
      <c r="W34" s="482"/>
      <c r="X34" s="482"/>
      <c r="Y34" s="482"/>
      <c r="Z34" s="482"/>
      <c r="AA34" s="482"/>
      <c r="AB34" s="482"/>
      <c r="AC34" s="482"/>
      <c r="AD34" s="482"/>
      <c r="AE34" s="482"/>
      <c r="AF34" s="482"/>
      <c r="AG34" s="482"/>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59"/>
      <c r="BG34" s="459"/>
      <c r="BH34" s="459"/>
      <c r="BI34" s="459"/>
      <c r="BJ34" s="459"/>
      <c r="BK34" s="459"/>
      <c r="BL34" s="459"/>
      <c r="BM34" s="459"/>
    </row>
    <row r="35" spans="2:65" s="251" customFormat="1" ht="30.75" customHeight="1">
      <c r="B35" s="258"/>
      <c r="C35" s="258"/>
      <c r="D35" s="258"/>
      <c r="E35" s="258"/>
      <c r="F35" s="260"/>
      <c r="G35" s="261"/>
      <c r="H35" s="261"/>
      <c r="I35" s="261"/>
      <c r="J35" s="260"/>
      <c r="K35" s="260"/>
      <c r="L35" s="260"/>
      <c r="M35" s="260"/>
      <c r="N35" s="261"/>
      <c r="O35" s="261"/>
      <c r="P35" s="261"/>
      <c r="Q35" s="261"/>
      <c r="R35" s="260"/>
      <c r="S35" s="260"/>
      <c r="T35" s="260"/>
      <c r="U35" s="260"/>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row>
    <row r="36" spans="2:65" s="251" customFormat="1" ht="30.75" customHeight="1">
      <c r="B36" s="458" t="s">
        <v>369</v>
      </c>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row>
    <row r="37" spans="2:65" s="251" customFormat="1" ht="96" customHeight="1">
      <c r="B37" s="485"/>
      <c r="C37" s="485"/>
      <c r="D37" s="485"/>
      <c r="E37" s="485"/>
      <c r="F37" s="485"/>
      <c r="G37" s="485"/>
      <c r="H37" s="485"/>
      <c r="I37" s="485"/>
      <c r="J37" s="485"/>
      <c r="K37" s="485"/>
      <c r="L37" s="485"/>
      <c r="M37" s="485"/>
      <c r="N37" s="485"/>
      <c r="O37" s="518" t="s">
        <v>370</v>
      </c>
      <c r="P37" s="520"/>
      <c r="Q37" s="520"/>
      <c r="R37" s="520"/>
      <c r="S37" s="520"/>
      <c r="T37" s="520"/>
      <c r="U37" s="520"/>
      <c r="V37" s="515" t="s">
        <v>371</v>
      </c>
      <c r="W37" s="516"/>
      <c r="X37" s="517"/>
      <c r="Y37" s="486" t="s">
        <v>350</v>
      </c>
      <c r="Z37" s="487"/>
      <c r="AA37" s="487"/>
      <c r="AB37" s="487"/>
      <c r="AC37" s="487"/>
      <c r="AD37" s="487"/>
      <c r="AE37" s="521"/>
      <c r="AF37" s="500" t="s">
        <v>372</v>
      </c>
      <c r="AG37" s="501"/>
      <c r="AH37" s="501"/>
      <c r="AI37" s="501"/>
      <c r="AJ37" s="501"/>
      <c r="AK37" s="501"/>
      <c r="AL37" s="502"/>
      <c r="AM37" s="522"/>
      <c r="AN37" s="459"/>
      <c r="AO37" s="459"/>
      <c r="AP37" s="459"/>
      <c r="AQ37" s="459"/>
      <c r="AR37" s="459"/>
      <c r="AS37" s="459"/>
    </row>
    <row r="38" spans="2:65" s="251" customFormat="1" ht="35.25" customHeight="1">
      <c r="B38" s="485" t="s">
        <v>326</v>
      </c>
      <c r="C38" s="485"/>
      <c r="D38" s="485"/>
      <c r="E38" s="485"/>
      <c r="F38" s="485"/>
      <c r="G38" s="485"/>
      <c r="H38" s="485"/>
      <c r="I38" s="485"/>
      <c r="J38" s="485"/>
      <c r="K38" s="485"/>
      <c r="L38" s="485"/>
      <c r="M38" s="485"/>
      <c r="N38" s="485"/>
      <c r="O38" s="508">
        <v>0</v>
      </c>
      <c r="P38" s="509"/>
      <c r="Q38" s="509"/>
      <c r="R38" s="509"/>
      <c r="S38" s="509"/>
      <c r="T38" s="453" t="s">
        <v>352</v>
      </c>
      <c r="U38" s="454"/>
      <c r="V38" s="554"/>
      <c r="W38" s="555"/>
      <c r="X38" s="556"/>
      <c r="Y38" s="268"/>
      <c r="Z38" s="509">
        <v>1030000</v>
      </c>
      <c r="AA38" s="509"/>
      <c r="AB38" s="509"/>
      <c r="AC38" s="509"/>
      <c r="AD38" s="453" t="s">
        <v>352</v>
      </c>
      <c r="AE38" s="454"/>
      <c r="AF38" s="511">
        <f>ROUNDDOWN(MIN(O38,Y38),-3)</f>
        <v>0</v>
      </c>
      <c r="AG38" s="512"/>
      <c r="AH38" s="512"/>
      <c r="AI38" s="512"/>
      <c r="AJ38" s="512"/>
      <c r="AK38" s="513" t="s">
        <v>352</v>
      </c>
      <c r="AL38" s="514"/>
      <c r="AM38" s="459"/>
      <c r="AN38" s="459"/>
      <c r="AO38" s="459"/>
      <c r="AP38" s="459"/>
      <c r="AQ38" s="459"/>
      <c r="AR38" s="459"/>
      <c r="AS38" s="459"/>
      <c r="AT38" s="276"/>
      <c r="AU38" s="276"/>
      <c r="AV38" s="276"/>
    </row>
    <row r="39" spans="2:65" s="251" customFormat="1" ht="65.25" customHeight="1">
      <c r="B39" s="542" t="s">
        <v>147</v>
      </c>
      <c r="C39" s="513"/>
      <c r="D39" s="513"/>
      <c r="E39" s="513"/>
      <c r="F39" s="513"/>
      <c r="G39" s="513"/>
      <c r="H39" s="513"/>
      <c r="I39" s="513"/>
      <c r="J39" s="513"/>
      <c r="K39" s="513"/>
      <c r="L39" s="513"/>
      <c r="M39" s="513"/>
      <c r="N39" s="513"/>
      <c r="O39" s="543">
        <v>0</v>
      </c>
      <c r="P39" s="512"/>
      <c r="Q39" s="512"/>
      <c r="R39" s="512"/>
      <c r="S39" s="512"/>
      <c r="T39" s="513" t="s">
        <v>352</v>
      </c>
      <c r="U39" s="530"/>
      <c r="V39" s="529" t="s">
        <v>365</v>
      </c>
      <c r="W39" s="513"/>
      <c r="X39" s="530"/>
      <c r="Y39" s="269"/>
      <c r="Z39" s="512">
        <v>310000</v>
      </c>
      <c r="AA39" s="512"/>
      <c r="AB39" s="512"/>
      <c r="AC39" s="512"/>
      <c r="AD39" s="513" t="s">
        <v>352</v>
      </c>
      <c r="AE39" s="513"/>
      <c r="AF39" s="546">
        <f>ROUNDDOWN(MIN(O39,IF(V39="無",Z39,Z40)),-3)</f>
        <v>0</v>
      </c>
      <c r="AG39" s="547"/>
      <c r="AH39" s="547"/>
      <c r="AI39" s="547"/>
      <c r="AJ39" s="547"/>
      <c r="AK39" s="550" t="s">
        <v>352</v>
      </c>
      <c r="AL39" s="551"/>
      <c r="AM39" s="459"/>
      <c r="AN39" s="459"/>
      <c r="AO39" s="459"/>
      <c r="AP39" s="459"/>
      <c r="AQ39" s="459"/>
      <c r="AR39" s="459"/>
      <c r="AS39" s="459"/>
      <c r="AU39" s="251" t="s">
        <v>111</v>
      </c>
    </row>
    <row r="40" spans="2:65" s="251" customFormat="1" ht="65.25" customHeight="1">
      <c r="B40" s="531"/>
      <c r="C40" s="532"/>
      <c r="D40" s="532"/>
      <c r="E40" s="532"/>
      <c r="F40" s="532"/>
      <c r="G40" s="532"/>
      <c r="H40" s="532"/>
      <c r="I40" s="532"/>
      <c r="J40" s="532"/>
      <c r="K40" s="532"/>
      <c r="L40" s="532"/>
      <c r="M40" s="532"/>
      <c r="N40" s="532"/>
      <c r="O40" s="544"/>
      <c r="P40" s="545"/>
      <c r="Q40" s="545"/>
      <c r="R40" s="545"/>
      <c r="S40" s="545"/>
      <c r="T40" s="532"/>
      <c r="U40" s="533"/>
      <c r="V40" s="531"/>
      <c r="W40" s="532"/>
      <c r="X40" s="533"/>
      <c r="Y40" s="270"/>
      <c r="Z40" s="523">
        <v>378000</v>
      </c>
      <c r="AA40" s="523"/>
      <c r="AB40" s="523"/>
      <c r="AC40" s="523"/>
      <c r="AD40" s="524" t="s">
        <v>67</v>
      </c>
      <c r="AE40" s="525"/>
      <c r="AF40" s="548"/>
      <c r="AG40" s="549"/>
      <c r="AH40" s="549"/>
      <c r="AI40" s="549"/>
      <c r="AJ40" s="549"/>
      <c r="AK40" s="552"/>
      <c r="AL40" s="553"/>
      <c r="AM40" s="261"/>
      <c r="AN40" s="261"/>
      <c r="AO40" s="261"/>
      <c r="AP40" s="261"/>
      <c r="AQ40" s="261"/>
      <c r="AR40" s="261"/>
      <c r="AS40" s="261"/>
    </row>
    <row r="41" spans="2:65" ht="82.5" customHeight="1">
      <c r="B41" s="526" t="s">
        <v>373</v>
      </c>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7"/>
      <c r="AZ41" s="527"/>
      <c r="BA41" s="527"/>
      <c r="BB41" s="527"/>
      <c r="BC41" s="527"/>
      <c r="BD41" s="527"/>
      <c r="BE41" s="527"/>
      <c r="BF41" s="527"/>
      <c r="BG41" s="527"/>
      <c r="BH41" s="527"/>
      <c r="BI41" s="527"/>
      <c r="BJ41" s="527"/>
      <c r="BK41" s="527"/>
      <c r="BL41" s="527"/>
      <c r="BM41" s="527"/>
    </row>
  </sheetData>
  <mergeCells count="244">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 ref="B38:N38"/>
    <mergeCell ref="O38:S38"/>
    <mergeCell ref="T38:U38"/>
    <mergeCell ref="V38:X38"/>
    <mergeCell ref="Z38:AC38"/>
    <mergeCell ref="AD38:AE38"/>
    <mergeCell ref="AF38:AJ38"/>
    <mergeCell ref="AK38:AL38"/>
    <mergeCell ref="AM38:AS38"/>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4:I34"/>
    <mergeCell ref="J34:M34"/>
    <mergeCell ref="N34:Q34"/>
    <mergeCell ref="R34:U34"/>
    <mergeCell ref="V34:Y34"/>
    <mergeCell ref="Z34:AC34"/>
    <mergeCell ref="AD34:AG34"/>
    <mergeCell ref="AH34:AK34"/>
    <mergeCell ref="AL34:AO34"/>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2:I32"/>
    <mergeCell ref="J32:M32"/>
    <mergeCell ref="N32:Q32"/>
    <mergeCell ref="R32:U32"/>
    <mergeCell ref="V32:Y32"/>
    <mergeCell ref="Z32:AC32"/>
    <mergeCell ref="AD32:AG32"/>
    <mergeCell ref="AH32:AK32"/>
    <mergeCell ref="AL32:AO32"/>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AP32:AS32"/>
    <mergeCell ref="AT32:AW32"/>
    <mergeCell ref="AX32:BA32"/>
    <mergeCell ref="BB32:BE32"/>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6:C26"/>
    <mergeCell ref="D26:J26"/>
    <mergeCell ref="K26:L26"/>
    <mergeCell ref="M26:R26"/>
    <mergeCell ref="T26:Z26"/>
    <mergeCell ref="AA26:AI26"/>
    <mergeCell ref="AJ26:AK26"/>
    <mergeCell ref="AL26:AT26"/>
    <mergeCell ref="AU26:AV26"/>
    <mergeCell ref="B24:BM24"/>
    <mergeCell ref="B25:L25"/>
    <mergeCell ref="M25:S25"/>
    <mergeCell ref="T25:Z25"/>
    <mergeCell ref="AA25:AK25"/>
    <mergeCell ref="AL25:AV25"/>
    <mergeCell ref="B23:E23"/>
    <mergeCell ref="F23:I23"/>
    <mergeCell ref="J23:M23"/>
    <mergeCell ref="N23:Q23"/>
    <mergeCell ref="R23:U23"/>
    <mergeCell ref="V23:Y23"/>
    <mergeCell ref="Z23:AC23"/>
    <mergeCell ref="AD23:AG23"/>
    <mergeCell ref="AH23:AK23"/>
    <mergeCell ref="AP22:AS22"/>
    <mergeCell ref="AT22:AW22"/>
    <mergeCell ref="AX22:BA22"/>
    <mergeCell ref="BB22:BE22"/>
    <mergeCell ref="BF22:BI22"/>
    <mergeCell ref="BJ22:BM22"/>
    <mergeCell ref="BN22:BQ22"/>
    <mergeCell ref="C21:E21"/>
    <mergeCell ref="AL23:AO23"/>
    <mergeCell ref="AP23:AS23"/>
    <mergeCell ref="AT23:AW23"/>
    <mergeCell ref="AX23:BA23"/>
    <mergeCell ref="BF23:BI23"/>
    <mergeCell ref="BJ23:BM23"/>
    <mergeCell ref="BN23:BQ23"/>
    <mergeCell ref="C22:E22"/>
    <mergeCell ref="F22:I22"/>
    <mergeCell ref="J22:M22"/>
    <mergeCell ref="N22:Q22"/>
    <mergeCell ref="R22:U22"/>
    <mergeCell ref="Z22:AC22"/>
    <mergeCell ref="AD22:AG22"/>
    <mergeCell ref="AH22:AK22"/>
    <mergeCell ref="AL22:AO22"/>
    <mergeCell ref="F21:I21"/>
    <mergeCell ref="J21:M21"/>
    <mergeCell ref="N21:Q21"/>
    <mergeCell ref="R21:U21"/>
    <mergeCell ref="Z21:AC21"/>
    <mergeCell ref="AD21:AG21"/>
    <mergeCell ref="AH21:AK21"/>
    <mergeCell ref="AL21:AO21"/>
    <mergeCell ref="BN19:BQ19"/>
    <mergeCell ref="AP20:AS20"/>
    <mergeCell ref="AT20:AW20"/>
    <mergeCell ref="AX20:BA20"/>
    <mergeCell ref="BB20:BE20"/>
    <mergeCell ref="BF20:BI20"/>
    <mergeCell ref="BJ20:BM20"/>
    <mergeCell ref="BN20:BQ20"/>
    <mergeCell ref="AP21:AS21"/>
    <mergeCell ref="AT21:AW21"/>
    <mergeCell ref="AX21:BA21"/>
    <mergeCell ref="BB21:BE21"/>
    <mergeCell ref="BF21:BI21"/>
    <mergeCell ref="BJ21:BM21"/>
    <mergeCell ref="BN21:BQ21"/>
    <mergeCell ref="C20:E20"/>
    <mergeCell ref="F20:I20"/>
    <mergeCell ref="J20:M20"/>
    <mergeCell ref="N20:Q20"/>
    <mergeCell ref="R20:U20"/>
    <mergeCell ref="Z20:AC20"/>
    <mergeCell ref="AD20:AG20"/>
    <mergeCell ref="AH20:AK20"/>
    <mergeCell ref="AL20:AO20"/>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18:E18"/>
    <mergeCell ref="F18:I18"/>
    <mergeCell ref="J18:M18"/>
    <mergeCell ref="N18:Q18"/>
    <mergeCell ref="R18:U18"/>
    <mergeCell ref="V18:Y18"/>
    <mergeCell ref="Z18:AC18"/>
    <mergeCell ref="AD18:AG18"/>
    <mergeCell ref="AH18:AK18"/>
    <mergeCell ref="B11:L11"/>
    <mergeCell ref="M11:AA11"/>
    <mergeCell ref="AB11:AU11"/>
    <mergeCell ref="I14:AB14"/>
    <mergeCell ref="AC14:AU14"/>
    <mergeCell ref="I15:J15"/>
    <mergeCell ref="S15:T15"/>
    <mergeCell ref="AC15:AG15"/>
    <mergeCell ref="AH15:AL15"/>
    <mergeCell ref="AM15:AU15"/>
    <mergeCell ref="B2:BM2"/>
    <mergeCell ref="AZ4:BH4"/>
    <mergeCell ref="BI4:BM4"/>
    <mergeCell ref="B8:Y8"/>
    <mergeCell ref="B9:F9"/>
    <mergeCell ref="G9:J9"/>
    <mergeCell ref="K9:O9"/>
    <mergeCell ref="P9:Y9"/>
    <mergeCell ref="B10:L10"/>
    <mergeCell ref="M10:AA10"/>
    <mergeCell ref="AB10:AU10"/>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topLeftCell="I4" zoomScaleSheetLayoutView="100" workbookViewId="0">
      <selection activeCell="S9" sqref="S9"/>
    </sheetView>
  </sheetViews>
  <sheetFormatPr defaultColWidth="9" defaultRowHeight="13.5"/>
  <cols>
    <col min="1" max="1" width="9" style="279"/>
    <col min="2" max="2" width="53.75" style="279" customWidth="1"/>
    <col min="3" max="3" width="10.875" style="279" customWidth="1"/>
    <col min="4" max="4" width="35.125" style="280" customWidth="1"/>
    <col min="5" max="5" width="9" style="280"/>
    <col min="6" max="6" width="40" style="280" customWidth="1"/>
    <col min="7" max="7" width="12.5" style="280" customWidth="1"/>
    <col min="8" max="8" width="56" style="280" customWidth="1"/>
    <col min="9" max="11" width="12.5" style="280" customWidth="1"/>
    <col min="12" max="16384" width="9" style="279"/>
  </cols>
  <sheetData>
    <row r="1" spans="2:22">
      <c r="B1" s="281" t="s">
        <v>217</v>
      </c>
      <c r="D1" s="285" t="s">
        <v>139</v>
      </c>
      <c r="F1" s="285" t="s">
        <v>374</v>
      </c>
      <c r="H1" s="286" t="s">
        <v>375</v>
      </c>
      <c r="I1" s="287"/>
      <c r="J1" s="287"/>
      <c r="K1" s="287"/>
      <c r="L1" s="287"/>
      <c r="M1" s="287"/>
      <c r="N1" s="287"/>
      <c r="O1" s="287"/>
      <c r="P1" s="287"/>
      <c r="Q1" s="287"/>
      <c r="R1" s="287"/>
      <c r="S1" s="287"/>
      <c r="T1" s="287"/>
      <c r="U1" s="287"/>
      <c r="V1" s="287"/>
    </row>
    <row r="2" spans="2:22">
      <c r="H2" s="287"/>
      <c r="I2" s="287"/>
      <c r="J2" s="287"/>
      <c r="K2" s="287"/>
      <c r="L2" s="287"/>
      <c r="M2" s="287"/>
      <c r="N2" s="287"/>
      <c r="O2" s="287"/>
      <c r="P2" s="287"/>
      <c r="Q2" s="287"/>
      <c r="R2" s="287"/>
      <c r="S2" s="287"/>
      <c r="T2" s="287"/>
      <c r="U2" s="287"/>
      <c r="V2" s="287"/>
    </row>
    <row r="3" spans="2:22" ht="94.5">
      <c r="B3" s="279" t="s">
        <v>376</v>
      </c>
      <c r="D3" s="280" t="s">
        <v>378</v>
      </c>
      <c r="F3" s="280" t="s">
        <v>194</v>
      </c>
      <c r="H3" s="288" t="s">
        <v>380</v>
      </c>
      <c r="I3" s="288" t="s">
        <v>381</v>
      </c>
      <c r="J3" s="288" t="s">
        <v>382</v>
      </c>
      <c r="K3" s="288" t="s">
        <v>308</v>
      </c>
      <c r="L3" s="288" t="s">
        <v>383</v>
      </c>
      <c r="M3" s="288" t="s">
        <v>291</v>
      </c>
      <c r="N3" s="288" t="s">
        <v>385</v>
      </c>
      <c r="O3" s="288" t="s">
        <v>386</v>
      </c>
      <c r="P3" s="288" t="s">
        <v>387</v>
      </c>
      <c r="Q3" s="288" t="s">
        <v>255</v>
      </c>
      <c r="R3" s="288" t="s">
        <v>164</v>
      </c>
      <c r="S3" s="288" t="s">
        <v>388</v>
      </c>
      <c r="T3" s="297" t="s">
        <v>22</v>
      </c>
      <c r="U3" s="297" t="s">
        <v>91</v>
      </c>
      <c r="V3" s="288" t="s">
        <v>390</v>
      </c>
    </row>
    <row r="4" spans="2:22">
      <c r="B4" s="279" t="s">
        <v>191</v>
      </c>
      <c r="D4" s="280" t="s">
        <v>391</v>
      </c>
      <c r="F4" s="280" t="s">
        <v>298</v>
      </c>
      <c r="H4" s="287" t="s">
        <v>339</v>
      </c>
      <c r="I4" s="287" t="s">
        <v>339</v>
      </c>
      <c r="J4" s="287" t="s">
        <v>222</v>
      </c>
      <c r="K4" s="287" t="s">
        <v>49</v>
      </c>
      <c r="L4" s="287" t="s">
        <v>49</v>
      </c>
      <c r="M4" s="287" t="s">
        <v>220</v>
      </c>
      <c r="N4" s="287" t="s">
        <v>49</v>
      </c>
      <c r="O4" s="287" t="s">
        <v>49</v>
      </c>
      <c r="P4" s="287" t="s">
        <v>220</v>
      </c>
      <c r="Q4" s="287" t="s">
        <v>220</v>
      </c>
      <c r="R4" s="287" t="s">
        <v>49</v>
      </c>
      <c r="S4" s="287" t="s">
        <v>392</v>
      </c>
      <c r="T4" s="287"/>
      <c r="U4" s="287"/>
      <c r="V4" s="287" t="s">
        <v>49</v>
      </c>
    </row>
    <row r="5" spans="2:22">
      <c r="B5" s="279" t="s">
        <v>393</v>
      </c>
      <c r="D5" s="280" t="s">
        <v>356</v>
      </c>
      <c r="F5" s="280" t="s">
        <v>13</v>
      </c>
      <c r="H5" s="287" t="s">
        <v>394</v>
      </c>
      <c r="I5" s="287" t="s">
        <v>394</v>
      </c>
      <c r="J5" s="287" t="s">
        <v>395</v>
      </c>
      <c r="K5" s="287"/>
      <c r="L5" s="287"/>
      <c r="M5" s="287" t="s">
        <v>394</v>
      </c>
      <c r="N5" s="287"/>
      <c r="O5" s="287"/>
      <c r="P5" s="287" t="s">
        <v>84</v>
      </c>
      <c r="Q5" s="287" t="s">
        <v>84</v>
      </c>
      <c r="R5" s="287"/>
      <c r="S5" s="287" t="s">
        <v>396</v>
      </c>
      <c r="T5" s="287"/>
      <c r="U5" s="287"/>
      <c r="V5" s="287"/>
    </row>
    <row r="6" spans="2:22">
      <c r="B6" s="279" t="s">
        <v>224</v>
      </c>
      <c r="D6" s="280" t="s">
        <v>397</v>
      </c>
      <c r="F6" s="280" t="s">
        <v>398</v>
      </c>
      <c r="H6" s="287" t="s">
        <v>399</v>
      </c>
      <c r="I6" s="287" t="s">
        <v>399</v>
      </c>
      <c r="J6" s="287" t="s">
        <v>401</v>
      </c>
      <c r="K6" s="287"/>
      <c r="L6" s="287"/>
      <c r="M6" s="287"/>
      <c r="N6" s="287"/>
      <c r="O6" s="287"/>
      <c r="P6" s="287"/>
      <c r="Q6" s="287"/>
      <c r="R6" s="287"/>
      <c r="S6" s="287"/>
      <c r="T6" s="287"/>
      <c r="U6" s="287"/>
      <c r="V6" s="287"/>
    </row>
    <row r="7" spans="2:22">
      <c r="B7" s="279" t="s">
        <v>379</v>
      </c>
      <c r="D7" s="280" t="s">
        <v>402</v>
      </c>
      <c r="F7" s="280" t="s">
        <v>168</v>
      </c>
      <c r="H7" s="287" t="s">
        <v>403</v>
      </c>
      <c r="I7" s="287" t="s">
        <v>403</v>
      </c>
      <c r="J7" s="287"/>
      <c r="K7" s="287"/>
      <c r="L7" s="287"/>
      <c r="M7" s="287"/>
      <c r="N7" s="287"/>
      <c r="O7" s="287"/>
      <c r="P7" s="287"/>
      <c r="Q7" s="287"/>
      <c r="R7" s="287"/>
      <c r="S7" s="287"/>
      <c r="T7" s="287"/>
      <c r="U7" s="287"/>
      <c r="V7" s="287"/>
    </row>
    <row r="8" spans="2:22">
      <c r="B8" s="279" t="s">
        <v>404</v>
      </c>
      <c r="F8" s="280" t="s">
        <v>405</v>
      </c>
      <c r="H8" s="287" t="s">
        <v>180</v>
      </c>
      <c r="I8" s="287"/>
      <c r="J8" s="287"/>
      <c r="K8" s="287"/>
      <c r="L8" s="287"/>
      <c r="M8" s="287"/>
      <c r="N8" s="287"/>
      <c r="O8" s="287"/>
      <c r="P8" s="287"/>
      <c r="Q8" s="287"/>
      <c r="R8" s="287"/>
      <c r="S8" s="287"/>
      <c r="T8" s="287"/>
      <c r="U8" s="287"/>
      <c r="V8" s="287"/>
    </row>
    <row r="9" spans="2:22">
      <c r="B9" s="279" t="s">
        <v>406</v>
      </c>
      <c r="F9" s="280" t="s">
        <v>337</v>
      </c>
      <c r="H9" s="279"/>
      <c r="I9" s="279"/>
      <c r="J9" s="279"/>
      <c r="K9" s="279"/>
    </row>
    <row r="10" spans="2:22">
      <c r="B10" s="279" t="s">
        <v>57</v>
      </c>
      <c r="F10" s="280" t="s">
        <v>36</v>
      </c>
      <c r="H10" s="279"/>
      <c r="I10" s="279"/>
      <c r="J10" s="279"/>
      <c r="K10" s="279"/>
    </row>
    <row r="11" spans="2:22">
      <c r="B11" s="279" t="s">
        <v>341</v>
      </c>
      <c r="H11" s="279"/>
      <c r="I11" s="279"/>
      <c r="J11" s="279"/>
      <c r="K11" s="279"/>
      <c r="T11" s="279" t="s">
        <v>407</v>
      </c>
    </row>
    <row r="12" spans="2:22">
      <c r="B12" s="279" t="s">
        <v>408</v>
      </c>
      <c r="H12" s="279"/>
      <c r="I12" s="279"/>
      <c r="J12" s="279"/>
      <c r="K12" s="279"/>
      <c r="T12" s="279" t="s">
        <v>409</v>
      </c>
    </row>
    <row r="13" spans="2:22">
      <c r="B13" s="279" t="s">
        <v>190</v>
      </c>
      <c r="H13" s="206"/>
      <c r="I13" s="290"/>
      <c r="J13" s="293"/>
      <c r="K13" s="293"/>
      <c r="L13" s="293"/>
      <c r="M13" s="293"/>
    </row>
    <row r="14" spans="2:22">
      <c r="B14" s="279" t="s">
        <v>410</v>
      </c>
      <c r="H14" s="206"/>
      <c r="I14" s="207"/>
      <c r="J14" s="294"/>
      <c r="K14" s="294"/>
      <c r="L14" s="294"/>
      <c r="M14" s="294"/>
    </row>
    <row r="15" spans="2:22">
      <c r="B15" s="282" t="s">
        <v>344</v>
      </c>
      <c r="H15" s="206"/>
      <c r="I15" s="207"/>
      <c r="J15" s="294"/>
      <c r="K15" s="294"/>
      <c r="L15" s="294"/>
      <c r="M15" s="294"/>
    </row>
    <row r="16" spans="2:22">
      <c r="B16" s="282" t="s">
        <v>411</v>
      </c>
      <c r="H16" s="206"/>
      <c r="I16" s="207"/>
      <c r="J16" s="294"/>
      <c r="K16" s="294"/>
      <c r="L16" s="294"/>
      <c r="M16" s="294"/>
    </row>
    <row r="17" spans="2:13">
      <c r="B17" s="282" t="s">
        <v>109</v>
      </c>
      <c r="H17" s="206"/>
      <c r="I17" s="207"/>
      <c r="J17" s="294"/>
      <c r="K17" s="294"/>
      <c r="L17" s="294"/>
      <c r="M17" s="294"/>
    </row>
    <row r="18" spans="2:13">
      <c r="B18" s="282" t="s">
        <v>296</v>
      </c>
      <c r="H18" s="206"/>
      <c r="I18" s="207"/>
      <c r="J18" s="294"/>
      <c r="K18" s="294"/>
      <c r="L18" s="294"/>
      <c r="M18" s="294"/>
    </row>
    <row r="19" spans="2:13">
      <c r="B19" s="282"/>
      <c r="H19" s="206"/>
      <c r="I19" s="207"/>
      <c r="J19" s="294"/>
      <c r="K19" s="294"/>
      <c r="L19" s="294"/>
      <c r="M19" s="294"/>
    </row>
    <row r="20" spans="2:13">
      <c r="H20" s="206"/>
      <c r="I20" s="207"/>
      <c r="J20" s="294"/>
      <c r="K20" s="294"/>
      <c r="L20" s="294"/>
      <c r="M20" s="294"/>
    </row>
    <row r="21" spans="2:13">
      <c r="H21" s="206"/>
      <c r="I21" s="207"/>
      <c r="J21" s="294"/>
      <c r="K21" s="294"/>
      <c r="L21" s="294"/>
      <c r="M21" s="294"/>
    </row>
    <row r="22" spans="2:13">
      <c r="B22" s="281" t="s">
        <v>412</v>
      </c>
      <c r="D22" s="285" t="s">
        <v>413</v>
      </c>
      <c r="H22" s="286" t="s">
        <v>414</v>
      </c>
      <c r="I22" s="287"/>
      <c r="J22" s="287"/>
      <c r="K22" s="287"/>
      <c r="L22" s="287"/>
      <c r="M22" s="287"/>
    </row>
    <row r="23" spans="2:13">
      <c r="H23" s="287"/>
      <c r="I23" s="287"/>
      <c r="J23" s="287"/>
      <c r="K23" s="287"/>
      <c r="L23" s="287"/>
      <c r="M23" s="287"/>
    </row>
    <row r="24" spans="2:13" ht="42">
      <c r="B24" s="279" t="s">
        <v>415</v>
      </c>
      <c r="C24" s="279" t="s">
        <v>247</v>
      </c>
      <c r="D24" s="280" t="s">
        <v>358</v>
      </c>
      <c r="H24" s="289"/>
      <c r="I24" s="291" t="s">
        <v>416</v>
      </c>
      <c r="J24" s="295" t="s">
        <v>417</v>
      </c>
      <c r="K24" s="295" t="s">
        <v>418</v>
      </c>
      <c r="L24" s="295" t="s">
        <v>389</v>
      </c>
      <c r="M24" s="295" t="s">
        <v>81</v>
      </c>
    </row>
    <row r="25" spans="2:13">
      <c r="B25" s="279" t="s">
        <v>189</v>
      </c>
      <c r="C25" s="279" t="s">
        <v>419</v>
      </c>
      <c r="D25" s="280" t="s">
        <v>421</v>
      </c>
      <c r="H25" s="289" t="s">
        <v>380</v>
      </c>
      <c r="I25" s="292" t="s">
        <v>422</v>
      </c>
      <c r="J25" s="296">
        <v>0.5</v>
      </c>
      <c r="K25" s="296" t="s">
        <v>322</v>
      </c>
      <c r="L25" s="296">
        <v>0.5</v>
      </c>
      <c r="M25" s="296">
        <v>1</v>
      </c>
    </row>
    <row r="26" spans="2:13">
      <c r="B26" s="279" t="s">
        <v>146</v>
      </c>
      <c r="C26" s="279" t="s">
        <v>423</v>
      </c>
      <c r="D26" s="280" t="s">
        <v>384</v>
      </c>
      <c r="H26" s="289" t="s">
        <v>381</v>
      </c>
      <c r="I26" s="292" t="s">
        <v>422</v>
      </c>
      <c r="J26" s="296">
        <v>0.75</v>
      </c>
      <c r="K26" s="296" t="s">
        <v>322</v>
      </c>
      <c r="L26" s="296">
        <v>0.5</v>
      </c>
      <c r="M26" s="296">
        <v>0.66666666666666663</v>
      </c>
    </row>
    <row r="27" spans="2:13">
      <c r="B27" s="279" t="s">
        <v>293</v>
      </c>
      <c r="C27" s="279" t="s">
        <v>125</v>
      </c>
      <c r="D27" s="280" t="s">
        <v>424</v>
      </c>
      <c r="H27" s="289" t="s">
        <v>382</v>
      </c>
      <c r="I27" s="292" t="s">
        <v>422</v>
      </c>
      <c r="J27" s="296">
        <v>0.33333333333333331</v>
      </c>
      <c r="K27" s="296" t="s">
        <v>322</v>
      </c>
      <c r="L27" s="296">
        <v>0.33333333333333331</v>
      </c>
      <c r="M27" s="296">
        <v>1</v>
      </c>
    </row>
    <row r="28" spans="2:13">
      <c r="B28" s="279" t="s">
        <v>360</v>
      </c>
      <c r="C28" s="279" t="s">
        <v>188</v>
      </c>
      <c r="D28" s="280" t="s">
        <v>336</v>
      </c>
      <c r="H28" s="289" t="s">
        <v>308</v>
      </c>
      <c r="I28" s="292" t="s">
        <v>70</v>
      </c>
      <c r="J28" s="296" t="s">
        <v>315</v>
      </c>
      <c r="K28" s="296" t="s">
        <v>322</v>
      </c>
      <c r="L28" s="296">
        <v>0.5</v>
      </c>
      <c r="M28" s="296">
        <v>0.5</v>
      </c>
    </row>
    <row r="29" spans="2:13">
      <c r="B29" s="279" t="s">
        <v>425</v>
      </c>
      <c r="C29" s="279" t="s">
        <v>88</v>
      </c>
      <c r="D29" s="280" t="s">
        <v>426</v>
      </c>
      <c r="H29" s="289" t="s">
        <v>383</v>
      </c>
      <c r="I29" s="292" t="s">
        <v>70</v>
      </c>
      <c r="J29" s="296" t="s">
        <v>315</v>
      </c>
      <c r="K29" s="296" t="s">
        <v>322</v>
      </c>
      <c r="L29" s="296">
        <v>0.5</v>
      </c>
      <c r="M29" s="296">
        <v>0.5</v>
      </c>
    </row>
    <row r="30" spans="2:13">
      <c r="B30" s="279" t="s">
        <v>427</v>
      </c>
      <c r="C30" s="279" t="s">
        <v>295</v>
      </c>
      <c r="D30" s="280" t="s">
        <v>144</v>
      </c>
      <c r="H30" s="289" t="s">
        <v>291</v>
      </c>
      <c r="I30" s="292" t="s">
        <v>334</v>
      </c>
      <c r="J30" s="296" t="s">
        <v>315</v>
      </c>
      <c r="K30" s="296" t="s">
        <v>322</v>
      </c>
      <c r="L30" s="296">
        <v>0.5</v>
      </c>
      <c r="M30" s="296">
        <v>0.5</v>
      </c>
    </row>
    <row r="31" spans="2:13">
      <c r="B31" s="279" t="s">
        <v>305</v>
      </c>
      <c r="C31" s="279" t="s">
        <v>429</v>
      </c>
      <c r="D31" s="280" t="s">
        <v>332</v>
      </c>
      <c r="H31" s="289" t="s">
        <v>385</v>
      </c>
      <c r="I31" s="292" t="s">
        <v>422</v>
      </c>
      <c r="J31" s="296">
        <v>0.66666666666666663</v>
      </c>
      <c r="K31" s="296" t="s">
        <v>322</v>
      </c>
      <c r="L31" s="296">
        <v>0.33333333333333331</v>
      </c>
      <c r="M31" s="296">
        <v>0.5</v>
      </c>
    </row>
    <row r="32" spans="2:13">
      <c r="B32" s="279" t="s">
        <v>56</v>
      </c>
      <c r="C32" s="279" t="s">
        <v>430</v>
      </c>
      <c r="D32" s="280" t="s">
        <v>377</v>
      </c>
      <c r="H32" s="289" t="s">
        <v>386</v>
      </c>
      <c r="I32" s="292" t="s">
        <v>422</v>
      </c>
      <c r="J32" s="296">
        <v>0.66666666666666663</v>
      </c>
      <c r="K32" s="296" t="s">
        <v>322</v>
      </c>
      <c r="L32" s="296">
        <v>0.33333333333333331</v>
      </c>
      <c r="M32" s="296">
        <v>0.5</v>
      </c>
    </row>
    <row r="33" spans="1:13">
      <c r="B33" s="279" t="s">
        <v>431</v>
      </c>
      <c r="D33" s="280" t="s">
        <v>97</v>
      </c>
      <c r="H33" s="289" t="s">
        <v>387</v>
      </c>
      <c r="I33" s="292" t="s">
        <v>422</v>
      </c>
      <c r="J33" s="296">
        <v>0.5</v>
      </c>
      <c r="K33" s="296" t="s">
        <v>322</v>
      </c>
      <c r="L33" s="296">
        <v>0.5</v>
      </c>
      <c r="M33" s="296">
        <v>1</v>
      </c>
    </row>
    <row r="34" spans="1:13">
      <c r="D34" s="280" t="s">
        <v>17</v>
      </c>
      <c r="H34" s="289" t="s">
        <v>255</v>
      </c>
      <c r="I34" s="292" t="s">
        <v>422</v>
      </c>
      <c r="J34" s="296">
        <v>0.5</v>
      </c>
      <c r="K34" s="296" t="s">
        <v>322</v>
      </c>
      <c r="L34" s="296">
        <v>0.5</v>
      </c>
      <c r="M34" s="296">
        <v>1</v>
      </c>
    </row>
    <row r="35" spans="1:13">
      <c r="D35" s="280" t="s">
        <v>119</v>
      </c>
      <c r="H35" s="289" t="s">
        <v>164</v>
      </c>
      <c r="I35" s="292" t="s">
        <v>422</v>
      </c>
      <c r="J35" s="296">
        <v>0.5</v>
      </c>
      <c r="K35" s="296" t="s">
        <v>322</v>
      </c>
      <c r="L35" s="296">
        <v>0.5</v>
      </c>
      <c r="M35" s="296">
        <v>1</v>
      </c>
    </row>
    <row r="36" spans="1:13">
      <c r="D36" s="280" t="s">
        <v>432</v>
      </c>
      <c r="H36" s="289" t="s">
        <v>433</v>
      </c>
      <c r="I36" s="292" t="s">
        <v>334</v>
      </c>
      <c r="J36" s="296" t="s">
        <v>315</v>
      </c>
      <c r="K36" s="296" t="s">
        <v>434</v>
      </c>
      <c r="L36" s="296" t="s">
        <v>315</v>
      </c>
      <c r="M36" s="296">
        <v>1</v>
      </c>
    </row>
    <row r="37" spans="1:13">
      <c r="D37" s="280" t="s">
        <v>10</v>
      </c>
      <c r="H37" s="289" t="s">
        <v>362</v>
      </c>
      <c r="I37" s="292" t="s">
        <v>422</v>
      </c>
      <c r="J37" s="296">
        <v>0.5</v>
      </c>
      <c r="K37" s="296" t="s">
        <v>322</v>
      </c>
      <c r="L37" s="296">
        <v>0.5</v>
      </c>
      <c r="M37" s="296">
        <v>1</v>
      </c>
    </row>
    <row r="38" spans="1:13">
      <c r="D38" s="280" t="s">
        <v>268</v>
      </c>
      <c r="H38" s="289" t="s">
        <v>428</v>
      </c>
      <c r="I38" s="292" t="s">
        <v>334</v>
      </c>
      <c r="J38" s="296">
        <v>0.66666666666666663</v>
      </c>
      <c r="K38" s="296" t="s">
        <v>322</v>
      </c>
      <c r="L38" s="296">
        <v>0.33333333333333331</v>
      </c>
      <c r="M38" s="296">
        <v>0.5</v>
      </c>
    </row>
    <row r="39" spans="1:13">
      <c r="D39" s="280" t="s">
        <v>6</v>
      </c>
      <c r="H39" s="289" t="s">
        <v>130</v>
      </c>
      <c r="I39" s="292" t="s">
        <v>334</v>
      </c>
      <c r="J39" s="296" t="s">
        <v>315</v>
      </c>
      <c r="K39" s="296" t="s">
        <v>322</v>
      </c>
      <c r="L39" s="296">
        <v>0.5</v>
      </c>
      <c r="M39" s="296">
        <v>0.5</v>
      </c>
    </row>
    <row r="40" spans="1:13">
      <c r="D40" s="280" t="s">
        <v>435</v>
      </c>
      <c r="H40" s="289" t="s">
        <v>390</v>
      </c>
      <c r="I40" s="292" t="s">
        <v>422</v>
      </c>
      <c r="J40" s="296">
        <v>0.33333333333333331</v>
      </c>
      <c r="K40" s="296" t="s">
        <v>322</v>
      </c>
      <c r="L40" s="296">
        <v>0.33333333333333331</v>
      </c>
      <c r="M40" s="296">
        <v>1</v>
      </c>
    </row>
    <row r="41" spans="1:13">
      <c r="D41" s="280" t="s">
        <v>157</v>
      </c>
      <c r="H41" s="279"/>
      <c r="I41" s="279"/>
      <c r="J41" s="279"/>
      <c r="K41" s="279"/>
    </row>
    <row r="42" spans="1:13">
      <c r="D42" s="280" t="s">
        <v>436</v>
      </c>
      <c r="H42" s="279"/>
      <c r="I42" s="279"/>
      <c r="J42" s="279"/>
      <c r="K42" s="279"/>
    </row>
    <row r="43" spans="1:13">
      <c r="D43" s="280" t="s">
        <v>437</v>
      </c>
      <c r="H43" s="279"/>
      <c r="I43" s="279"/>
      <c r="J43" s="279"/>
      <c r="K43" s="279"/>
    </row>
    <row r="44" spans="1:13">
      <c r="D44" s="280" t="s">
        <v>301</v>
      </c>
      <c r="H44" s="279"/>
      <c r="I44" s="279"/>
      <c r="J44" s="279"/>
      <c r="K44" s="279"/>
    </row>
    <row r="45" spans="1:13">
      <c r="D45" s="280" t="s">
        <v>355</v>
      </c>
      <c r="H45" s="279"/>
      <c r="I45" s="279"/>
      <c r="J45" s="279"/>
      <c r="K45" s="279"/>
    </row>
    <row r="46" spans="1:13">
      <c r="H46" s="279"/>
      <c r="I46" s="279"/>
      <c r="J46" s="279"/>
      <c r="K46" s="279"/>
    </row>
    <row r="47" spans="1:13">
      <c r="A47" s="279">
        <v>9</v>
      </c>
      <c r="B47" s="281" t="s">
        <v>438</v>
      </c>
      <c r="H47" s="279"/>
      <c r="I47" s="279"/>
      <c r="J47" s="279"/>
      <c r="K47" s="279"/>
    </row>
    <row r="48" spans="1:13">
      <c r="H48" s="279"/>
      <c r="I48" s="279"/>
      <c r="J48" s="279"/>
      <c r="K48" s="279"/>
    </row>
    <row r="49" spans="1:11" ht="27">
      <c r="B49" s="283" t="s">
        <v>258</v>
      </c>
      <c r="H49" s="279"/>
      <c r="I49" s="279"/>
      <c r="J49" s="279"/>
      <c r="K49" s="279"/>
    </row>
    <row r="50" spans="1:11">
      <c r="B50" s="283" t="s">
        <v>250</v>
      </c>
      <c r="H50" s="279"/>
      <c r="I50" s="279"/>
      <c r="J50" s="279"/>
      <c r="K50" s="279"/>
    </row>
    <row r="51" spans="1:11">
      <c r="B51" s="283" t="s">
        <v>439</v>
      </c>
      <c r="H51" s="279"/>
      <c r="I51" s="279"/>
      <c r="J51" s="279"/>
      <c r="K51" s="279"/>
    </row>
    <row r="52" spans="1:11">
      <c r="B52" s="283" t="s">
        <v>440</v>
      </c>
      <c r="H52" s="279"/>
      <c r="I52" s="279"/>
      <c r="J52" s="279"/>
      <c r="K52" s="279"/>
    </row>
    <row r="53" spans="1:11">
      <c r="B53" s="283" t="s">
        <v>313</v>
      </c>
      <c r="H53" s="279"/>
      <c r="I53" s="279"/>
      <c r="J53" s="279"/>
      <c r="K53" s="279"/>
    </row>
    <row r="54" spans="1:11">
      <c r="B54" s="283" t="s">
        <v>89</v>
      </c>
      <c r="H54" s="279"/>
      <c r="I54" s="279"/>
      <c r="J54" s="279"/>
      <c r="K54" s="279"/>
    </row>
    <row r="55" spans="1:11">
      <c r="B55" s="283"/>
      <c r="H55" s="279"/>
      <c r="I55" s="279"/>
      <c r="J55" s="279"/>
      <c r="K55" s="279"/>
    </row>
    <row r="56" spans="1:11">
      <c r="B56" s="283"/>
      <c r="H56" s="279"/>
      <c r="I56" s="279"/>
      <c r="J56" s="279"/>
      <c r="K56" s="279"/>
    </row>
    <row r="57" spans="1:11">
      <c r="H57" s="279"/>
      <c r="I57" s="279"/>
      <c r="J57" s="279"/>
      <c r="K57" s="279"/>
    </row>
    <row r="58" spans="1:11">
      <c r="A58" s="279">
        <v>12</v>
      </c>
      <c r="B58" s="281" t="s">
        <v>400</v>
      </c>
      <c r="H58" s="279"/>
      <c r="I58" s="279"/>
      <c r="J58" s="279"/>
      <c r="K58" s="279"/>
    </row>
    <row r="59" spans="1:11">
      <c r="B59" s="279" t="s">
        <v>204</v>
      </c>
      <c r="H59" s="279"/>
      <c r="I59" s="279"/>
      <c r="J59" s="279"/>
      <c r="K59" s="279"/>
    </row>
    <row r="60" spans="1:11">
      <c r="B60" s="279" t="s">
        <v>99</v>
      </c>
      <c r="H60" s="279"/>
      <c r="I60" s="279"/>
      <c r="J60" s="279"/>
      <c r="K60" s="279"/>
    </row>
    <row r="61" spans="1:11">
      <c r="B61" s="279" t="s">
        <v>279</v>
      </c>
      <c r="H61" s="279"/>
      <c r="I61" s="279"/>
      <c r="J61" s="279"/>
      <c r="K61" s="279"/>
    </row>
    <row r="62" spans="1:11">
      <c r="H62" s="279"/>
      <c r="I62" s="279"/>
      <c r="J62" s="279"/>
      <c r="K62" s="279"/>
    </row>
    <row r="63" spans="1:11">
      <c r="B63" s="279" t="s">
        <v>368</v>
      </c>
      <c r="H63" s="279"/>
      <c r="I63" s="279"/>
      <c r="J63" s="279"/>
      <c r="K63" s="279"/>
    </row>
    <row r="64" spans="1:11">
      <c r="B64" s="279" t="s">
        <v>420</v>
      </c>
      <c r="C64" s="284">
        <v>378000</v>
      </c>
      <c r="H64" s="279"/>
      <c r="I64" s="279"/>
      <c r="J64" s="279"/>
      <c r="K64" s="279"/>
    </row>
    <row r="65" spans="2:11">
      <c r="B65" s="279" t="s">
        <v>441</v>
      </c>
      <c r="C65" s="284">
        <v>310000</v>
      </c>
      <c r="H65" s="279"/>
      <c r="I65" s="279"/>
      <c r="J65" s="279"/>
      <c r="K65" s="279"/>
    </row>
    <row r="66" spans="2:11">
      <c r="H66" s="279"/>
      <c r="I66" s="279"/>
      <c r="J66" s="279"/>
      <c r="K66" s="279"/>
    </row>
    <row r="67" spans="2:11">
      <c r="H67" s="279"/>
      <c r="I67" s="279"/>
      <c r="J67" s="279"/>
      <c r="K67" s="279"/>
    </row>
    <row r="68" spans="2:11">
      <c r="H68" s="279"/>
      <c r="I68" s="279"/>
      <c r="J68" s="279"/>
      <c r="K68" s="279"/>
    </row>
    <row r="69" spans="2:11">
      <c r="H69" s="279"/>
      <c r="I69" s="279"/>
      <c r="J69" s="279"/>
      <c r="K69" s="279"/>
    </row>
    <row r="70" spans="2:11">
      <c r="H70" s="279"/>
      <c r="I70" s="279"/>
      <c r="J70" s="279"/>
      <c r="K70" s="279"/>
    </row>
    <row r="71" spans="2:11">
      <c r="H71" s="279"/>
      <c r="I71" s="279"/>
      <c r="J71" s="279"/>
      <c r="K71" s="279"/>
    </row>
    <row r="72" spans="2:11">
      <c r="H72" s="279"/>
      <c r="I72" s="279"/>
      <c r="J72" s="279"/>
      <c r="K72" s="279"/>
    </row>
    <row r="73" spans="2:11">
      <c r="H73" s="279"/>
      <c r="I73" s="279"/>
      <c r="J73" s="279"/>
      <c r="K73" s="279"/>
    </row>
    <row r="74" spans="2:11">
      <c r="H74" s="279"/>
      <c r="I74" s="279"/>
      <c r="J74" s="279"/>
      <c r="K74" s="279"/>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7D54A-D85B-4ABA-9C19-2E256787C8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BEE0E8-30FC-47BD-B82B-E29208A83D4B}">
  <ds:schemaRefs>
    <ds:schemaRef ds:uri="http://schemas.microsoft.com/sharepoint/v3/contenttype/forms"/>
  </ds:schemaRefs>
</ds:datastoreItem>
</file>

<file path=customXml/itemProps3.xml><?xml version="1.0" encoding="utf-8"?>
<ds:datastoreItem xmlns:ds="http://schemas.openxmlformats.org/officeDocument/2006/customXml" ds:itemID="{52DAAE26-4794-472B-BE3C-A37CA2BCA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（様式1）総括表</vt:lpstr>
      <vt:lpstr>（様式2）事業費内訳書</vt:lpstr>
      <vt:lpstr>（様式3-1）病室整備</vt:lpstr>
      <vt:lpstr>（様式3-2）病室以外</vt:lpstr>
      <vt:lpstr>12-1 スプリンクラー（総括表）見直し前</vt:lpstr>
      <vt:lpstr>12-2スプリンクラー（個別計画書）見直し前</vt:lpstr>
      <vt:lpstr>管理用（このシートは削除しないでください）</vt:lpstr>
      <vt:lpstr>'（様式1）総括表'!Print_Area</vt:lpstr>
      <vt:lpstr>'（様式2）事業費内訳書'!Print_Area</vt:lpstr>
      <vt:lpstr>'（様式3-1）病室整備'!Print_Area</vt:lpstr>
      <vt:lpstr>'（様式3-2）病室以外'!Print_Area</vt:lpstr>
      <vt:lpstr>'12-1 スプリンクラー（総括表）見直し前'!Print_Area</vt:lpstr>
      <vt:lpstr>'12-2スプリンクラー（個別計画書）見直し前'!Print_Area</vt:lpstr>
      <vt:lpstr>'管理用（このシートは削除しないでください）'!Print_Area</vt:lpstr>
      <vt:lpstr>'（様式1）総括表'!Print_Titles</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2024-04-21T22:19:52Z</cp:lastPrinted>
  <dcterms:modified xsi:type="dcterms:W3CDTF">2024-04-21T22:20:03Z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2024-04-04T02:20:03Z</vt:filetime>
  </property>
</Properties>
</file>