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NASKOEI\common-koei\20 水道事業課\10 水道用水供給事業\30 水道 管理担当\20 水質管理関係\60 事業年報\令和６年度版\03 年報作成・通知\④庄内\"/>
    </mc:Choice>
  </mc:AlternateContent>
  <xr:revisionPtr revIDLastSave="0" documentId="13_ncr:1_{FB3FBFF8-FDD4-47C3-BE97-D2CF7AAA6530}" xr6:coauthVersionLast="36" xr6:coauthVersionMax="47" xr10:uidLastSave="{00000000-0000-0000-0000-000000000000}"/>
  <bookViews>
    <workbookView xWindow="765" yWindow="765" windowWidth="23205" windowHeight="15915" tabRatio="819" xr2:uid="{00000000-000D-0000-FFFF-FFFF00000000}"/>
  </bookViews>
  <sheets>
    <sheet name="検査計画" sheetId="38" r:id="rId1"/>
    <sheet name="毎日検査" sheetId="39" r:id="rId2"/>
    <sheet name="1 浄水（基準）" sheetId="11" r:id="rId3"/>
    <sheet name="1 浄水（他）" sheetId="7" r:id="rId4"/>
    <sheet name="1 浄水（農薬）" sheetId="35" r:id="rId5"/>
    <sheet name="2 松山（基準）" sheetId="12" r:id="rId6"/>
    <sheet name="2 松山（他）" sheetId="33" r:id="rId7"/>
    <sheet name="3 酒田（基準）" sheetId="10" r:id="rId8"/>
    <sheet name="4 平田２（基準）" sheetId="6" r:id="rId9"/>
    <sheet name="原水（基準等） " sheetId="9" r:id="rId10"/>
    <sheet name="原水（他）" sheetId="16" r:id="rId11"/>
    <sheet name="原水（農薬）" sheetId="36" r:id="rId12"/>
    <sheet name="ダム" sheetId="18" r:id="rId13"/>
    <sheet name="ダム（その他）" sheetId="40" r:id="rId14"/>
    <sheet name="田沢川" sheetId="34" r:id="rId15"/>
    <sheet name="田沢川（その他） " sheetId="41" r:id="rId16"/>
    <sheet name="沈澱水" sheetId="31" r:id="rId17"/>
    <sheet name="ろ過水" sheetId="32" r:id="rId18"/>
  </sheets>
  <externalReferences>
    <externalReference r:id="rId19"/>
  </externalReferences>
  <definedNames>
    <definedName name="_xlnm.Print_Area" localSheetId="2">'1 浄水（基準）'!$B$1:$U$68</definedName>
    <definedName name="_xlnm.Print_Area" localSheetId="3">'1 浄水（他）'!$B$1:$Q$46</definedName>
    <definedName name="_xlnm.Print_Area" localSheetId="4">'1 浄水（農薬）'!$B$1:$X$74</definedName>
    <definedName name="_xlnm.Print_Area" localSheetId="5">'2 松山（基準）'!$B$1:$U$68</definedName>
    <definedName name="_xlnm.Print_Area" localSheetId="6">'2 松山（他）'!$A$1:$M$43</definedName>
    <definedName name="_xlnm.Print_Area" localSheetId="7">'3 酒田（基準）'!$B$1:$U$68</definedName>
    <definedName name="_xlnm.Print_Area" localSheetId="8">'4 平田２（基準）'!$B$1:$U$68</definedName>
    <definedName name="_xlnm.Print_Area" localSheetId="12">ダム!$B$1:$S$66</definedName>
    <definedName name="_xlnm.Print_Area" localSheetId="13">'ダム（その他）'!$B$1:$S$57</definedName>
    <definedName name="_xlnm.Print_Area" localSheetId="17">ろ過水!$A$1:$M$67</definedName>
    <definedName name="_xlnm.Print_Area" localSheetId="0">検査計画!$B$2:$Q$36</definedName>
    <definedName name="_xlnm.Print_Area" localSheetId="9">'原水（基準等） '!$B$1:$U$66</definedName>
    <definedName name="_xlnm.Print_Area" localSheetId="10">'原水（他）'!$B$1:$P$45</definedName>
    <definedName name="_xlnm.Print_Area" localSheetId="11">'原水（農薬）'!$B$1:$X$74</definedName>
    <definedName name="_xlnm.Print_Area" localSheetId="16">沈澱水!$A$1:$M$67</definedName>
    <definedName name="_xlnm.Print_Area" localSheetId="14">田沢川!$A$1:$M$66</definedName>
    <definedName name="_xlnm.Print_Area" localSheetId="15">'田沢川（その他） '!$B$1:$M$53</definedName>
  </definedNames>
  <calcPr calcId="191029"/>
</workbook>
</file>

<file path=xl/calcChain.xml><?xml version="1.0" encoding="utf-8"?>
<calcChain xmlns="http://schemas.openxmlformats.org/spreadsheetml/2006/main">
  <c r="B1" i="41" l="1"/>
  <c r="B1" i="40"/>
  <c r="B14" i="41"/>
  <c r="B15" i="41" s="1"/>
  <c r="P39" i="40"/>
  <c r="P38" i="40"/>
  <c r="P37" i="40"/>
  <c r="P36" i="40"/>
  <c r="P35" i="40"/>
  <c r="B15" i="40"/>
  <c r="B14" i="40"/>
  <c r="T11" i="16" l="1"/>
  <c r="S11" i="16"/>
  <c r="R11" i="16"/>
  <c r="T10" i="16"/>
  <c r="S10" i="16"/>
  <c r="R10" i="16"/>
  <c r="G34" i="16"/>
  <c r="G33" i="16"/>
  <c r="T58" i="16"/>
  <c r="S58" i="16"/>
  <c r="R58" i="16"/>
  <c r="R46" i="16"/>
  <c r="B1" i="32"/>
  <c r="B1" i="31"/>
  <c r="B1" i="34"/>
  <c r="B1" i="18"/>
  <c r="B1" i="36"/>
  <c r="B1" i="16"/>
  <c r="B1" i="9"/>
  <c r="B1" i="6"/>
  <c r="B1" i="10"/>
  <c r="B1" i="33"/>
  <c r="B1" i="12"/>
  <c r="B1" i="35"/>
  <c r="B1" i="7"/>
  <c r="L51" i="34" l="1"/>
  <c r="L50" i="34"/>
  <c r="L49" i="34"/>
  <c r="L46" i="34"/>
  <c r="L23" i="34"/>
  <c r="K46" i="34" l="1"/>
  <c r="K49" i="34"/>
  <c r="K50" i="34"/>
  <c r="K51" i="34"/>
  <c r="K52" i="34"/>
  <c r="K62" i="34"/>
  <c r="W11" i="36" l="1"/>
  <c r="W10" i="36"/>
  <c r="W9" i="36"/>
  <c r="W8" i="36"/>
  <c r="W7" i="36"/>
  <c r="W6" i="36"/>
  <c r="U11" i="36" l="1"/>
  <c r="U10" i="36"/>
  <c r="U9" i="36"/>
  <c r="U8" i="36"/>
  <c r="U7" i="36"/>
  <c r="U6" i="36"/>
  <c r="U12" i="35" l="1"/>
  <c r="W12" i="35"/>
  <c r="U11" i="35"/>
  <c r="W11" i="35"/>
  <c r="U10" i="35"/>
  <c r="W10" i="35"/>
  <c r="U9" i="35"/>
  <c r="W9" i="35"/>
  <c r="U8" i="35"/>
  <c r="W8" i="35"/>
  <c r="U7" i="35"/>
  <c r="W7" i="35"/>
  <c r="U6" i="35"/>
  <c r="W6" i="35"/>
  <c r="S11" i="35"/>
  <c r="S12" i="35"/>
  <c r="S10" i="35"/>
  <c r="S8" i="35"/>
  <c r="S9" i="35"/>
  <c r="S7" i="35"/>
  <c r="S6" i="35"/>
  <c r="S11" i="36"/>
  <c r="S12" i="36"/>
  <c r="S10" i="36"/>
  <c r="S8" i="36"/>
  <c r="S9" i="36"/>
  <c r="S7" i="36"/>
  <c r="S6" i="36"/>
  <c r="L13" i="34" l="1"/>
  <c r="L63" i="34"/>
  <c r="K63" i="34"/>
  <c r="J63" i="34"/>
  <c r="L62" i="34"/>
  <c r="J62" i="34"/>
  <c r="L59" i="34"/>
  <c r="K59" i="34"/>
  <c r="J59" i="34"/>
  <c r="L58" i="34"/>
  <c r="K58" i="34"/>
  <c r="J58" i="34"/>
  <c r="L52" i="34"/>
  <c r="J52" i="34"/>
  <c r="J51" i="34"/>
  <c r="J50" i="34"/>
  <c r="J49" i="34"/>
  <c r="J46" i="34"/>
  <c r="K23" i="34"/>
  <c r="J23" i="34"/>
  <c r="B14" i="34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B61" i="34" s="1"/>
  <c r="B62" i="34" s="1"/>
  <c r="B63" i="34" s="1"/>
  <c r="K13" i="34"/>
  <c r="J13" i="34"/>
  <c r="L11" i="34"/>
  <c r="K11" i="34"/>
  <c r="J11" i="34"/>
  <c r="L10" i="34"/>
  <c r="K10" i="34"/>
  <c r="J10" i="34"/>
  <c r="P10" i="18"/>
  <c r="L12" i="32"/>
  <c r="K12" i="32"/>
  <c r="J12" i="32"/>
  <c r="L11" i="32"/>
  <c r="K11" i="32"/>
  <c r="J11" i="32"/>
  <c r="L10" i="32"/>
  <c r="K10" i="32"/>
  <c r="J10" i="32"/>
  <c r="B15" i="31"/>
  <c r="B16" i="31"/>
  <c r="B17" i="3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53" i="31" s="1"/>
  <c r="B54" i="31" s="1"/>
  <c r="B55" i="31" s="1"/>
  <c r="B56" i="31" s="1"/>
  <c r="B57" i="31" s="1"/>
  <c r="B58" i="31" s="1"/>
  <c r="B59" i="31" s="1"/>
  <c r="B60" i="31" s="1"/>
  <c r="B61" i="31" s="1"/>
  <c r="B62" i="31" s="1"/>
  <c r="B63" i="31" s="1"/>
  <c r="B64" i="31" s="1"/>
  <c r="L12" i="31"/>
  <c r="K12" i="31"/>
  <c r="J12" i="31"/>
  <c r="L11" i="31"/>
  <c r="K11" i="31"/>
  <c r="J11" i="31"/>
  <c r="L10" i="31"/>
  <c r="K10" i="31"/>
  <c r="J10" i="31"/>
  <c r="R65" i="18"/>
  <c r="Q65" i="18"/>
  <c r="B15" i="12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15" i="10"/>
  <c r="B16" i="10"/>
  <c r="B17" i="10"/>
  <c r="B18" i="10"/>
  <c r="B19" i="10"/>
  <c r="B20" i="10"/>
  <c r="B21" i="10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15" i="6"/>
  <c r="B16" i="6"/>
  <c r="B17" i="6"/>
  <c r="B18" i="6"/>
  <c r="B19" i="6"/>
  <c r="B20" i="6"/>
  <c r="B21" i="6"/>
  <c r="B22" i="6"/>
  <c r="B23" i="6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15" i="11"/>
  <c r="B16" i="11"/>
  <c r="B17" i="11"/>
  <c r="B18" i="1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14" i="9"/>
  <c r="B15" i="9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14" i="18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R11" i="18"/>
  <c r="Q11" i="18"/>
  <c r="R10" i="18"/>
  <c r="Q10" i="18"/>
  <c r="P11" i="18"/>
  <c r="R10" i="9"/>
  <c r="S10" i="9"/>
  <c r="T10" i="9"/>
  <c r="R11" i="9"/>
  <c r="S11" i="9"/>
  <c r="T11" i="9"/>
  <c r="T12" i="10"/>
  <c r="T11" i="10"/>
  <c r="T10" i="10"/>
  <c r="S12" i="10"/>
  <c r="R12" i="10"/>
  <c r="S11" i="10"/>
  <c r="R11" i="10"/>
  <c r="S10" i="10"/>
  <c r="R10" i="10"/>
  <c r="T12" i="12"/>
  <c r="T11" i="12"/>
  <c r="T10" i="12"/>
  <c r="S12" i="12"/>
  <c r="R12" i="12"/>
  <c r="S11" i="12"/>
  <c r="R11" i="12"/>
  <c r="S10" i="12"/>
  <c r="R10" i="12"/>
  <c r="T12" i="11"/>
  <c r="T11" i="11"/>
  <c r="T10" i="11"/>
  <c r="S12" i="11"/>
  <c r="R12" i="11"/>
  <c r="S11" i="11"/>
  <c r="R11" i="11"/>
  <c r="S10" i="11"/>
  <c r="R10" i="11"/>
  <c r="T12" i="6"/>
  <c r="T11" i="6"/>
  <c r="T10" i="6"/>
  <c r="S12" i="6"/>
  <c r="R12" i="6"/>
  <c r="S11" i="6"/>
  <c r="R11" i="6"/>
  <c r="S10" i="6"/>
  <c r="R10" i="6"/>
</calcChain>
</file>

<file path=xl/sharedStrings.xml><?xml version="1.0" encoding="utf-8"?>
<sst xmlns="http://schemas.openxmlformats.org/spreadsheetml/2006/main" count="5878" uniqueCount="628">
  <si>
    <t>最 高</t>
    <rPh sb="0" eb="1">
      <t>サイ</t>
    </rPh>
    <rPh sb="2" eb="3">
      <t>タカ</t>
    </rPh>
    <phoneticPr fontId="5"/>
  </si>
  <si>
    <t>最 低</t>
    <rPh sb="0" eb="1">
      <t>サイ</t>
    </rPh>
    <rPh sb="2" eb="3">
      <t>テイ</t>
    </rPh>
    <phoneticPr fontId="5"/>
  </si>
  <si>
    <t>平 均</t>
    <rPh sb="0" eb="1">
      <t>ヒラ</t>
    </rPh>
    <rPh sb="2" eb="3">
      <t>ヒトシ</t>
    </rPh>
    <phoneticPr fontId="5"/>
  </si>
  <si>
    <t>検　　査　　結　　果</t>
    <rPh sb="0" eb="1">
      <t>ケン</t>
    </rPh>
    <rPh sb="3" eb="4">
      <t>ジャ</t>
    </rPh>
    <rPh sb="6" eb="7">
      <t>ケツ</t>
    </rPh>
    <rPh sb="9" eb="10">
      <t>カ</t>
    </rPh>
    <phoneticPr fontId="5"/>
  </si>
  <si>
    <t>試料採取時の記録事項</t>
    <rPh sb="0" eb="2">
      <t>シリョウ</t>
    </rPh>
    <rPh sb="2" eb="4">
      <t>サイシュ</t>
    </rPh>
    <rPh sb="4" eb="5">
      <t>ジ</t>
    </rPh>
    <rPh sb="6" eb="8">
      <t>キロク</t>
    </rPh>
    <rPh sb="8" eb="10">
      <t>ジコウ</t>
    </rPh>
    <phoneticPr fontId="4"/>
  </si>
  <si>
    <t>検　　査　　結　　果</t>
    <rPh sb="0" eb="1">
      <t>ケン</t>
    </rPh>
    <rPh sb="3" eb="4">
      <t>ジャ</t>
    </rPh>
    <rPh sb="6" eb="7">
      <t>ケツ</t>
    </rPh>
    <rPh sb="9" eb="10">
      <t>カ</t>
    </rPh>
    <phoneticPr fontId="4"/>
  </si>
  <si>
    <t>番号</t>
    <rPh sb="0" eb="2">
      <t>バンゴウ</t>
    </rPh>
    <phoneticPr fontId="4"/>
  </si>
  <si>
    <t>水質検査実施地点名称</t>
    <rPh sb="0" eb="2">
      <t>スイシツ</t>
    </rPh>
    <rPh sb="2" eb="4">
      <t>ケンサ</t>
    </rPh>
    <rPh sb="4" eb="6">
      <t>ジッシ</t>
    </rPh>
    <rPh sb="6" eb="8">
      <t>チテン</t>
    </rPh>
    <rPh sb="8" eb="10">
      <t>メイショウ</t>
    </rPh>
    <phoneticPr fontId="4"/>
  </si>
  <si>
    <t>採  水  月  日</t>
    <rPh sb="0" eb="1">
      <t>サイ</t>
    </rPh>
    <rPh sb="3" eb="4">
      <t>ミズ</t>
    </rPh>
    <rPh sb="6" eb="7">
      <t>ツキ</t>
    </rPh>
    <rPh sb="9" eb="10">
      <t>ヒ</t>
    </rPh>
    <phoneticPr fontId="5"/>
  </si>
  <si>
    <t>天  候（前日）</t>
    <rPh sb="0" eb="1">
      <t>テン</t>
    </rPh>
    <rPh sb="3" eb="4">
      <t>コウ</t>
    </rPh>
    <rPh sb="5" eb="7">
      <t>ゼンジツ</t>
    </rPh>
    <phoneticPr fontId="5"/>
  </si>
  <si>
    <t>天  候（当日）</t>
    <rPh sb="0" eb="1">
      <t>テン</t>
    </rPh>
    <rPh sb="3" eb="4">
      <t>コウ</t>
    </rPh>
    <rPh sb="5" eb="7">
      <t>トウジツ</t>
    </rPh>
    <phoneticPr fontId="5"/>
  </si>
  <si>
    <t>気   温 （℃）</t>
    <rPh sb="0" eb="1">
      <t>キ</t>
    </rPh>
    <rPh sb="4" eb="5">
      <t>アツシ</t>
    </rPh>
    <phoneticPr fontId="5"/>
  </si>
  <si>
    <t>水　 温 （℃）</t>
    <rPh sb="0" eb="1">
      <t>ミズ</t>
    </rPh>
    <rPh sb="3" eb="4">
      <t>アツシ</t>
    </rPh>
    <phoneticPr fontId="5"/>
  </si>
  <si>
    <t>採  水  時　刻</t>
    <rPh sb="0" eb="1">
      <t>サイ</t>
    </rPh>
    <rPh sb="3" eb="4">
      <t>ミズ</t>
    </rPh>
    <rPh sb="6" eb="7">
      <t>トキ</t>
    </rPh>
    <rPh sb="8" eb="9">
      <t>コク</t>
    </rPh>
    <phoneticPr fontId="5"/>
  </si>
  <si>
    <t>備　　考</t>
    <rPh sb="0" eb="1">
      <t>ビ</t>
    </rPh>
    <rPh sb="3" eb="4">
      <t>コウ</t>
    </rPh>
    <phoneticPr fontId="4"/>
  </si>
  <si>
    <t>原虫類</t>
    <rPh sb="0" eb="2">
      <t>ゲンチュウ</t>
    </rPh>
    <rPh sb="2" eb="3">
      <t>ルイ</t>
    </rPh>
    <phoneticPr fontId="4"/>
  </si>
  <si>
    <t>採　水　月　日</t>
    <rPh sb="0" eb="1">
      <t>サイ</t>
    </rPh>
    <rPh sb="2" eb="3">
      <t>ミズ</t>
    </rPh>
    <rPh sb="4" eb="5">
      <t>ツキ</t>
    </rPh>
    <rPh sb="6" eb="7">
      <t>ヒ</t>
    </rPh>
    <phoneticPr fontId="5"/>
  </si>
  <si>
    <t>採　水　時　間</t>
    <rPh sb="0" eb="1">
      <t>サイ</t>
    </rPh>
    <rPh sb="2" eb="3">
      <t>ミズ</t>
    </rPh>
    <rPh sb="4" eb="5">
      <t>トキ</t>
    </rPh>
    <rPh sb="6" eb="7">
      <t>アイダ</t>
    </rPh>
    <phoneticPr fontId="5"/>
  </si>
  <si>
    <t>天　候（前日）</t>
    <rPh sb="0" eb="1">
      <t>テン</t>
    </rPh>
    <rPh sb="2" eb="3">
      <t>コウ</t>
    </rPh>
    <rPh sb="4" eb="6">
      <t>ゼンジツ</t>
    </rPh>
    <phoneticPr fontId="5"/>
  </si>
  <si>
    <t>天　候（当日）</t>
    <rPh sb="0" eb="1">
      <t>テン</t>
    </rPh>
    <rPh sb="2" eb="3">
      <t>コウ</t>
    </rPh>
    <rPh sb="4" eb="6">
      <t>トウジツ</t>
    </rPh>
    <phoneticPr fontId="5"/>
  </si>
  <si>
    <t>気　　温　(℃)</t>
    <rPh sb="0" eb="1">
      <t>キ</t>
    </rPh>
    <rPh sb="3" eb="4">
      <t>アツシ</t>
    </rPh>
    <phoneticPr fontId="5"/>
  </si>
  <si>
    <t>残留塩素</t>
    <rPh sb="0" eb="2">
      <t>ザンリュウ</t>
    </rPh>
    <rPh sb="2" eb="4">
      <t>エンソ</t>
    </rPh>
    <phoneticPr fontId="4"/>
  </si>
  <si>
    <t>採水区分</t>
    <rPh sb="0" eb="2">
      <t>サイスイ</t>
    </rPh>
    <rPh sb="2" eb="4">
      <t>クブン</t>
    </rPh>
    <phoneticPr fontId="4"/>
  </si>
  <si>
    <t>一般細菌</t>
    <rPh sb="0" eb="2">
      <t>イッパン</t>
    </rPh>
    <rPh sb="2" eb="4">
      <t>サイキン</t>
    </rPh>
    <phoneticPr fontId="4"/>
  </si>
  <si>
    <t>大腸菌</t>
    <rPh sb="0" eb="3">
      <t>ダイチョウキン</t>
    </rPh>
    <phoneticPr fontId="4"/>
  </si>
  <si>
    <t>カドミウム及びその化合物</t>
    <rPh sb="5" eb="6">
      <t>オヨ</t>
    </rPh>
    <rPh sb="9" eb="12">
      <t>カゴウブツ</t>
    </rPh>
    <phoneticPr fontId="4"/>
  </si>
  <si>
    <t>水銀及びその化合物</t>
    <rPh sb="0" eb="2">
      <t>スイギン</t>
    </rPh>
    <rPh sb="2" eb="3">
      <t>オヨ</t>
    </rPh>
    <rPh sb="6" eb="9">
      <t>カゴウブツ</t>
    </rPh>
    <phoneticPr fontId="4"/>
  </si>
  <si>
    <t>セレン及びその化合物</t>
    <rPh sb="3" eb="4">
      <t>オヨ</t>
    </rPh>
    <rPh sb="7" eb="10">
      <t>カゴウブツ</t>
    </rPh>
    <phoneticPr fontId="4"/>
  </si>
  <si>
    <t>鉛及びその化合物</t>
    <rPh sb="0" eb="1">
      <t>ナマリ</t>
    </rPh>
    <rPh sb="1" eb="2">
      <t>オヨ</t>
    </rPh>
    <rPh sb="5" eb="8">
      <t>カゴウブツ</t>
    </rPh>
    <phoneticPr fontId="4"/>
  </si>
  <si>
    <t>ヒ素及びその化合物</t>
    <rPh sb="1" eb="2">
      <t>ソ</t>
    </rPh>
    <rPh sb="2" eb="3">
      <t>オヨ</t>
    </rPh>
    <rPh sb="6" eb="9">
      <t>カゴウブツ</t>
    </rPh>
    <phoneticPr fontId="4"/>
  </si>
  <si>
    <t>六価クロム化合物</t>
    <rPh sb="0" eb="2">
      <t>ロッカ</t>
    </rPh>
    <rPh sb="5" eb="8">
      <t>カゴウブツ</t>
    </rPh>
    <phoneticPr fontId="4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</si>
  <si>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4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</si>
  <si>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タイ</t>
    </rPh>
    <rPh sb="11" eb="13">
      <t>チッソ</t>
    </rPh>
    <phoneticPr fontId="4"/>
  </si>
  <si>
    <t>フッ素及びその化合物</t>
    <rPh sb="2" eb="3">
      <t>ソ</t>
    </rPh>
    <rPh sb="3" eb="4">
      <t>オヨ</t>
    </rPh>
    <rPh sb="7" eb="10">
      <t>カゴウブツ</t>
    </rPh>
    <phoneticPr fontId="4"/>
  </si>
  <si>
    <t>ホウ素及びその化合物</t>
    <rPh sb="2" eb="3">
      <t>ソ</t>
    </rPh>
    <rPh sb="3" eb="4">
      <t>オヨ</t>
    </rPh>
    <rPh sb="7" eb="10">
      <t>カゴウブツ</t>
    </rPh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</si>
  <si>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</si>
  <si>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クロロ酢酸</t>
    <rPh sb="3" eb="5">
      <t>サクサン</t>
    </rPh>
    <phoneticPr fontId="4"/>
  </si>
  <si>
    <t>ジクロロ酢酸</t>
    <rPh sb="4" eb="6">
      <t>サクサン</t>
    </rPh>
    <phoneticPr fontId="4"/>
  </si>
  <si>
    <t>臭素酸</t>
    <rPh sb="0" eb="2">
      <t>シュウソ</t>
    </rPh>
    <rPh sb="2" eb="3">
      <t>サン</t>
    </rPh>
    <phoneticPr fontId="4"/>
  </si>
  <si>
    <t>総トリハロメタン</t>
    <rPh sb="0" eb="1">
      <t>ソウ</t>
    </rPh>
    <phoneticPr fontId="4"/>
  </si>
  <si>
    <t>トリクロロ酢酸</t>
    <rPh sb="5" eb="7">
      <t>サクサン</t>
    </rPh>
    <phoneticPr fontId="4"/>
  </si>
  <si>
    <t>亜鉛及びその化合物</t>
    <rPh sb="0" eb="2">
      <t>アエン</t>
    </rPh>
    <rPh sb="2" eb="3">
      <t>オヨ</t>
    </rPh>
    <rPh sb="6" eb="9">
      <t>カゴウブツ</t>
    </rPh>
    <phoneticPr fontId="4"/>
  </si>
  <si>
    <t>アルミニウム及びその化合物</t>
    <rPh sb="6" eb="7">
      <t>オヨ</t>
    </rPh>
    <rPh sb="10" eb="13">
      <t>カゴウブツ</t>
    </rPh>
    <phoneticPr fontId="4"/>
  </si>
  <si>
    <t>鉄及びその化合物</t>
    <rPh sb="0" eb="1">
      <t>テツ</t>
    </rPh>
    <rPh sb="1" eb="2">
      <t>オヨ</t>
    </rPh>
    <rPh sb="5" eb="8">
      <t>カゴウブツ</t>
    </rPh>
    <phoneticPr fontId="4"/>
  </si>
  <si>
    <t>銅及びその化合物</t>
    <rPh sb="0" eb="1">
      <t>ドウ</t>
    </rPh>
    <rPh sb="1" eb="2">
      <t>オヨ</t>
    </rPh>
    <rPh sb="5" eb="8">
      <t>カゴウブツ</t>
    </rPh>
    <phoneticPr fontId="4"/>
  </si>
  <si>
    <t>ナトリウム及びその化合物</t>
    <rPh sb="5" eb="6">
      <t>オヨ</t>
    </rPh>
    <rPh sb="9" eb="12">
      <t>カゴウブツ</t>
    </rPh>
    <phoneticPr fontId="4"/>
  </si>
  <si>
    <t>マンガン及びその化合物</t>
    <rPh sb="4" eb="5">
      <t>オヨ</t>
    </rPh>
    <rPh sb="8" eb="11">
      <t>カゴウブツ</t>
    </rPh>
    <phoneticPr fontId="4"/>
  </si>
  <si>
    <t>塩化物イオン</t>
    <rPh sb="0" eb="3">
      <t>エンカブツ</t>
    </rPh>
    <phoneticPr fontId="4"/>
  </si>
  <si>
    <t>カルシウム、マグネシウム等</t>
    <rPh sb="12" eb="13">
      <t>トウ</t>
    </rPh>
    <phoneticPr fontId="4"/>
  </si>
  <si>
    <t>蒸発残留物</t>
    <rPh sb="0" eb="2">
      <t>ジョウハツ</t>
    </rPh>
    <rPh sb="2" eb="5">
      <t>ザンリュウブツ</t>
    </rPh>
    <phoneticPr fontId="4"/>
  </si>
  <si>
    <t>陰イオン界面活性剤</t>
    <rPh sb="0" eb="1">
      <t>イン</t>
    </rPh>
    <rPh sb="4" eb="6">
      <t>カイメン</t>
    </rPh>
    <rPh sb="6" eb="9">
      <t>カッセイザイ</t>
    </rPh>
    <phoneticPr fontId="4"/>
  </si>
  <si>
    <t>非イオン界面活性剤</t>
    <rPh sb="0" eb="1">
      <t>ヒ</t>
    </rPh>
    <rPh sb="4" eb="6">
      <t>カイメン</t>
    </rPh>
    <rPh sb="6" eb="9">
      <t>カッセイザイ</t>
    </rPh>
    <phoneticPr fontId="4"/>
  </si>
  <si>
    <t>フェノール類</t>
    <rPh sb="5" eb="6">
      <t>ルイ</t>
    </rPh>
    <phoneticPr fontId="4"/>
  </si>
  <si>
    <t>味</t>
    <rPh sb="0" eb="1">
      <t>アジ</t>
    </rPh>
    <phoneticPr fontId="4"/>
  </si>
  <si>
    <t>臭気</t>
    <rPh sb="0" eb="2">
      <t>シュウキ</t>
    </rPh>
    <phoneticPr fontId="4"/>
  </si>
  <si>
    <t>色度</t>
    <rPh sb="0" eb="2">
      <t>シキド</t>
    </rPh>
    <phoneticPr fontId="4"/>
  </si>
  <si>
    <t>濁度</t>
    <rPh sb="0" eb="2">
      <t>ダクド</t>
    </rPh>
    <phoneticPr fontId="4"/>
  </si>
  <si>
    <t>病原微生物</t>
    <rPh sb="0" eb="2">
      <t>ビョウゲン</t>
    </rPh>
    <rPh sb="2" eb="5">
      <t>ビセイブツ</t>
    </rPh>
    <phoneticPr fontId="4"/>
  </si>
  <si>
    <t>金属類</t>
    <rPh sb="0" eb="3">
      <t>キンゾクルイ</t>
    </rPh>
    <phoneticPr fontId="4"/>
  </si>
  <si>
    <t>消毒副生成物</t>
    <rPh sb="0" eb="2">
      <t>ショウドク</t>
    </rPh>
    <rPh sb="2" eb="3">
      <t>フク</t>
    </rPh>
    <rPh sb="3" eb="6">
      <t>セイセイブツ</t>
    </rPh>
    <phoneticPr fontId="4"/>
  </si>
  <si>
    <t>有機物</t>
    <rPh sb="0" eb="3">
      <t>ユウキブツ</t>
    </rPh>
    <phoneticPr fontId="4"/>
  </si>
  <si>
    <t>その他</t>
    <rPh sb="2" eb="3">
      <t>タ</t>
    </rPh>
    <phoneticPr fontId="4"/>
  </si>
  <si>
    <t>基準値(mg/L)</t>
    <rPh sb="0" eb="3">
      <t>キジュンチ</t>
    </rPh>
    <phoneticPr fontId="4"/>
  </si>
  <si>
    <t xml:space="preserve"> 200 以下</t>
    <rPh sb="5" eb="7">
      <t>イカ</t>
    </rPh>
    <phoneticPr fontId="4"/>
  </si>
  <si>
    <t xml:space="preserve"> 300 以下</t>
    <rPh sb="5" eb="7">
      <t>イカ</t>
    </rPh>
    <phoneticPr fontId="4"/>
  </si>
  <si>
    <t xml:space="preserve"> 500 以下</t>
    <rPh sb="5" eb="7">
      <t>イカ</t>
    </rPh>
    <phoneticPr fontId="4"/>
  </si>
  <si>
    <t xml:space="preserve"> 5.8以上8.6以下</t>
    <rPh sb="4" eb="6">
      <t>イジョウ</t>
    </rPh>
    <rPh sb="9" eb="11">
      <t>イカ</t>
    </rPh>
    <phoneticPr fontId="4"/>
  </si>
  <si>
    <t>アンチモン及びその化合物</t>
    <rPh sb="5" eb="6">
      <t>オヨ</t>
    </rPh>
    <rPh sb="9" eb="12">
      <t>カゴウブツ</t>
    </rPh>
    <phoneticPr fontId="4"/>
  </si>
  <si>
    <t>ウラン及びその化合物</t>
    <rPh sb="3" eb="4">
      <t>オヨ</t>
    </rPh>
    <rPh sb="7" eb="10">
      <t>カゴウブツ</t>
    </rPh>
    <phoneticPr fontId="4"/>
  </si>
  <si>
    <t>ニッケル及びその化合物</t>
    <rPh sb="4" eb="5">
      <t>オヨ</t>
    </rPh>
    <rPh sb="8" eb="11">
      <t>カゴウブツ</t>
    </rPh>
    <phoneticPr fontId="4"/>
  </si>
  <si>
    <t>フタル酸ジ(2-エチルヘキシル)</t>
    <rPh sb="3" eb="4">
      <t>サン</t>
    </rPh>
    <phoneticPr fontId="4"/>
  </si>
  <si>
    <t>亜塩素酸</t>
    <rPh sb="0" eb="1">
      <t>ア</t>
    </rPh>
    <rPh sb="1" eb="4">
      <t>エンソサン</t>
    </rPh>
    <phoneticPr fontId="4"/>
  </si>
  <si>
    <t>二酸化塩素</t>
    <rPh sb="0" eb="3">
      <t>ニサンカ</t>
    </rPh>
    <rPh sb="3" eb="5">
      <t>エンソ</t>
    </rPh>
    <phoneticPr fontId="4"/>
  </si>
  <si>
    <t>抱水クロラール</t>
    <rPh sb="0" eb="1">
      <t>カカ</t>
    </rPh>
    <rPh sb="1" eb="2">
      <t>ミズ</t>
    </rPh>
    <phoneticPr fontId="4"/>
  </si>
  <si>
    <t>農薬類</t>
    <rPh sb="0" eb="3">
      <t>ノウヤクルイ</t>
    </rPh>
    <phoneticPr fontId="4"/>
  </si>
  <si>
    <t>カルシウム、マグネシウム等（硬度）</t>
    <rPh sb="12" eb="13">
      <t>トウ</t>
    </rPh>
    <rPh sb="14" eb="16">
      <t>コウド</t>
    </rPh>
    <phoneticPr fontId="4"/>
  </si>
  <si>
    <t>遊離炭酸</t>
    <rPh sb="0" eb="2">
      <t>ユウリ</t>
    </rPh>
    <rPh sb="2" eb="4">
      <t>タンサン</t>
    </rPh>
    <phoneticPr fontId="4"/>
  </si>
  <si>
    <t>臭気強度(TON)</t>
    <rPh sb="0" eb="2">
      <t>シュウキ</t>
    </rPh>
    <rPh sb="2" eb="4">
      <t>キョウド</t>
    </rPh>
    <phoneticPr fontId="4"/>
  </si>
  <si>
    <t>腐食性(ランゲリア指数)</t>
    <rPh sb="0" eb="3">
      <t>フショクセイ</t>
    </rPh>
    <rPh sb="9" eb="11">
      <t>シスウ</t>
    </rPh>
    <phoneticPr fontId="4"/>
  </si>
  <si>
    <t>検　　査　　機　　関</t>
    <rPh sb="0" eb="1">
      <t>ケン</t>
    </rPh>
    <rPh sb="3" eb="4">
      <t>サ</t>
    </rPh>
    <rPh sb="6" eb="7">
      <t>キ</t>
    </rPh>
    <rPh sb="9" eb="10">
      <t>セキ</t>
    </rPh>
    <phoneticPr fontId="4"/>
  </si>
  <si>
    <t>水質管理目標設定項目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phoneticPr fontId="4"/>
  </si>
  <si>
    <t>備　考</t>
    <rPh sb="0" eb="1">
      <t>ソナエ</t>
    </rPh>
    <rPh sb="2" eb="3">
      <t>コウ</t>
    </rPh>
    <phoneticPr fontId="4"/>
  </si>
  <si>
    <t>金属類</t>
    <rPh sb="0" eb="2">
      <t>キンゾク</t>
    </rPh>
    <rPh sb="2" eb="3">
      <t>ルイ</t>
    </rPh>
    <phoneticPr fontId="4"/>
  </si>
  <si>
    <t>農薬</t>
    <rPh sb="0" eb="2">
      <t>ノウヤク</t>
    </rPh>
    <phoneticPr fontId="4"/>
  </si>
  <si>
    <t>目標値（mg/L）</t>
    <rPh sb="0" eb="3">
      <t>モクヒョウチ</t>
    </rPh>
    <phoneticPr fontId="4"/>
  </si>
  <si>
    <t xml:space="preserve"> 0.002 以下（暫定）</t>
    <rPh sb="7" eb="9">
      <t>イカ</t>
    </rPh>
    <rPh sb="10" eb="12">
      <t>ザンテイ</t>
    </rPh>
    <phoneticPr fontId="4"/>
  </si>
  <si>
    <t xml:space="preserve"> 0.04 以下</t>
    <rPh sb="6" eb="8">
      <t>イカ</t>
    </rPh>
    <phoneticPr fontId="4"/>
  </si>
  <si>
    <t xml:space="preserve"> 0.2 以下</t>
    <rPh sb="5" eb="7">
      <t>イカ</t>
    </rPh>
    <phoneticPr fontId="4"/>
  </si>
  <si>
    <t xml:space="preserve"> 0.1 以下</t>
    <rPh sb="5" eb="7">
      <t>イカ</t>
    </rPh>
    <phoneticPr fontId="4"/>
  </si>
  <si>
    <t xml:space="preserve"> 0.6 以下</t>
    <rPh sb="5" eb="7">
      <t>イカ</t>
    </rPh>
    <phoneticPr fontId="4"/>
  </si>
  <si>
    <t xml:space="preserve"> 1 以下</t>
    <rPh sb="3" eb="5">
      <t>イカ</t>
    </rPh>
    <phoneticPr fontId="4"/>
  </si>
  <si>
    <t xml:space="preserve"> 0.01 以下</t>
    <rPh sb="6" eb="8">
      <t>イカ</t>
    </rPh>
    <phoneticPr fontId="4"/>
  </si>
  <si>
    <t xml:space="preserve"> 20 以下</t>
    <rPh sb="4" eb="6">
      <t>イカ</t>
    </rPh>
    <phoneticPr fontId="4"/>
  </si>
  <si>
    <t xml:space="preserve"> 0.3 以下</t>
    <rPh sb="5" eb="7">
      <t>イカ</t>
    </rPh>
    <phoneticPr fontId="4"/>
  </si>
  <si>
    <t xml:space="preserve"> 0.02 以下</t>
    <rPh sb="6" eb="8">
      <t>イカ</t>
    </rPh>
    <phoneticPr fontId="4"/>
  </si>
  <si>
    <t xml:space="preserve"> 3 以下</t>
    <rPh sb="3" eb="5">
      <t>イカ</t>
    </rPh>
    <phoneticPr fontId="4"/>
  </si>
  <si>
    <t xml:space="preserve"> 1 度以下</t>
    <rPh sb="3" eb="4">
      <t>ド</t>
    </rPh>
    <rPh sb="4" eb="6">
      <t>イカ</t>
    </rPh>
    <phoneticPr fontId="4"/>
  </si>
  <si>
    <t xml:space="preserve"> 7.5 程度</t>
    <rPh sb="5" eb="7">
      <t>テイド</t>
    </rPh>
    <phoneticPr fontId="4"/>
  </si>
  <si>
    <t xml:space="preserve"> 1 以下 ※1</t>
    <rPh sb="3" eb="5">
      <t>イカ</t>
    </rPh>
    <phoneticPr fontId="4"/>
  </si>
  <si>
    <t>有機物質(過マンガン酸カリウム消費量)</t>
    <rPh sb="0" eb="2">
      <t>ユウキ</t>
    </rPh>
    <rPh sb="2" eb="4">
      <t>ブッシツ</t>
    </rPh>
    <rPh sb="5" eb="6">
      <t>カ</t>
    </rPh>
    <rPh sb="10" eb="11">
      <t>サン</t>
    </rPh>
    <rPh sb="15" eb="18">
      <t>ショウヒリョウ</t>
    </rPh>
    <phoneticPr fontId="4"/>
  </si>
  <si>
    <t xml:space="preserve"> 10 以上、100 以下</t>
    <rPh sb="4" eb="6">
      <t>イジョウ</t>
    </rPh>
    <rPh sb="11" eb="13">
      <t>イカ</t>
    </rPh>
    <phoneticPr fontId="4"/>
  </si>
  <si>
    <t xml:space="preserve"> 30 以上、200 以下</t>
    <rPh sb="4" eb="6">
      <t>イジョウ</t>
    </rPh>
    <rPh sb="11" eb="13">
      <t>イカ</t>
    </rPh>
    <phoneticPr fontId="4"/>
  </si>
  <si>
    <t xml:space="preserve"> -1 程度以上とし、極力 0に近づける</t>
    <rPh sb="4" eb="6">
      <t>テイド</t>
    </rPh>
    <rPh sb="6" eb="8">
      <t>イジョウ</t>
    </rPh>
    <rPh sb="11" eb="13">
      <t>キョクリョク</t>
    </rPh>
    <rPh sb="16" eb="17">
      <t>チカ</t>
    </rPh>
    <phoneticPr fontId="4"/>
  </si>
  <si>
    <t xml:space="preserve"> 100個/mL以下</t>
    <rPh sb="4" eb="5">
      <t>コ</t>
    </rPh>
    <rPh sb="8" eb="10">
      <t>イカ</t>
    </rPh>
    <phoneticPr fontId="4"/>
  </si>
  <si>
    <t xml:space="preserve"> 0.0005 以下</t>
    <rPh sb="8" eb="10">
      <t>イカ</t>
    </rPh>
    <phoneticPr fontId="4"/>
  </si>
  <si>
    <t xml:space="preserve"> 0.05 以下</t>
    <rPh sb="6" eb="8">
      <t>イカ</t>
    </rPh>
    <phoneticPr fontId="4"/>
  </si>
  <si>
    <t xml:space="preserve"> 10 以下</t>
    <rPh sb="4" eb="6">
      <t>イカ</t>
    </rPh>
    <phoneticPr fontId="4"/>
  </si>
  <si>
    <t xml:space="preserve"> 0.8 以下</t>
    <rPh sb="5" eb="7">
      <t>イカ</t>
    </rPh>
    <phoneticPr fontId="4"/>
  </si>
  <si>
    <t xml:space="preserve"> 1.0 以下</t>
    <rPh sb="5" eb="7">
      <t>イカ</t>
    </rPh>
    <phoneticPr fontId="4"/>
  </si>
  <si>
    <t xml:space="preserve"> 0.002 以下</t>
    <rPh sb="7" eb="9">
      <t>イカ</t>
    </rPh>
    <phoneticPr fontId="4"/>
  </si>
  <si>
    <t xml:space="preserve"> 0.03 以下</t>
    <rPh sb="6" eb="8">
      <t>イカ</t>
    </rPh>
    <phoneticPr fontId="4"/>
  </si>
  <si>
    <t xml:space="preserve"> 0.06 以下</t>
    <rPh sb="6" eb="8">
      <t>イカ</t>
    </rPh>
    <phoneticPr fontId="4"/>
  </si>
  <si>
    <t xml:space="preserve"> 検出されないこと</t>
    <rPh sb="1" eb="3">
      <t>ケンシュツ</t>
    </rPh>
    <phoneticPr fontId="4"/>
  </si>
  <si>
    <t xml:space="preserve"> 0.09 以下</t>
    <rPh sb="6" eb="8">
      <t>イカ</t>
    </rPh>
    <phoneticPr fontId="4"/>
  </si>
  <si>
    <t xml:space="preserve"> 0.08 以下</t>
    <rPh sb="6" eb="8">
      <t>イカ</t>
    </rPh>
    <phoneticPr fontId="4"/>
  </si>
  <si>
    <t xml:space="preserve"> 0.00001 以下</t>
    <rPh sb="9" eb="11">
      <t>イカ</t>
    </rPh>
    <phoneticPr fontId="4"/>
  </si>
  <si>
    <t xml:space="preserve"> 0.005 以下</t>
    <rPh sb="7" eb="9">
      <t>イカ</t>
    </rPh>
    <phoneticPr fontId="4"/>
  </si>
  <si>
    <t xml:space="preserve"> 5度 以下</t>
    <rPh sb="2" eb="3">
      <t>ド</t>
    </rPh>
    <rPh sb="4" eb="6">
      <t>イカ</t>
    </rPh>
    <phoneticPr fontId="4"/>
  </si>
  <si>
    <t xml:space="preserve"> 2度 以下</t>
    <rPh sb="2" eb="3">
      <t>ド</t>
    </rPh>
    <rPh sb="4" eb="6">
      <t>イカ</t>
    </rPh>
    <phoneticPr fontId="4"/>
  </si>
  <si>
    <t xml:space="preserve"> 異常でないこと</t>
    <rPh sb="1" eb="3">
      <t>イジョウ</t>
    </rPh>
    <phoneticPr fontId="4"/>
  </si>
  <si>
    <t>※1 農薬類の目標値は、各農薬の検出値をそれぞれの目標値で除した値を合計として、その合計値が１以下であることを示す。</t>
    <rPh sb="3" eb="6">
      <t>ノウヤクルイ</t>
    </rPh>
    <rPh sb="7" eb="10">
      <t>モクヒョウチ</t>
    </rPh>
    <rPh sb="12" eb="13">
      <t>カク</t>
    </rPh>
    <rPh sb="13" eb="15">
      <t>ノウヤク</t>
    </rPh>
    <rPh sb="16" eb="19">
      <t>ケンシュツチ</t>
    </rPh>
    <rPh sb="25" eb="28">
      <t>モクヒョウチ</t>
    </rPh>
    <rPh sb="29" eb="30">
      <t>ジョ</t>
    </rPh>
    <rPh sb="32" eb="33">
      <t>アタイ</t>
    </rPh>
    <rPh sb="34" eb="36">
      <t>ゴウケイ</t>
    </rPh>
    <rPh sb="42" eb="45">
      <t>ゴウケイチ</t>
    </rPh>
    <rPh sb="47" eb="49">
      <t>イカ</t>
    </rPh>
    <rPh sb="55" eb="56">
      <t>シメ</t>
    </rPh>
    <phoneticPr fontId="4"/>
  </si>
  <si>
    <t>そ　の　他　項　目</t>
    <rPh sb="4" eb="5">
      <t>タ</t>
    </rPh>
    <rPh sb="6" eb="7">
      <t>コウ</t>
    </rPh>
    <rPh sb="8" eb="9">
      <t>メ</t>
    </rPh>
    <phoneticPr fontId="4"/>
  </si>
  <si>
    <t>試料採取時の   記録事項</t>
    <rPh sb="0" eb="2">
      <t>シリョウ</t>
    </rPh>
    <rPh sb="2" eb="4">
      <t>サイシュ</t>
    </rPh>
    <rPh sb="4" eb="5">
      <t>ジ</t>
    </rPh>
    <rPh sb="9" eb="11">
      <t>キロク</t>
    </rPh>
    <rPh sb="11" eb="13">
      <t>ジコウ</t>
    </rPh>
    <phoneticPr fontId="4"/>
  </si>
  <si>
    <t>水 質 基 準 項 目</t>
    <rPh sb="0" eb="1">
      <t>ミズ</t>
    </rPh>
    <rPh sb="2" eb="3">
      <t>シツ</t>
    </rPh>
    <rPh sb="4" eb="5">
      <t>モト</t>
    </rPh>
    <rPh sb="6" eb="7">
      <t>ジュン</t>
    </rPh>
    <rPh sb="8" eb="9">
      <t>コウ</t>
    </rPh>
    <rPh sb="10" eb="11">
      <t>メ</t>
    </rPh>
    <phoneticPr fontId="4"/>
  </si>
  <si>
    <t>基 準 の 適 合 状 況</t>
    <rPh sb="0" eb="1">
      <t>モト</t>
    </rPh>
    <rPh sb="2" eb="3">
      <t>ジュン</t>
    </rPh>
    <rPh sb="6" eb="7">
      <t>テキ</t>
    </rPh>
    <rPh sb="8" eb="9">
      <t>ゴウ</t>
    </rPh>
    <rPh sb="10" eb="11">
      <t>ジョウ</t>
    </rPh>
    <rPh sb="12" eb="13">
      <t>キョウ</t>
    </rPh>
    <phoneticPr fontId="4"/>
  </si>
  <si>
    <t>アンモニア態窒素</t>
    <rPh sb="5" eb="6">
      <t>タイ</t>
    </rPh>
    <rPh sb="6" eb="8">
      <t>チッソ</t>
    </rPh>
    <phoneticPr fontId="4"/>
  </si>
  <si>
    <t>全窒素</t>
    <rPh sb="0" eb="1">
      <t>ゼン</t>
    </rPh>
    <rPh sb="1" eb="3">
      <t>チッソ</t>
    </rPh>
    <phoneticPr fontId="4"/>
  </si>
  <si>
    <t>トリハロメタン生成能</t>
    <rPh sb="7" eb="9">
      <t>セイセイ</t>
    </rPh>
    <rPh sb="9" eb="10">
      <t>ノウ</t>
    </rPh>
    <phoneticPr fontId="4"/>
  </si>
  <si>
    <t>単位</t>
    <rPh sb="0" eb="2">
      <t>タンイ</t>
    </rPh>
    <phoneticPr fontId="4"/>
  </si>
  <si>
    <t>浄水池</t>
    <rPh sb="0" eb="3">
      <t>ジョウスイチ</t>
    </rPh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</si>
  <si>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</si>
  <si>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</si>
  <si>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</si>
  <si>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</si>
  <si>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</si>
  <si>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クロロホルム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</si>
  <si>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</si>
  <si>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</si>
  <si>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</si>
  <si>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</si>
  <si>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量水所</t>
    <rPh sb="0" eb="1">
      <t>リョウ</t>
    </rPh>
    <rPh sb="1" eb="2">
      <t>スイ</t>
    </rPh>
    <rPh sb="2" eb="3">
      <t>ジョ</t>
    </rPh>
    <phoneticPr fontId="4"/>
  </si>
  <si>
    <t>松山量水所</t>
    <rPh sb="0" eb="2">
      <t>マツヤマ</t>
    </rPh>
    <rPh sb="2" eb="3">
      <t>リョウ</t>
    </rPh>
    <rPh sb="3" eb="4">
      <t>スイ</t>
    </rPh>
    <rPh sb="4" eb="5">
      <t>ジョ</t>
    </rPh>
    <phoneticPr fontId="4"/>
  </si>
  <si>
    <t>酒田量水所</t>
    <rPh sb="0" eb="2">
      <t>サカタ</t>
    </rPh>
    <rPh sb="2" eb="3">
      <t>リョウ</t>
    </rPh>
    <rPh sb="3" eb="4">
      <t>スイ</t>
    </rPh>
    <rPh sb="4" eb="5">
      <t>ジョ</t>
    </rPh>
    <phoneticPr fontId="4"/>
  </si>
  <si>
    <t>平田第２量水所</t>
    <rPh sb="0" eb="2">
      <t>ヒラタ</t>
    </rPh>
    <rPh sb="2" eb="3">
      <t>ダイ</t>
    </rPh>
    <rPh sb="4" eb="5">
      <t>リョウ</t>
    </rPh>
    <rPh sb="5" eb="6">
      <t>スイ</t>
    </rPh>
    <rPh sb="6" eb="7">
      <t>ジョ</t>
    </rPh>
    <phoneticPr fontId="4"/>
  </si>
  <si>
    <t>1,2-ジクロロエタン</t>
    <phoneticPr fontId="4"/>
  </si>
  <si>
    <t>トルエン</t>
    <phoneticPr fontId="4"/>
  </si>
  <si>
    <t>ジクロロアセトニトリル</t>
    <phoneticPr fontId="4"/>
  </si>
  <si>
    <t>1,1,1-トリクロロエタン</t>
    <phoneticPr fontId="4"/>
  </si>
  <si>
    <t>メチル-t-ブチルエーテル</t>
    <phoneticPr fontId="4"/>
  </si>
  <si>
    <t>クリプトスポリジウム</t>
    <phoneticPr fontId="5"/>
  </si>
  <si>
    <t>ジアルジア</t>
    <phoneticPr fontId="5"/>
  </si>
  <si>
    <t>原水</t>
    <rPh sb="0" eb="2">
      <t>ゲンスイ</t>
    </rPh>
    <phoneticPr fontId="4"/>
  </si>
  <si>
    <t>(mg/L)</t>
    <phoneticPr fontId="4"/>
  </si>
  <si>
    <t>糞便性大腸菌群数</t>
  </si>
  <si>
    <t>総アルカリ度</t>
  </si>
  <si>
    <t>リン酸イオン</t>
  </si>
  <si>
    <t>(CFU/100mL)</t>
    <phoneticPr fontId="4"/>
  </si>
  <si>
    <t>クロロホルム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</si>
  <si>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</si>
  <si>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</si>
  <si>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</si>
  <si>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</si>
  <si>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</si>
  <si>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</si>
  <si>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</si>
  <si>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</si>
  <si>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</si>
  <si>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</si>
  <si>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</si>
  <si>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</si>
  <si>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</si>
  <si>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</si>
  <si>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</si>
  <si>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</si>
  <si>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</si>
  <si>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</si>
  <si>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２</t>
  </si>
  <si>
    <t>田沢川ダム</t>
    <rPh sb="0" eb="2">
      <t>タザワ</t>
    </rPh>
    <rPh sb="2" eb="3">
      <t>ガワ</t>
    </rPh>
    <phoneticPr fontId="4"/>
  </si>
  <si>
    <t>全リン</t>
    <rPh sb="0" eb="1">
      <t>ゼン</t>
    </rPh>
    <phoneticPr fontId="4"/>
  </si>
  <si>
    <t>透明度</t>
    <rPh sb="0" eb="3">
      <t>トウメイド</t>
    </rPh>
    <phoneticPr fontId="4"/>
  </si>
  <si>
    <t>クロロフィルa</t>
    <phoneticPr fontId="4"/>
  </si>
  <si>
    <t>(mg/L)</t>
  </si>
  <si>
    <t>(m)</t>
    <phoneticPr fontId="4"/>
  </si>
  <si>
    <t>１及び２</t>
    <rPh sb="1" eb="2">
      <t>オヨ</t>
    </rPh>
    <phoneticPr fontId="4"/>
  </si>
  <si>
    <t>（表層）</t>
    <rPh sb="1" eb="3">
      <t>ヒョウソウ</t>
    </rPh>
    <phoneticPr fontId="4"/>
  </si>
  <si>
    <t>1,1-ジクロロエチレン</t>
    <phoneticPr fontId="4"/>
  </si>
  <si>
    <t xml:space="preserve"> 0.004 以下</t>
    <rPh sb="7" eb="9">
      <t>イカ</t>
    </rPh>
    <phoneticPr fontId="4"/>
  </si>
  <si>
    <t xml:space="preserve"> 0.003 以下</t>
    <rPh sb="7" eb="9">
      <t>イカ</t>
    </rPh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</si>
  <si>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</si>
  <si>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検 査 地 点</t>
    <rPh sb="0" eb="1">
      <t>ケン</t>
    </rPh>
    <rPh sb="2" eb="3">
      <t>ジャ</t>
    </rPh>
    <rPh sb="4" eb="5">
      <t>チ</t>
    </rPh>
    <rPh sb="6" eb="7">
      <t>テン</t>
    </rPh>
    <phoneticPr fontId="4"/>
  </si>
  <si>
    <t>月</t>
    <rPh sb="0" eb="1">
      <t>ツキ</t>
    </rPh>
    <phoneticPr fontId="4"/>
  </si>
  <si>
    <t>項　目</t>
    <rPh sb="0" eb="1">
      <t>コウ</t>
    </rPh>
    <rPh sb="2" eb="3">
      <t>メ</t>
    </rPh>
    <phoneticPr fontId="4"/>
  </si>
  <si>
    <t>平均</t>
    <rPh sb="0" eb="2">
      <t>ヘイキン</t>
    </rPh>
    <phoneticPr fontId="4"/>
  </si>
  <si>
    <t>最小</t>
    <rPh sb="0" eb="2">
      <t>サイショウ</t>
    </rPh>
    <phoneticPr fontId="4"/>
  </si>
  <si>
    <t>最大</t>
    <rPh sb="0" eb="2">
      <t>サイダイ</t>
    </rPh>
    <phoneticPr fontId="4"/>
  </si>
  <si>
    <t>４月</t>
    <rPh sb="1" eb="2">
      <t>ガツ</t>
    </rPh>
    <phoneticPr fontId="4"/>
  </si>
  <si>
    <t>(</t>
  </si>
  <si>
    <t>～</t>
  </si>
  <si>
    <t>)</t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</si>
  <si>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</si>
  <si>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</si>
  <si>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</si>
  <si>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</si>
  <si>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</si>
  <si>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</si>
  <si>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</si>
  <si>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</si>
  <si>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</si>
  <si>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</si>
  <si>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</si>
  <si>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(</t>
    <phoneticPr fontId="4"/>
  </si>
  <si>
    <t>～</t>
    <phoneticPr fontId="4"/>
  </si>
  <si>
    <t>)</t>
    <phoneticPr fontId="4"/>
  </si>
  <si>
    <t>２</t>
    <phoneticPr fontId="4"/>
  </si>
  <si>
    <t xml:space="preserve">ジェオスミン </t>
    <phoneticPr fontId="4"/>
  </si>
  <si>
    <t xml:space="preserve">2-メチルイソボルネオール </t>
    <phoneticPr fontId="4"/>
  </si>
  <si>
    <t xml:space="preserve">ジェオスミン </t>
    <phoneticPr fontId="4"/>
  </si>
  <si>
    <t xml:space="preserve">2-メチルイソボルネオール </t>
    <phoneticPr fontId="4"/>
  </si>
  <si>
    <t>嫌気性芽胞菌</t>
    <rPh sb="0" eb="3">
      <t>ケンキセイ</t>
    </rPh>
    <rPh sb="3" eb="4">
      <t>メ</t>
    </rPh>
    <rPh sb="4" eb="5">
      <t>ホウ</t>
    </rPh>
    <rPh sb="5" eb="6">
      <t>キン</t>
    </rPh>
    <phoneticPr fontId="4"/>
  </si>
  <si>
    <t>（-20m）</t>
    <phoneticPr fontId="4"/>
  </si>
  <si>
    <t>（-30m）</t>
    <phoneticPr fontId="4"/>
  </si>
  <si>
    <t>塩素酸</t>
    <rPh sb="0" eb="3">
      <t>エンソサン</t>
    </rPh>
    <phoneticPr fontId="4"/>
  </si>
  <si>
    <t>従属栄養細菌</t>
    <rPh sb="0" eb="2">
      <t>ジュウゾク</t>
    </rPh>
    <rPh sb="2" eb="4">
      <t>エイヨウ</t>
    </rPh>
    <rPh sb="4" eb="6">
      <t>サイキン</t>
    </rPh>
    <phoneticPr fontId="4"/>
  </si>
  <si>
    <t>1mlの検水で形成される    集落数2,000以下(暫定)</t>
    <rPh sb="4" eb="5">
      <t>ケン</t>
    </rPh>
    <rPh sb="5" eb="6">
      <t>ミズ</t>
    </rPh>
    <rPh sb="7" eb="9">
      <t>ケイセイ</t>
    </rPh>
    <rPh sb="16" eb="18">
      <t>シュウラク</t>
    </rPh>
    <rPh sb="18" eb="19">
      <t>スウ</t>
    </rPh>
    <rPh sb="24" eb="26">
      <t>イカ</t>
    </rPh>
    <rPh sb="27" eb="29">
      <t>ザンテイ</t>
    </rPh>
    <phoneticPr fontId="4"/>
  </si>
  <si>
    <t>(-10m)</t>
    <phoneticPr fontId="4"/>
  </si>
  <si>
    <t>シス-1,2-ジクロロエチレン及び
トランス-1,2-ジクロロエチレン</t>
    <rPh sb="15" eb="16">
      <t>オヨ</t>
    </rPh>
    <phoneticPr fontId="4"/>
  </si>
  <si>
    <t xml:space="preserve"> 0.01 以下（暫定）</t>
    <rPh sb="6" eb="12">
      <t>イカ</t>
    </rPh>
    <phoneticPr fontId="4"/>
  </si>
  <si>
    <t xml:space="preserve"> 0.02 以下（暫定）</t>
    <rPh sb="6" eb="12">
      <t>イカ</t>
    </rPh>
    <phoneticPr fontId="4"/>
  </si>
  <si>
    <t>1,1-ジクロロエチレン</t>
    <phoneticPr fontId="4"/>
  </si>
  <si>
    <t>微生物</t>
    <rPh sb="0" eb="3">
      <t>ビセイブツ</t>
    </rPh>
    <phoneticPr fontId="4"/>
  </si>
  <si>
    <t>電気伝導率</t>
    <rPh sb="0" eb="2">
      <t>デンキ</t>
    </rPh>
    <rPh sb="2" eb="4">
      <t>デンドウ</t>
    </rPh>
    <rPh sb="4" eb="5">
      <t>リツ</t>
    </rPh>
    <phoneticPr fontId="4"/>
  </si>
  <si>
    <t>(μS/cm)</t>
    <phoneticPr fontId="4"/>
  </si>
  <si>
    <t>水   温 （℃）</t>
    <rPh sb="0" eb="1">
      <t>スイ</t>
    </rPh>
    <rPh sb="4" eb="5">
      <t>アツシ</t>
    </rPh>
    <phoneticPr fontId="5"/>
  </si>
  <si>
    <t>水　　温　(℃)</t>
    <rPh sb="0" eb="1">
      <t>スイ</t>
    </rPh>
    <rPh sb="3" eb="4">
      <t>アツシ</t>
    </rPh>
    <phoneticPr fontId="5"/>
  </si>
  <si>
    <t>侵食性遊離炭酸</t>
    <rPh sb="0" eb="2">
      <t>シンショク</t>
    </rPh>
    <rPh sb="2" eb="3">
      <t>セイ</t>
    </rPh>
    <rPh sb="3" eb="5">
      <t>ユウリ</t>
    </rPh>
    <rPh sb="5" eb="7">
      <t>タンサン</t>
    </rPh>
    <phoneticPr fontId="4"/>
  </si>
  <si>
    <t>２</t>
    <phoneticPr fontId="4"/>
  </si>
  <si>
    <t xml:space="preserve"> 0.04以下</t>
    <rPh sb="5" eb="7">
      <t>イカ</t>
    </rPh>
    <phoneticPr fontId="4"/>
  </si>
  <si>
    <t xml:space="preserve"> 0.4 以下</t>
    <rPh sb="5" eb="7">
      <t>イカ</t>
    </rPh>
    <phoneticPr fontId="4"/>
  </si>
  <si>
    <t>異常なし</t>
    <rPh sb="0" eb="2">
      <t>イジョウ</t>
    </rPh>
    <phoneticPr fontId="4"/>
  </si>
  <si>
    <t>適合</t>
    <rPh sb="0" eb="2">
      <t>テキゴウ</t>
    </rPh>
    <phoneticPr fontId="4"/>
  </si>
  <si>
    <t>平田浄水場（ろ過水）</t>
    <rPh sb="0" eb="2">
      <t>ヒラタ</t>
    </rPh>
    <rPh sb="2" eb="4">
      <t>ジョウスイ</t>
    </rPh>
    <rPh sb="4" eb="5">
      <t>ジョウ</t>
    </rPh>
    <rPh sb="7" eb="8">
      <t>カ</t>
    </rPh>
    <rPh sb="8" eb="9">
      <t>スイ</t>
    </rPh>
    <phoneticPr fontId="4"/>
  </si>
  <si>
    <t>ジブロモクロロメタン</t>
    <phoneticPr fontId="4"/>
  </si>
  <si>
    <t>ブロモホルム</t>
    <phoneticPr fontId="4"/>
  </si>
  <si>
    <t>ホルムアルデヒド</t>
    <phoneticPr fontId="4"/>
  </si>
  <si>
    <t xml:space="preserve">ジェオスミン </t>
    <phoneticPr fontId="4"/>
  </si>
  <si>
    <t xml:space="preserve">2-メチルイソボルネオール </t>
    <phoneticPr fontId="4"/>
  </si>
  <si>
    <t>２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</si>
  <si>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</si>
  <si>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</si>
  <si>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</si>
  <si>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</si>
  <si>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</si>
  <si>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クロロホルム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</si>
  <si>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</si>
  <si>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</si>
  <si>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</si>
  <si>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</si>
  <si>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適合</t>
  </si>
  <si>
    <t>ペルフルオロオクタンスルホン酸及び
ペルフルオロオクタン酸</t>
    <rPh sb="14" eb="15">
      <t>サン</t>
    </rPh>
    <rPh sb="15" eb="16">
      <t>オヨ</t>
    </rPh>
    <rPh sb="28" eb="29">
      <t>サン</t>
    </rPh>
    <phoneticPr fontId="4"/>
  </si>
  <si>
    <t>採  水  月  日</t>
    <phoneticPr fontId="5"/>
  </si>
  <si>
    <t>0.00005 以下</t>
    <rPh sb="8" eb="10">
      <t>イカ</t>
    </rPh>
    <phoneticPr fontId="4"/>
  </si>
  <si>
    <t xml:space="preserve"> 0.00005 以下</t>
    <rPh sb="9" eb="11">
      <t>イカ</t>
    </rPh>
    <phoneticPr fontId="4"/>
  </si>
  <si>
    <t>試料採取時の
記録事項</t>
    <rPh sb="0" eb="2">
      <t>シリョウ</t>
    </rPh>
    <rPh sb="2" eb="4">
      <t>サイシュ</t>
    </rPh>
    <rPh sb="4" eb="5">
      <t>ジ</t>
    </rPh>
    <rPh sb="7" eb="9">
      <t>キロク</t>
    </rPh>
    <rPh sb="9" eb="11">
      <t>ジコウ</t>
    </rPh>
    <phoneticPr fontId="4"/>
  </si>
  <si>
    <t>田沢川</t>
    <rPh sb="0" eb="2">
      <t>タザワ</t>
    </rPh>
    <rPh sb="2" eb="3">
      <t>カワ</t>
    </rPh>
    <phoneticPr fontId="4"/>
  </si>
  <si>
    <t>曇</t>
    <rPh sb="0" eb="1">
      <t>クモ</t>
    </rPh>
    <phoneticPr fontId="4"/>
  </si>
  <si>
    <t>&lt;0.0003</t>
  </si>
  <si>
    <t>&lt;0.00005</t>
  </si>
  <si>
    <t>&lt;0.001</t>
  </si>
  <si>
    <t>&lt;0.002</t>
  </si>
  <si>
    <t>&lt;0.004</t>
  </si>
  <si>
    <t>&lt;0.08</t>
  </si>
  <si>
    <t>&lt;0.1</t>
  </si>
  <si>
    <t>&lt;0.0002</t>
  </si>
  <si>
    <t>&lt;0.005</t>
  </si>
  <si>
    <t>&lt;0.01</t>
  </si>
  <si>
    <t>&lt;0.02</t>
  </si>
  <si>
    <t>&lt;0.000001</t>
  </si>
  <si>
    <t>&lt;0.0005</t>
  </si>
  <si>
    <t>&lt;0.0004</t>
  </si>
  <si>
    <t>&lt;0.04</t>
  </si>
  <si>
    <t>&lt;0.008</t>
  </si>
  <si>
    <t>&lt;0.06</t>
  </si>
  <si>
    <t>&lt;0.003</t>
  </si>
  <si>
    <t>&lt;0.03</t>
  </si>
  <si>
    <t>&lt;0.3</t>
  </si>
  <si>
    <t>&lt;0.5</t>
  </si>
  <si>
    <t>&lt;1</t>
  </si>
  <si>
    <t>異常なし</t>
  </si>
  <si>
    <t>検出値と目標値の比の和</t>
    <rPh sb="0" eb="3">
      <t>ケンシュツチ</t>
    </rPh>
    <rPh sb="4" eb="7">
      <t>モクヒョウチ</t>
    </rPh>
    <rPh sb="8" eb="9">
      <t>ヒ</t>
    </rPh>
    <rPh sb="10" eb="11">
      <t>ワ</t>
    </rPh>
    <phoneticPr fontId="4"/>
  </si>
  <si>
    <t>除草剤</t>
    <rPh sb="0" eb="3">
      <t>ジョソウザイ</t>
    </rPh>
    <phoneticPr fontId="5"/>
  </si>
  <si>
    <t>モリネート</t>
  </si>
  <si>
    <t>殺虫剤，殺菌剤</t>
    <rPh sb="0" eb="3">
      <t>サッチュウザイ</t>
    </rPh>
    <rPh sb="4" eb="7">
      <t>サッキンザイ</t>
    </rPh>
    <phoneticPr fontId="5"/>
  </si>
  <si>
    <t>チウラム</t>
  </si>
  <si>
    <t>メプロニル</t>
  </si>
  <si>
    <t>チアジニル</t>
  </si>
  <si>
    <t>メフェナセット</t>
  </si>
  <si>
    <t>0.01
(ﾒﾁﾙｲｿﾁｵｼｱﾈｰﾄとして)</t>
  </si>
  <si>
    <t>殺虫剤</t>
    <rPh sb="0" eb="3">
      <t>サッチュウザイ</t>
    </rPh>
    <phoneticPr fontId="5"/>
  </si>
  <si>
    <t>タゾメット、メタム（カーバム）及び
メチルイソチオシアネート</t>
    <phoneticPr fontId="4"/>
  </si>
  <si>
    <t>除草剤</t>
    <rPh sb="0" eb="3">
      <t>ジョソウザイ</t>
    </rPh>
    <phoneticPr fontId="4"/>
  </si>
  <si>
    <t>メトリブジン</t>
  </si>
  <si>
    <t>殺虫剤，殺菌剤，
除草剤</t>
    <rPh sb="0" eb="3">
      <t>サッチュウザイ</t>
    </rPh>
    <rPh sb="4" eb="7">
      <t>サッキンザイ</t>
    </rPh>
    <rPh sb="9" eb="12">
      <t>ジョソウザイ</t>
    </rPh>
    <phoneticPr fontId="5"/>
  </si>
  <si>
    <t>ダイムロン</t>
  </si>
  <si>
    <t>メトミノストロビン</t>
  </si>
  <si>
    <t>ダイアジノン</t>
  </si>
  <si>
    <t>殺虫剤</t>
    <rPh sb="0" eb="2">
      <t>サッチュウ</t>
    </rPh>
    <rPh sb="2" eb="3">
      <t>ザイ</t>
    </rPh>
    <phoneticPr fontId="4"/>
  </si>
  <si>
    <t>メチダチオン（ＤＭＴＰ）</t>
  </si>
  <si>
    <t>シメトリン</t>
  </si>
  <si>
    <t>メタラキシル</t>
  </si>
  <si>
    <t>殺虫剤</t>
    <rPh sb="0" eb="3">
      <t>サッチュウザイ</t>
    </rPh>
    <phoneticPr fontId="4"/>
  </si>
  <si>
    <t>ジメトエート</t>
  </si>
  <si>
    <t>メソミル</t>
  </si>
  <si>
    <t>ジメタメトリン</t>
  </si>
  <si>
    <t>シマジン（ＣＡＴ）</t>
  </si>
  <si>
    <t>マラチオン（マラソン）</t>
  </si>
  <si>
    <t>シハロホップブチル</t>
  </si>
  <si>
    <t>ホスチアゼート</t>
  </si>
  <si>
    <t>ジチオピル</t>
  </si>
  <si>
    <t>ベンフレセート</t>
  </si>
  <si>
    <t>殺虫剤，殺菌剤</t>
    <rPh sb="0" eb="3">
      <t>サッチュウザイ</t>
    </rPh>
    <rPh sb="4" eb="7">
      <t>サッキンザイ</t>
    </rPh>
    <phoneticPr fontId="4"/>
  </si>
  <si>
    <t>ジチオカルバメート系農薬</t>
    <rPh sb="11" eb="12">
      <t>クスリ</t>
    </rPh>
    <phoneticPr fontId="4"/>
  </si>
  <si>
    <t>ベンフルラリン（ベスロジン）</t>
  </si>
  <si>
    <t>ジスルホトン（エチルチオメトン）</t>
  </si>
  <si>
    <t>ベンフラカルブ</t>
  </si>
  <si>
    <t>ジクワット</t>
  </si>
  <si>
    <t>除草剤，
植物成長調整剤</t>
    <rPh sb="0" eb="3">
      <t>ジョソウザイ</t>
    </rPh>
    <rPh sb="5" eb="7">
      <t>ショクブツ</t>
    </rPh>
    <rPh sb="7" eb="9">
      <t>セイチョウ</t>
    </rPh>
    <rPh sb="9" eb="12">
      <t>チョウセイザイ</t>
    </rPh>
    <phoneticPr fontId="5"/>
  </si>
  <si>
    <t>ペンディメタリン</t>
  </si>
  <si>
    <t>ジクロルボス（ＤＤＶＰ）</t>
  </si>
  <si>
    <t>ベンタゾン</t>
  </si>
  <si>
    <t>ジクロベニル（ＤＢＮ）</t>
  </si>
  <si>
    <t>ベンゾフェナップ</t>
  </si>
  <si>
    <t>ジウロン（ＤＣＭＵ）</t>
  </si>
  <si>
    <t>ベンゾビシクロン</t>
  </si>
  <si>
    <t>シアノホス（ＣＹＡＰ）</t>
  </si>
  <si>
    <t>ペンシクロン</t>
  </si>
  <si>
    <t>シアナジン</t>
  </si>
  <si>
    <t>殺菌剤</t>
    <rPh sb="0" eb="3">
      <t>サッキンザイ</t>
    </rPh>
    <phoneticPr fontId="5"/>
  </si>
  <si>
    <t>ベノミル</t>
  </si>
  <si>
    <t>殺虫剤，除草剤</t>
    <rPh sb="0" eb="3">
      <t>サッチュウザイ</t>
    </rPh>
    <rPh sb="4" eb="7">
      <t>ジョソウザイ</t>
    </rPh>
    <phoneticPr fontId="5"/>
  </si>
  <si>
    <t>ブロモブチド</t>
  </si>
  <si>
    <t xml:space="preserve"> クロルピリホス</t>
  </si>
  <si>
    <t>プロベナゾール</t>
  </si>
  <si>
    <t>クロルニトロフェン（ＣＮP)</t>
  </si>
  <si>
    <t>プロピザミド</t>
  </si>
  <si>
    <t>クロメプロップ</t>
  </si>
  <si>
    <t>プロピコナゾール</t>
  </si>
  <si>
    <t>グルホシネート</t>
  </si>
  <si>
    <t>プロチオホス</t>
  </si>
  <si>
    <t>グリホサート</t>
  </si>
  <si>
    <t>プロシミドン</t>
  </si>
  <si>
    <t>クミルロン</t>
  </si>
  <si>
    <t>プレチラクロール</t>
  </si>
  <si>
    <t>キャプタン</t>
  </si>
  <si>
    <t>フルアジナム</t>
  </si>
  <si>
    <t>キノクラミン（ＡＣＮ）</t>
  </si>
  <si>
    <t>ブプロフェジン</t>
  </si>
  <si>
    <t>代謝物</t>
    <rPh sb="0" eb="2">
      <t>タイシャ</t>
    </rPh>
    <rPh sb="2" eb="3">
      <t>ブツ</t>
    </rPh>
    <phoneticPr fontId="5"/>
  </si>
  <si>
    <t>カルボフラン</t>
  </si>
  <si>
    <t>ブタミホス</t>
  </si>
  <si>
    <t>カルバリル（ＮＡＣ）</t>
  </si>
  <si>
    <t>ブタクロール</t>
  </si>
  <si>
    <t>カルタップ</t>
  </si>
  <si>
    <t>フサライド</t>
  </si>
  <si>
    <t>カフェンストロール</t>
  </si>
  <si>
    <t>フェントラザミド</t>
  </si>
  <si>
    <t>カズサホス</t>
  </si>
  <si>
    <t>フェントエート（ＰＡＰ）</t>
  </si>
  <si>
    <t>オリサストロビン</t>
  </si>
  <si>
    <t>フェンチオン（ＭＰＰ）</t>
  </si>
  <si>
    <t>オキシン銅（有機銅）</t>
  </si>
  <si>
    <t>フェリムゾン</t>
  </si>
  <si>
    <t>オキサジクロメホン</t>
  </si>
  <si>
    <t>フェノブカルブ（ＢＰＭＣ）</t>
  </si>
  <si>
    <t>エンドスルファン（ベンゾエピン）</t>
  </si>
  <si>
    <t>殺虫剤，殺菌剤，
植物成長調整剤</t>
    <rPh sb="0" eb="3">
      <t>サッチュウザイ</t>
    </rPh>
    <rPh sb="4" eb="7">
      <t>サッキンザイ</t>
    </rPh>
    <rPh sb="9" eb="11">
      <t>ショクブツ</t>
    </rPh>
    <rPh sb="11" eb="13">
      <t>セイチョウ</t>
    </rPh>
    <rPh sb="13" eb="16">
      <t>チョウセイザイ</t>
    </rPh>
    <phoneticPr fontId="5"/>
  </si>
  <si>
    <t>フェニトロチオン（ＭＥＰ）</t>
  </si>
  <si>
    <t>エトフェンプロックス</t>
  </si>
  <si>
    <t>フィプロニル</t>
  </si>
  <si>
    <t>エスプロカルブ</t>
  </si>
  <si>
    <t>ピロキロン</t>
  </si>
  <si>
    <t>インダノファン</t>
  </si>
  <si>
    <t>ピリブチカルブ</t>
  </si>
  <si>
    <t>イミノクタジン</t>
  </si>
  <si>
    <t>ピリダフェンチオン</t>
  </si>
  <si>
    <t>イプロベンホス（ＩＢＰ）</t>
  </si>
  <si>
    <t>ピラゾリネート（ピラゾレート）</t>
  </si>
  <si>
    <t>イソプロチオラン（ＩＰＴ）</t>
  </si>
  <si>
    <t>ピラゾキシフェン</t>
  </si>
  <si>
    <t>イソプロカルブ（ＭＩＰＣ）</t>
  </si>
  <si>
    <t>ピラクロニル</t>
  </si>
  <si>
    <t>イソフェンホス</t>
  </si>
  <si>
    <t>ピペロホス</t>
  </si>
  <si>
    <t>イソキサチオン</t>
  </si>
  <si>
    <t>パラコート</t>
  </si>
  <si>
    <t>アラクロール</t>
  </si>
  <si>
    <t>ナプロパミド</t>
  </si>
  <si>
    <t>アミトラズ</t>
  </si>
  <si>
    <t>トリフルラリン</t>
  </si>
  <si>
    <t>アニロホス</t>
  </si>
  <si>
    <t>トリシクラゾール</t>
  </si>
  <si>
    <t>アトラジン</t>
  </si>
  <si>
    <t>トリクロルホン（ＤＥＰ）</t>
  </si>
  <si>
    <t>アセフェート</t>
  </si>
  <si>
    <t>トリクロピル</t>
  </si>
  <si>
    <t>アシュラム</t>
  </si>
  <si>
    <t>ＭＣＰＡ</t>
  </si>
  <si>
    <t>EPN</t>
  </si>
  <si>
    <t>チオベンカルブ</t>
  </si>
  <si>
    <t>2,4-D（2,4-PA)</t>
  </si>
  <si>
    <t>チオファネートメチル</t>
  </si>
  <si>
    <t>2,2-DPA(ダラポン)</t>
  </si>
  <si>
    <t>チオジカルブ</t>
  </si>
  <si>
    <t>1,3-ジクロロプロペン（D-D）</t>
  </si>
  <si>
    <t>目標値との比</t>
    <rPh sb="0" eb="3">
      <t>モクヒョウチ</t>
    </rPh>
    <rPh sb="5" eb="6">
      <t>ヒ</t>
    </rPh>
    <phoneticPr fontId="4"/>
  </si>
  <si>
    <t>測定値</t>
    <rPh sb="0" eb="3">
      <t>ソクテイチ</t>
    </rPh>
    <phoneticPr fontId="4"/>
  </si>
  <si>
    <t>農　　薬　　名</t>
    <rPh sb="0" eb="1">
      <t>ノウ</t>
    </rPh>
    <rPh sb="3" eb="4">
      <t>クスリ</t>
    </rPh>
    <rPh sb="6" eb="7">
      <t>メイ</t>
    </rPh>
    <phoneticPr fontId="4"/>
  </si>
  <si>
    <t>検　査　結　果</t>
    <rPh sb="0" eb="1">
      <t>ケン</t>
    </rPh>
    <rPh sb="2" eb="3">
      <t>ジャ</t>
    </rPh>
    <rPh sb="4" eb="5">
      <t>ケツ</t>
    </rPh>
    <rPh sb="6" eb="7">
      <t>カ</t>
    </rPh>
    <phoneticPr fontId="5"/>
  </si>
  <si>
    <t>目標値</t>
    <rPh sb="0" eb="3">
      <t>モクヒョウチ</t>
    </rPh>
    <phoneticPr fontId="4"/>
  </si>
  <si>
    <t>用途</t>
    <rPh sb="0" eb="1">
      <t>ヨウ</t>
    </rPh>
    <rPh sb="1" eb="2">
      <t>ト</t>
    </rPh>
    <phoneticPr fontId="4"/>
  </si>
  <si>
    <r>
      <t>水質管理目標設定項目のうち15</t>
    </r>
    <r>
      <rPr>
        <b/>
        <sz val="8"/>
        <rFont val="ＭＳ ゴシック"/>
        <family val="3"/>
        <charset val="128"/>
      </rPr>
      <t>農薬類</t>
    </r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5" eb="18">
      <t>ノウヤクルイ</t>
    </rPh>
    <phoneticPr fontId="4"/>
  </si>
  <si>
    <t>水　　温　(℃)</t>
    <rPh sb="0" eb="1">
      <t>ミズ</t>
    </rPh>
    <rPh sb="3" eb="4">
      <t>アツシ</t>
    </rPh>
    <phoneticPr fontId="5"/>
  </si>
  <si>
    <t>平田浄水場</t>
    <rPh sb="0" eb="2">
      <t>ヒラタ</t>
    </rPh>
    <rPh sb="2" eb="5">
      <t>ジョウスイジョウ</t>
    </rPh>
    <phoneticPr fontId="4"/>
  </si>
  <si>
    <t>メコプロップ（ＭＣＰＰ）</t>
    <phoneticPr fontId="4"/>
  </si>
  <si>
    <t>クロロタロニル（TＰＮ）</t>
  </si>
  <si>
    <t>晴</t>
    <rPh sb="0" eb="1">
      <t>ハ</t>
    </rPh>
    <phoneticPr fontId="4"/>
  </si>
  <si>
    <t>&lt;0.1</t>
    <phoneticPr fontId="4"/>
  </si>
  <si>
    <t>-</t>
    <phoneticPr fontId="4"/>
  </si>
  <si>
    <t>&lt;0.00004</t>
  </si>
  <si>
    <t>&lt;0.009</t>
  </si>
  <si>
    <t>&lt;0.00006</t>
  </si>
  <si>
    <t>&lt;0.0001</t>
  </si>
  <si>
    <t>&lt;0.00003</t>
  </si>
  <si>
    <t>&lt;0.00001</t>
  </si>
  <si>
    <t>&lt;0.0009</t>
  </si>
  <si>
    <t>&lt;0.00009</t>
  </si>
  <si>
    <t>&lt;0.0008</t>
  </si>
  <si>
    <t>&lt;0.000006</t>
  </si>
  <si>
    <t>&lt;0.00008</t>
  </si>
  <si>
    <t>&lt;0.00002</t>
  </si>
  <si>
    <t>&lt;0.0006</t>
  </si>
  <si>
    <t>&lt;0.000009</t>
  </si>
  <si>
    <t>&lt;0.000005</t>
  </si>
  <si>
    <t>&lt;0.00007</t>
  </si>
  <si>
    <t>&lt;0.0007</t>
  </si>
  <si>
    <t>&lt;0.007</t>
  </si>
  <si>
    <t>検査機関　１：企業局酒田電気水道事務所　　２：日本環境科学株式会社</t>
    <rPh sb="0" eb="2">
      <t>ケンサ</t>
    </rPh>
    <rPh sb="2" eb="4">
      <t>キカン</t>
    </rPh>
    <rPh sb="12" eb="14">
      <t>デンキ</t>
    </rPh>
    <phoneticPr fontId="4"/>
  </si>
  <si>
    <t>※2 検査機関　１：企業局酒田電気水道事務所　　２：日本環境科学株式会社</t>
    <rPh sb="3" eb="5">
      <t>ケンサ</t>
    </rPh>
    <rPh sb="5" eb="7">
      <t>キカン</t>
    </rPh>
    <rPh sb="15" eb="17">
      <t>デンキ</t>
    </rPh>
    <phoneticPr fontId="4"/>
  </si>
  <si>
    <t>イプフェンカルバゾン</t>
    <phoneticPr fontId="4"/>
  </si>
  <si>
    <t>無機物</t>
    <phoneticPr fontId="4"/>
  </si>
  <si>
    <t>無機物</t>
    <phoneticPr fontId="4"/>
  </si>
  <si>
    <t>その他</t>
    <phoneticPr fontId="4"/>
  </si>
  <si>
    <t>消毒剤</t>
    <rPh sb="0" eb="2">
      <t>ショウドク</t>
    </rPh>
    <rPh sb="2" eb="3">
      <t>ザイ</t>
    </rPh>
    <phoneticPr fontId="4"/>
  </si>
  <si>
    <t>消毒剤</t>
    <rPh sb="0" eb="3">
      <t>ショウドクザイ</t>
    </rPh>
    <phoneticPr fontId="4"/>
  </si>
  <si>
    <t>金属類</t>
    <rPh sb="0" eb="3">
      <t>キンゾクルイ</t>
    </rPh>
    <phoneticPr fontId="4"/>
  </si>
  <si>
    <t>無機物</t>
    <rPh sb="0" eb="3">
      <t>ムキブツ</t>
    </rPh>
    <phoneticPr fontId="4"/>
  </si>
  <si>
    <t>その他</t>
    <rPh sb="2" eb="3">
      <t>タ</t>
    </rPh>
    <phoneticPr fontId="4"/>
  </si>
  <si>
    <t>0.005
(二硫化炭素
として)</t>
    <rPh sb="7" eb="10">
      <t>ニリュウカ</t>
    </rPh>
    <rPh sb="10" eb="12">
      <t>タンソ</t>
    </rPh>
    <phoneticPr fontId="4"/>
  </si>
  <si>
    <t>大腸菌数</t>
    <phoneticPr fontId="4"/>
  </si>
  <si>
    <t>２</t>
    <phoneticPr fontId="4"/>
  </si>
  <si>
    <t>１</t>
    <phoneticPr fontId="4"/>
  </si>
  <si>
    <t>２</t>
    <phoneticPr fontId="4"/>
  </si>
  <si>
    <t>雨</t>
    <rPh sb="0" eb="1">
      <t>アメ</t>
    </rPh>
    <phoneticPr fontId="4"/>
  </si>
  <si>
    <t>２</t>
    <phoneticPr fontId="4"/>
  </si>
  <si>
    <t>１</t>
  </si>
  <si>
    <t>&lt;0.5</t>
    <phoneticPr fontId="4"/>
  </si>
  <si>
    <t>&lt;1</t>
    <phoneticPr fontId="4"/>
  </si>
  <si>
    <t>-</t>
  </si>
  <si>
    <t>&lt;0.000003</t>
  </si>
  <si>
    <t>２</t>
    <phoneticPr fontId="4"/>
  </si>
  <si>
    <t>２</t>
    <phoneticPr fontId="4"/>
  </si>
  <si>
    <t>-</t>
    <phoneticPr fontId="4"/>
  </si>
  <si>
    <t>２</t>
    <phoneticPr fontId="4"/>
  </si>
  <si>
    <t>２</t>
    <phoneticPr fontId="4"/>
  </si>
  <si>
    <t>１及び２</t>
    <phoneticPr fontId="4"/>
  </si>
  <si>
    <t>雪</t>
    <rPh sb="0" eb="1">
      <t>ユキ</t>
    </rPh>
    <phoneticPr fontId="4"/>
  </si>
  <si>
    <t>２</t>
    <phoneticPr fontId="4"/>
  </si>
  <si>
    <t>テフリルトリオン</t>
    <phoneticPr fontId="4"/>
  </si>
  <si>
    <t>テルブカルブ（ＭＢＰＭＣ）</t>
    <phoneticPr fontId="4"/>
  </si>
  <si>
    <t>晴</t>
    <rPh sb="0" eb="1">
      <t>ハレ</t>
    </rPh>
    <phoneticPr fontId="4"/>
  </si>
  <si>
    <t>２</t>
    <phoneticPr fontId="4"/>
  </si>
  <si>
    <t>区分</t>
    <rPh sb="0" eb="2">
      <t>クブン</t>
    </rPh>
    <phoneticPr fontId="5"/>
  </si>
  <si>
    <t>採水場所等</t>
    <rPh sb="0" eb="2">
      <t>サイスイ</t>
    </rPh>
    <rPh sb="2" eb="4">
      <t>バショ</t>
    </rPh>
    <rPh sb="4" eb="5">
      <t>トウ</t>
    </rPh>
    <phoneticPr fontId="5"/>
  </si>
  <si>
    <t>項目</t>
    <rPh sb="0" eb="2">
      <t>コウモク</t>
    </rPh>
    <phoneticPr fontId="5"/>
  </si>
  <si>
    <t>４月</t>
  </si>
  <si>
    <t>５月</t>
  </si>
  <si>
    <t>６月</t>
  </si>
  <si>
    <t>７月</t>
  </si>
  <si>
    <t>８月</t>
  </si>
  <si>
    <t>９月</t>
  </si>
  <si>
    <t>10月</t>
    <phoneticPr fontId="5"/>
  </si>
  <si>
    <t>11月</t>
    <phoneticPr fontId="5"/>
  </si>
  <si>
    <t>12月</t>
    <phoneticPr fontId="5"/>
  </si>
  <si>
    <t>１月</t>
  </si>
  <si>
    <t>２月</t>
  </si>
  <si>
    <t>３月</t>
  </si>
  <si>
    <t>水質</t>
    <rPh sb="0" eb="2">
      <t>スイシツ</t>
    </rPh>
    <phoneticPr fontId="5"/>
  </si>
  <si>
    <t>田沢川ダム</t>
    <rPh sb="0" eb="2">
      <t>タザワ</t>
    </rPh>
    <rPh sb="2" eb="3">
      <t>ガワ</t>
    </rPh>
    <phoneticPr fontId="5"/>
  </si>
  <si>
    <t>ダム水（表層）</t>
    <rPh sb="4" eb="6">
      <t>ヒョウソウ</t>
    </rPh>
    <phoneticPr fontId="5"/>
  </si>
  <si>
    <t>●</t>
  </si>
  <si>
    <t>ダム水(中・底層)</t>
    <rPh sb="4" eb="5">
      <t>チュウ</t>
    </rPh>
    <rPh sb="6" eb="7">
      <t>テイ</t>
    </rPh>
    <rPh sb="7" eb="8">
      <t>ソウ</t>
    </rPh>
    <phoneticPr fontId="5"/>
  </si>
  <si>
    <t>原水</t>
    <rPh sb="0" eb="2">
      <t>ゲンスイ</t>
    </rPh>
    <phoneticPr fontId="5"/>
  </si>
  <si>
    <t>●</t>
    <phoneticPr fontId="5"/>
  </si>
  <si>
    <t>クリプト・ジアルジア</t>
    <phoneticPr fontId="5"/>
  </si>
  <si>
    <t>浄水池</t>
    <rPh sb="0" eb="3">
      <t>ジョウスイチ</t>
    </rPh>
    <phoneticPr fontId="5"/>
  </si>
  <si>
    <t>量水所</t>
    <rPh sb="0" eb="3">
      <t>リョウスイジョ</t>
    </rPh>
    <phoneticPr fontId="5"/>
  </si>
  <si>
    <t>(注)</t>
    <rPh sb="1" eb="2">
      <t>チュウ</t>
    </rPh>
    <phoneticPr fontId="5"/>
  </si>
  <si>
    <t>水源域</t>
    <rPh sb="0" eb="3">
      <t>スイゲンイキ</t>
    </rPh>
    <phoneticPr fontId="5"/>
  </si>
  <si>
    <t>令和６年度　庄内広域水道（北部地域）　定期水質検査実施計画</t>
    <rPh sb="6" eb="8">
      <t>ショウナイ</t>
    </rPh>
    <rPh sb="8" eb="10">
      <t>コウイキ</t>
    </rPh>
    <rPh sb="10" eb="12">
      <t>スイドウ</t>
    </rPh>
    <rPh sb="13" eb="15">
      <t>ホクブ</t>
    </rPh>
    <rPh sb="15" eb="17">
      <t>チイキ</t>
    </rPh>
    <rPh sb="19" eb="21">
      <t>テイキ</t>
    </rPh>
    <rPh sb="21" eb="23">
      <t>スイシツ</t>
    </rPh>
    <rPh sb="23" eb="25">
      <t>ケンサ</t>
    </rPh>
    <rPh sb="25" eb="27">
      <t>ジッシ</t>
    </rPh>
    <rPh sb="27" eb="29">
      <t>ケイカク</t>
    </rPh>
    <phoneticPr fontId="5"/>
  </si>
  <si>
    <t>田沢川</t>
    <rPh sb="0" eb="2">
      <t>タザワ</t>
    </rPh>
    <rPh sb="2" eb="3">
      <t>ガワ</t>
    </rPh>
    <phoneticPr fontId="5"/>
  </si>
  <si>
    <t>河川水</t>
  </si>
  <si>
    <t>●×3</t>
    <phoneticPr fontId="5"/>
  </si>
  <si>
    <t>水質基準項目（原水）</t>
    <rPh sb="0" eb="2">
      <t>スイシツ</t>
    </rPh>
    <rPh sb="4" eb="6">
      <t>コウモク</t>
    </rPh>
    <rPh sb="7" eb="9">
      <t>ゲンスイ</t>
    </rPh>
    <phoneticPr fontId="5"/>
  </si>
  <si>
    <t>水質基準項目（省略不可11項目）</t>
    <rPh sb="0" eb="2">
      <t>スイシツ</t>
    </rPh>
    <rPh sb="4" eb="6">
      <t>コウモク</t>
    </rPh>
    <rPh sb="7" eb="9">
      <t>ショウリャク</t>
    </rPh>
    <rPh sb="9" eb="11">
      <t>フカ</t>
    </rPh>
    <rPh sb="13" eb="15">
      <t>コウモク</t>
    </rPh>
    <phoneticPr fontId="5"/>
  </si>
  <si>
    <t>水質基準項目（臭気物質）</t>
    <rPh sb="7" eb="9">
      <t>シュウキ</t>
    </rPh>
    <rPh sb="9" eb="11">
      <t>ブッシツ</t>
    </rPh>
    <phoneticPr fontId="5"/>
  </si>
  <si>
    <t>水質管理目標設定項目(原水)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ゲンスイ</t>
    </rPh>
    <phoneticPr fontId="5"/>
  </si>
  <si>
    <t>水質管理目標設定項目(農薬類)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ノウヤク</t>
    </rPh>
    <rPh sb="13" eb="14">
      <t>ルイ</t>
    </rPh>
    <phoneticPr fontId="5"/>
  </si>
  <si>
    <t>水源監視項目</t>
    <rPh sb="0" eb="2">
      <t>スイゲン</t>
    </rPh>
    <rPh sb="2" eb="4">
      <t>カンシ</t>
    </rPh>
    <rPh sb="4" eb="6">
      <t>コウモク</t>
    </rPh>
    <phoneticPr fontId="5"/>
  </si>
  <si>
    <t>クリプト指標菌</t>
    <rPh sb="4" eb="6">
      <t>シヒョウ</t>
    </rPh>
    <rPh sb="6" eb="7">
      <t>キン</t>
    </rPh>
    <phoneticPr fontId="5"/>
  </si>
  <si>
    <t>処理</t>
    <rPh sb="0" eb="2">
      <t>ショリ</t>
    </rPh>
    <phoneticPr fontId="5"/>
  </si>
  <si>
    <t>処理工程水（17項目）</t>
    <rPh sb="0" eb="2">
      <t>ショリ</t>
    </rPh>
    <rPh sb="2" eb="4">
      <t>コウテイ</t>
    </rPh>
    <rPh sb="4" eb="5">
      <t>スイ</t>
    </rPh>
    <phoneticPr fontId="5"/>
  </si>
  <si>
    <t>浄水場出口</t>
    <rPh sb="0" eb="5">
      <t>ジョウスイジョウデグチ</t>
    </rPh>
    <phoneticPr fontId="28"/>
  </si>
  <si>
    <t>水質基準項目（浄水）</t>
    <rPh sb="0" eb="2">
      <t>スイシツ</t>
    </rPh>
    <rPh sb="4" eb="6">
      <t>コウモク</t>
    </rPh>
    <phoneticPr fontId="5"/>
  </si>
  <si>
    <t>水質基準項目（省略不可23項目）</t>
    <rPh sb="0" eb="2">
      <t>スイシツ</t>
    </rPh>
    <rPh sb="2" eb="4">
      <t>キジュン</t>
    </rPh>
    <rPh sb="4" eb="6">
      <t>コウモク</t>
    </rPh>
    <rPh sb="7" eb="9">
      <t>ショウリャク</t>
    </rPh>
    <rPh sb="9" eb="11">
      <t>フカ</t>
    </rPh>
    <rPh sb="13" eb="15">
      <t>コウモク</t>
    </rPh>
    <phoneticPr fontId="5"/>
  </si>
  <si>
    <t>水質基準項目（臭気物質）</t>
  </si>
  <si>
    <t>水質管理目標設定項目(浄水)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ジョウスイ</t>
    </rPh>
    <phoneticPr fontId="5"/>
  </si>
  <si>
    <t>松山量水所</t>
  </si>
  <si>
    <t>水質基準項目（浄水）</t>
  </si>
  <si>
    <t>水質基準項目（省略不可23項目）</t>
    <phoneticPr fontId="5"/>
  </si>
  <si>
    <t>水質管理目標設定項目(浄水)</t>
  </si>
  <si>
    <t>水質管理目標設定項目（快適・優先）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カイテキ</t>
    </rPh>
    <rPh sb="14" eb="16">
      <t>ユウセン</t>
    </rPh>
    <phoneticPr fontId="5"/>
  </si>
  <si>
    <t>酒田量水所</t>
  </si>
  <si>
    <t>水質基準項目（省略不可13項目）</t>
    <phoneticPr fontId="5"/>
  </si>
  <si>
    <t>平田第２量水所</t>
  </si>
  <si>
    <t>水質基準項目についても検査している。</t>
    <rPh sb="0" eb="2">
      <t>スイシツ</t>
    </rPh>
    <rPh sb="2" eb="4">
      <t>キジュン</t>
    </rPh>
    <rPh sb="4" eb="6">
      <t>コウモク</t>
    </rPh>
    <rPh sb="11" eb="13">
      <t>ケンサ</t>
    </rPh>
    <phoneticPr fontId="5"/>
  </si>
  <si>
    <t>７月分ダム水：表層、中層(-10m)、中層(-20m)、底層(-30m)の４箇所の検査を実施。</t>
    <rPh sb="1" eb="2">
      <t>ガツ</t>
    </rPh>
    <rPh sb="2" eb="3">
      <t>ブン</t>
    </rPh>
    <rPh sb="5" eb="6">
      <t>スイ</t>
    </rPh>
    <phoneticPr fontId="5"/>
  </si>
  <si>
    <t>毎日水質検査結果(令和６年度)</t>
    <rPh sb="0" eb="1">
      <t>ゴト</t>
    </rPh>
    <rPh sb="1" eb="2">
      <t>ヒ</t>
    </rPh>
    <rPh sb="2" eb="3">
      <t>ミズ</t>
    </rPh>
    <rPh sb="3" eb="4">
      <t>シツ</t>
    </rPh>
    <rPh sb="4" eb="5">
      <t>ケン</t>
    </rPh>
    <rPh sb="5" eb="6">
      <t>ジャ</t>
    </rPh>
    <rPh sb="6" eb="7">
      <t>ケツ</t>
    </rPh>
    <rPh sb="7" eb="8">
      <t>カ</t>
    </rPh>
    <rPh sb="9" eb="11">
      <t>レイワ</t>
    </rPh>
    <rPh sb="12" eb="13">
      <t>ネン</t>
    </rPh>
    <rPh sb="13" eb="14">
      <t>ド</t>
    </rPh>
    <phoneticPr fontId="4"/>
  </si>
  <si>
    <t>松山量水所</t>
    <rPh sb="0" eb="2">
      <t>マツヤマ</t>
    </rPh>
    <rPh sb="2" eb="5">
      <t>リョウスイジョ</t>
    </rPh>
    <phoneticPr fontId="4"/>
  </si>
  <si>
    <t>平田浄水場出口</t>
    <rPh sb="0" eb="2">
      <t>ヒラタ</t>
    </rPh>
    <rPh sb="2" eb="7">
      <t>ジョウスイジョウデグチ</t>
    </rPh>
    <phoneticPr fontId="4"/>
  </si>
  <si>
    <t>単　位</t>
    <rPh sb="0" eb="1">
      <t>タン</t>
    </rPh>
    <rPh sb="2" eb="3">
      <t>クライ</t>
    </rPh>
    <phoneticPr fontId="4"/>
  </si>
  <si>
    <t>色度</t>
    <rPh sb="0" eb="1">
      <t>イロ</t>
    </rPh>
    <rPh sb="1" eb="2">
      <t>ド</t>
    </rPh>
    <phoneticPr fontId="4"/>
  </si>
  <si>
    <t>度</t>
    <rPh sb="0" eb="1">
      <t>ド</t>
    </rPh>
    <phoneticPr fontId="4"/>
  </si>
  <si>
    <t>1度未満</t>
    <rPh sb="1" eb="2">
      <t>ド</t>
    </rPh>
    <rPh sb="2" eb="4">
      <t>ミマン</t>
    </rPh>
    <phoneticPr fontId="29"/>
  </si>
  <si>
    <t>濁度</t>
    <rPh sb="0" eb="1">
      <t>ニゴ</t>
    </rPh>
    <rPh sb="1" eb="2">
      <t>ド</t>
    </rPh>
    <phoneticPr fontId="4"/>
  </si>
  <si>
    <t>0.1度未満</t>
    <rPh sb="3" eb="4">
      <t>ド</t>
    </rPh>
    <rPh sb="4" eb="6">
      <t>ミマン</t>
    </rPh>
    <phoneticPr fontId="29"/>
  </si>
  <si>
    <t>0.1度未満</t>
  </si>
  <si>
    <t>mg/L</t>
    <phoneticPr fontId="4"/>
  </si>
  <si>
    <t>mg/L</t>
  </si>
  <si>
    <t>※　浄水場出口における色度、濁度はそれぞれ色、濁りとしての確認結果</t>
    <rPh sb="2" eb="5">
      <t>ジョウスイジョウ</t>
    </rPh>
    <rPh sb="5" eb="7">
      <t>デグチ</t>
    </rPh>
    <rPh sb="11" eb="13">
      <t>イロド</t>
    </rPh>
    <rPh sb="14" eb="16">
      <t>ダクド</t>
    </rPh>
    <rPh sb="21" eb="22">
      <t>イロ</t>
    </rPh>
    <rPh sb="23" eb="24">
      <t>ニゴ</t>
    </rPh>
    <rPh sb="29" eb="31">
      <t>カクニン</t>
    </rPh>
    <rPh sb="31" eb="33">
      <t>ケッカ</t>
    </rPh>
    <phoneticPr fontId="4"/>
  </si>
  <si>
    <t>定　期　水　質　検　査　結　果（令和６年度）</t>
    <phoneticPr fontId="4"/>
  </si>
  <si>
    <t>平田浄水場（沈澱水）</t>
    <rPh sb="0" eb="2">
      <t>ヒラタ</t>
    </rPh>
    <rPh sb="2" eb="4">
      <t>ジョウスイ</t>
    </rPh>
    <rPh sb="4" eb="5">
      <t>ジョウ</t>
    </rPh>
    <rPh sb="6" eb="8">
      <t>チンデン</t>
    </rPh>
    <rPh sb="8" eb="9">
      <t>スイ</t>
    </rPh>
    <phoneticPr fontId="4"/>
  </si>
  <si>
    <t>処理工程水</t>
    <rPh sb="0" eb="2">
      <t>ショリ</t>
    </rPh>
    <rPh sb="2" eb="4">
      <t>コウテイ</t>
    </rPh>
    <rPh sb="4" eb="5">
      <t>スイ</t>
    </rPh>
    <phoneticPr fontId="4"/>
  </si>
  <si>
    <t>検    査    機    関 ※</t>
    <rPh sb="0" eb="1">
      <t>ケン</t>
    </rPh>
    <rPh sb="5" eb="6">
      <t>サ</t>
    </rPh>
    <rPh sb="10" eb="11">
      <t>キ</t>
    </rPh>
    <rPh sb="15" eb="16">
      <t>セキ</t>
    </rPh>
    <phoneticPr fontId="4"/>
  </si>
  <si>
    <t>※　検査機関　１：企業局酒田電気水道事務所　　２：日本環境科学株式会社</t>
    <rPh sb="2" eb="4">
      <t>ケンサ</t>
    </rPh>
    <rPh sb="4" eb="6">
      <t>キカン</t>
    </rPh>
    <rPh sb="14" eb="16">
      <t>デンキ</t>
    </rPh>
    <phoneticPr fontId="4"/>
  </si>
  <si>
    <t>検　　査　　機　　関　※2</t>
    <rPh sb="0" eb="1">
      <t>ケン</t>
    </rPh>
    <rPh sb="3" eb="4">
      <t>サ</t>
    </rPh>
    <rPh sb="6" eb="7">
      <t>キ</t>
    </rPh>
    <rPh sb="9" eb="10">
      <t>セキ</t>
    </rPh>
    <phoneticPr fontId="4"/>
  </si>
  <si>
    <t>検　　査　　機　　関　※</t>
    <rPh sb="0" eb="1">
      <t>ケン</t>
    </rPh>
    <rPh sb="3" eb="4">
      <t>サ</t>
    </rPh>
    <rPh sb="6" eb="7">
      <t>キ</t>
    </rPh>
    <rPh sb="9" eb="10">
      <t>セキ</t>
    </rPh>
    <phoneticPr fontId="4"/>
  </si>
  <si>
    <t>検    査    機    関　※</t>
    <rPh sb="0" eb="1">
      <t>ケン</t>
    </rPh>
    <rPh sb="5" eb="6">
      <t>サ</t>
    </rPh>
    <rPh sb="10" eb="11">
      <t>キ</t>
    </rPh>
    <rPh sb="15" eb="16">
      <t>セキ</t>
    </rPh>
    <phoneticPr fontId="4"/>
  </si>
  <si>
    <t>雨</t>
    <rPh sb="0" eb="1">
      <t>アメ</t>
    </rPh>
    <phoneticPr fontId="3"/>
  </si>
  <si>
    <t>晴</t>
    <rPh sb="0" eb="1">
      <t>ハレ</t>
    </rPh>
    <phoneticPr fontId="3"/>
  </si>
  <si>
    <t>晴</t>
    <rPh sb="0" eb="1">
      <t>ハレ</t>
    </rPh>
    <phoneticPr fontId="2"/>
  </si>
  <si>
    <t>曇</t>
    <rPh sb="0" eb="1">
      <t>クモリ</t>
    </rPh>
    <phoneticPr fontId="2"/>
  </si>
  <si>
    <t>雨</t>
    <rPh sb="0" eb="1">
      <t>アメ</t>
    </rPh>
    <phoneticPr fontId="2"/>
  </si>
  <si>
    <t>雪</t>
    <rPh sb="0" eb="1">
      <t>ユキ</t>
    </rPh>
    <phoneticPr fontId="3"/>
  </si>
  <si>
    <t>曇</t>
    <rPh sb="0" eb="1">
      <t>クモ</t>
    </rPh>
    <phoneticPr fontId="3"/>
  </si>
  <si>
    <t>曇</t>
    <rPh sb="0" eb="1">
      <t>クモ</t>
    </rPh>
    <phoneticPr fontId="2"/>
  </si>
  <si>
    <t>不検出</t>
    <rPh sb="0" eb="1">
      <t>フ</t>
    </rPh>
    <rPh sb="1" eb="3">
      <t>ケンシュツ</t>
    </rPh>
    <phoneticPr fontId="3"/>
  </si>
  <si>
    <t>不検出</t>
    <rPh sb="0" eb="3">
      <t>フケンシュツ</t>
    </rPh>
    <phoneticPr fontId="3"/>
  </si>
  <si>
    <t>不検出</t>
    <rPh sb="0" eb="3">
      <t>フケンシュツ</t>
    </rPh>
    <phoneticPr fontId="2"/>
  </si>
  <si>
    <t>不検出</t>
    <rPh sb="0" eb="1">
      <t>フ</t>
    </rPh>
    <rPh sb="1" eb="3">
      <t>ケンシュツ</t>
    </rPh>
    <phoneticPr fontId="6"/>
  </si>
  <si>
    <t>異常なし</t>
    <rPh sb="0" eb="2">
      <t>イジョウ</t>
    </rPh>
    <phoneticPr fontId="3"/>
  </si>
  <si>
    <t>異常なし</t>
    <rPh sb="0" eb="2">
      <t>イジョウ</t>
    </rPh>
    <phoneticPr fontId="2"/>
  </si>
  <si>
    <t>原水サンプリング栓</t>
    <rPh sb="0" eb="2">
      <t>ゲンスイ</t>
    </rPh>
    <rPh sb="8" eb="9">
      <t>セン</t>
    </rPh>
    <phoneticPr fontId="4"/>
  </si>
  <si>
    <t>目標値※1</t>
    <rPh sb="0" eb="3">
      <t>モクヒョウチ</t>
    </rPh>
    <phoneticPr fontId="4"/>
  </si>
  <si>
    <t>※2 農薬は、検査計画による。</t>
    <rPh sb="3" eb="5">
      <t>ノウヤク</t>
    </rPh>
    <rPh sb="7" eb="11">
      <t>ケンサケイカク</t>
    </rPh>
    <phoneticPr fontId="4"/>
  </si>
  <si>
    <t>※3 検査機関　１：企業局酒田電気水道事務所　　２：日本環境科学株式会社</t>
    <rPh sb="3" eb="5">
      <t>ケンサ</t>
    </rPh>
    <rPh sb="5" eb="7">
      <t>キカン</t>
    </rPh>
    <rPh sb="15" eb="17">
      <t>デンキ</t>
    </rPh>
    <phoneticPr fontId="4"/>
  </si>
  <si>
    <t>検　　査　　機　　関　※3</t>
    <rPh sb="0" eb="1">
      <t>ケン</t>
    </rPh>
    <rPh sb="3" eb="4">
      <t>サ</t>
    </rPh>
    <rPh sb="6" eb="7">
      <t>キ</t>
    </rPh>
    <rPh sb="9" eb="10">
      <t>セキ</t>
    </rPh>
    <phoneticPr fontId="4"/>
  </si>
  <si>
    <t>農　　薬　　名 ※2</t>
    <rPh sb="0" eb="1">
      <t>ノウ</t>
    </rPh>
    <rPh sb="3" eb="4">
      <t>クスリ</t>
    </rPh>
    <rPh sb="6" eb="7">
      <t>メイ</t>
    </rPh>
    <phoneticPr fontId="4"/>
  </si>
  <si>
    <t>水源域</t>
    <rPh sb="0" eb="3">
      <t>スイゲンイキ</t>
    </rPh>
    <phoneticPr fontId="4"/>
  </si>
  <si>
    <t>雨</t>
  </si>
  <si>
    <t>晴</t>
  </si>
  <si>
    <t>曇</t>
  </si>
  <si>
    <t>pH値</t>
    <rPh sb="2" eb="3">
      <t>チ</t>
    </rPh>
    <phoneticPr fontId="4"/>
  </si>
  <si>
    <t>有機物（TOC：全有機炭素）</t>
    <rPh sb="0" eb="3">
      <t>ユウキブツ</t>
    </rPh>
    <rPh sb="8" eb="9">
      <t>ゼン</t>
    </rPh>
    <rPh sb="9" eb="11">
      <t>ユウキ</t>
    </rPh>
    <rPh sb="11" eb="13">
      <t>タンソ</t>
    </rPh>
    <phoneticPr fontId="4"/>
  </si>
  <si>
    <t>BOD</t>
    <phoneticPr fontId="4"/>
  </si>
  <si>
    <t>COD</t>
    <phoneticPr fontId="4"/>
  </si>
  <si>
    <t>SS</t>
    <phoneticPr fontId="4"/>
  </si>
  <si>
    <t>DO</t>
    <phoneticPr fontId="4"/>
  </si>
  <si>
    <t>UV吸光度</t>
    <rPh sb="2" eb="3">
      <t>キュウ</t>
    </rPh>
    <rPh sb="3" eb="5">
      <t>コウド</t>
    </rPh>
    <phoneticPr fontId="4"/>
  </si>
  <si>
    <t>曇</t>
    <rPh sb="0" eb="1">
      <t>クモリ</t>
    </rPh>
    <phoneticPr fontId="3"/>
  </si>
  <si>
    <t>晴</t>
    <rPh sb="0" eb="1">
      <t>ハ</t>
    </rPh>
    <phoneticPr fontId="3"/>
  </si>
  <si>
    <t>晴</t>
    <rPh sb="0" eb="1">
      <t>ハ</t>
    </rPh>
    <phoneticPr fontId="2"/>
  </si>
  <si>
    <t>検出</t>
    <rPh sb="0" eb="2">
      <t>ケンシュツ</t>
    </rPh>
    <phoneticPr fontId="3"/>
  </si>
  <si>
    <t>検出</t>
    <rPh sb="0" eb="2">
      <t>ケンシュツ</t>
    </rPh>
    <phoneticPr fontId="2"/>
  </si>
  <si>
    <t>微土臭</t>
    <rPh sb="0" eb="1">
      <t>ビ</t>
    </rPh>
    <rPh sb="1" eb="2">
      <t>ド</t>
    </rPh>
    <rPh sb="2" eb="3">
      <t>シュウ</t>
    </rPh>
    <phoneticPr fontId="3"/>
  </si>
  <si>
    <t>微沼沢臭</t>
    <rPh sb="0" eb="1">
      <t>ビ</t>
    </rPh>
    <rPh sb="1" eb="3">
      <t>ヌマサワ</t>
    </rPh>
    <rPh sb="3" eb="4">
      <t>ニオ</t>
    </rPh>
    <phoneticPr fontId="3"/>
  </si>
  <si>
    <t>微土臭</t>
    <rPh sb="0" eb="1">
      <t>ビ</t>
    </rPh>
    <rPh sb="1" eb="2">
      <t>ツチ</t>
    </rPh>
    <rPh sb="2" eb="3">
      <t>シュウ</t>
    </rPh>
    <phoneticPr fontId="2"/>
  </si>
  <si>
    <t>微土臭</t>
    <rPh sb="0" eb="1">
      <t>カス</t>
    </rPh>
    <rPh sb="1" eb="3">
      <t>ツチシュウ</t>
    </rPh>
    <phoneticPr fontId="2"/>
  </si>
  <si>
    <t>強土臭</t>
    <rPh sb="0" eb="1">
      <t>キョウ</t>
    </rPh>
    <rPh sb="1" eb="2">
      <t>ド</t>
    </rPh>
    <rPh sb="2" eb="3">
      <t>シュウ</t>
    </rPh>
    <phoneticPr fontId="2"/>
  </si>
  <si>
    <t>弱土臭</t>
    <rPh sb="0" eb="1">
      <t>ジャク</t>
    </rPh>
    <rPh sb="1" eb="2">
      <t>ド</t>
    </rPh>
    <rPh sb="2" eb="3">
      <t>シュウ</t>
    </rPh>
    <phoneticPr fontId="2"/>
  </si>
  <si>
    <t>微土臭</t>
    <rPh sb="0" eb="1">
      <t>カス</t>
    </rPh>
    <rPh sb="1" eb="2">
      <t>ツチ</t>
    </rPh>
    <rPh sb="2" eb="3">
      <t>シュウ</t>
    </rPh>
    <phoneticPr fontId="2"/>
  </si>
  <si>
    <t>微土臭</t>
    <rPh sb="0" eb="1">
      <t>カス</t>
    </rPh>
    <rPh sb="1" eb="2">
      <t>ツチ</t>
    </rPh>
    <rPh sb="2" eb="3">
      <t>シュウ</t>
    </rPh>
    <phoneticPr fontId="3"/>
  </si>
  <si>
    <t>単位</t>
  </si>
  <si>
    <t>参考</t>
    <rPh sb="0" eb="2">
      <t>サンコウ</t>
    </rPh>
    <phoneticPr fontId="4"/>
  </si>
  <si>
    <t>個/10L</t>
    <rPh sb="0" eb="1">
      <t>コ</t>
    </rPh>
    <phoneticPr fontId="4"/>
  </si>
  <si>
    <t>大腸菌数</t>
    <rPh sb="0" eb="3">
      <t>ダイチョウキン</t>
    </rPh>
    <rPh sb="3" eb="4">
      <t>スウ</t>
    </rPh>
    <phoneticPr fontId="4"/>
  </si>
  <si>
    <t>MPN/100ml</t>
  </si>
  <si>
    <t>原虫類指標菌</t>
    <rPh sb="0" eb="2">
      <t>ゲンチュウ</t>
    </rPh>
    <rPh sb="2" eb="3">
      <t>ルイ</t>
    </rPh>
    <rPh sb="3" eb="5">
      <t>シヒョウ</t>
    </rPh>
    <rPh sb="5" eb="6">
      <t>キン</t>
    </rPh>
    <phoneticPr fontId="4"/>
  </si>
  <si>
    <t>個/100ml</t>
    <rPh sb="0" eb="1">
      <t>コ</t>
    </rPh>
    <phoneticPr fontId="4"/>
  </si>
  <si>
    <t>原水水質監視項目</t>
    <rPh sb="0" eb="2">
      <t>ゲンスイ</t>
    </rPh>
    <rPh sb="2" eb="4">
      <t>スイシツ</t>
    </rPh>
    <rPh sb="4" eb="6">
      <t>カンシ</t>
    </rPh>
    <rPh sb="6" eb="8">
      <t>コウモク</t>
    </rPh>
    <phoneticPr fontId="4"/>
  </si>
  <si>
    <t>(CFU/100mL)</t>
  </si>
  <si>
    <t>備　考</t>
    <phoneticPr fontId="4"/>
  </si>
  <si>
    <t>雨</t>
    <phoneticPr fontId="4"/>
  </si>
  <si>
    <t>単位</t>
    <phoneticPr fontId="4"/>
  </si>
  <si>
    <t>参　考</t>
    <rPh sb="0" eb="1">
      <t>サン</t>
    </rPh>
    <rPh sb="2" eb="3">
      <t>コウ</t>
    </rPh>
    <phoneticPr fontId="4"/>
  </si>
  <si>
    <t>個/mL</t>
    <rPh sb="0" eb="1">
      <t>コ</t>
    </rPh>
    <phoneticPr fontId="4"/>
  </si>
  <si>
    <t>※ 検査機関　１：企業局酒田電気水道事務所　　２：日本環境科学株式会社</t>
    <rPh sb="2" eb="4">
      <t>ケンサ</t>
    </rPh>
    <rPh sb="4" eb="6">
      <t>キカン</t>
    </rPh>
    <rPh sb="14" eb="16">
      <t>デンキ</t>
    </rPh>
    <phoneticPr fontId="4"/>
  </si>
  <si>
    <t>微沼沢臭</t>
    <rPh sb="0" eb="1">
      <t>ビ</t>
    </rPh>
    <rPh sb="1" eb="3">
      <t>ヌマサワ</t>
    </rPh>
    <rPh sb="3" eb="4">
      <t>シュウ</t>
    </rPh>
    <phoneticPr fontId="3"/>
  </si>
  <si>
    <t>微土臭</t>
    <rPh sb="0" eb="1">
      <t>カス</t>
    </rPh>
    <rPh sb="1" eb="3">
      <t>ドシュウ</t>
    </rPh>
    <phoneticPr fontId="2"/>
  </si>
  <si>
    <t>沼沢臭</t>
    <rPh sb="0" eb="1">
      <t>ヌマ</t>
    </rPh>
    <rPh sb="1" eb="2">
      <t>サワ</t>
    </rPh>
    <rPh sb="2" eb="3">
      <t>シュウ</t>
    </rPh>
    <phoneticPr fontId="2"/>
  </si>
  <si>
    <t>微土臭</t>
    <rPh sb="0" eb="1">
      <t>ビ</t>
    </rPh>
    <rPh sb="1" eb="2">
      <t>ツチ</t>
    </rPh>
    <rPh sb="2" eb="3">
      <t>シュウ</t>
    </rPh>
    <phoneticPr fontId="3"/>
  </si>
  <si>
    <t>雨</t>
    <rPh sb="0" eb="1">
      <t>アメ</t>
    </rPh>
    <phoneticPr fontId="5"/>
  </si>
  <si>
    <t>曇</t>
    <rPh sb="0" eb="1">
      <t>クモ</t>
    </rPh>
    <phoneticPr fontId="5"/>
  </si>
  <si>
    <t>原水
サンプリング栓</t>
    <phoneticPr fontId="28"/>
  </si>
  <si>
    <t>トリハロメタン生成能</t>
    <rPh sb="7" eb="9">
      <t>セイセイ</t>
    </rPh>
    <rPh sb="9" eb="10">
      <t>ノウ</t>
    </rPh>
    <phoneticPr fontId="5"/>
  </si>
  <si>
    <t>沈殿水サンプリング栓</t>
    <phoneticPr fontId="28"/>
  </si>
  <si>
    <t>ろ過水サンプリング栓</t>
    <phoneticPr fontId="28"/>
  </si>
  <si>
    <t>残留塩素(mg/L)</t>
    <rPh sb="0" eb="2">
      <t>ザンリュウ</t>
    </rPh>
    <rPh sb="2" eb="4">
      <t>エンソ</t>
    </rPh>
    <phoneticPr fontId="5"/>
  </si>
  <si>
    <t>残留塩素(mg/L)</t>
    <rPh sb="0" eb="2">
      <t>ザンリュウ</t>
    </rPh>
    <rPh sb="2" eb="4">
      <t>エンソ</t>
    </rPh>
    <phoneticPr fontId="4"/>
  </si>
  <si>
    <t>浄水池</t>
    <rPh sb="0" eb="2">
      <t>ジョウスイ</t>
    </rPh>
    <rPh sb="2" eb="3">
      <t>イケ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</si>
</sst>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0.0_ "/>
    <numFmt numFmtId="177" formatCode="0.000_);[Red]\(0.000\)"/>
    <numFmt numFmtId="178" formatCode="0.000_ "/>
    <numFmt numFmtId="179" formatCode="0.0_);[Red]\(0.0\)"/>
    <numFmt numFmtId="180" formatCode="0_ "/>
    <numFmt numFmtId="181" formatCode="0.00_ "/>
    <numFmt numFmtId="182" formatCode="0.0"/>
    <numFmt numFmtId="183" formatCode="0.000"/>
    <numFmt numFmtId="184" formatCode="0.00000"/>
    <numFmt numFmtId="185" formatCode="0.0000"/>
    <numFmt numFmtId="186" formatCode="0.000000_ "/>
    <numFmt numFmtId="187" formatCode="0.0\ "/>
    <numFmt numFmtId="188" formatCode="m&quot;月&quot;d&quot;日&quot;;@"/>
    <numFmt numFmtId="189" formatCode="h:mm;@"/>
    <numFmt numFmtId="190" formatCode="0.00\ "/>
    <numFmt numFmtId="191" formatCode="0.000000"/>
    <numFmt numFmtId="192" formatCode="#,##0.0;[Red]\-#,##0.0"/>
    <numFmt numFmtId="193" formatCode="0.00;_"/>
    <numFmt numFmtId="194" formatCode="0.00_);[Red]\(0.00\)"/>
  </numFmts>
  <fonts count="36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4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20" fillId="0" borderId="0"/>
    <xf numFmtId="0" fontId="26" fillId="0" borderId="0"/>
    <xf numFmtId="0" fontId="1" fillId="0" borderId="0">
      <alignment vertical="center"/>
    </xf>
    <xf numFmtId="9" fontId="20" fillId="0" borderId="0" applyFont="0" applyFill="0" applyBorder="0" applyAlignment="0" applyProtection="0"/>
    <xf numFmtId="0" fontId="20" fillId="0" borderId="0"/>
  </cellStyleXfs>
  <cellXfs count="1028">
    <xf numFmtId="0" fontId="0" fillId="0" borderId="0" xfId="0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8" xfId="0" quotePrefix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2" fontId="7" fillId="0" borderId="26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82" fontId="8" fillId="0" borderId="41" xfId="0" applyNumberFormat="1" applyFont="1" applyBorder="1" applyAlignment="1">
      <alignment horizontal="center" vertical="center"/>
    </xf>
    <xf numFmtId="182" fontId="8" fillId="0" borderId="42" xfId="0" applyNumberFormat="1" applyFont="1" applyBorder="1" applyAlignment="1">
      <alignment horizontal="center" vertical="center"/>
    </xf>
    <xf numFmtId="182" fontId="8" fillId="0" borderId="4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82" fontId="13" fillId="0" borderId="47" xfId="0" applyNumberFormat="1" applyFont="1" applyBorder="1" applyAlignment="1">
      <alignment horizontal="right" vertical="center"/>
    </xf>
    <xf numFmtId="182" fontId="13" fillId="0" borderId="48" xfId="0" applyNumberFormat="1" applyFont="1" applyBorder="1" applyAlignment="1">
      <alignment horizontal="right" vertical="center"/>
    </xf>
    <xf numFmtId="182" fontId="13" fillId="0" borderId="49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82" fontId="8" fillId="0" borderId="39" xfId="0" applyNumberFormat="1" applyFont="1" applyBorder="1" applyAlignment="1">
      <alignment horizontal="center" vertical="center"/>
    </xf>
    <xf numFmtId="182" fontId="14" fillId="0" borderId="47" xfId="0" applyNumberFormat="1" applyFont="1" applyBorder="1" applyAlignment="1">
      <alignment horizontal="right" vertical="center"/>
    </xf>
    <xf numFmtId="0" fontId="8" fillId="0" borderId="5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53" xfId="0" applyNumberFormat="1" applyFont="1" applyBorder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11" fillId="0" borderId="55" xfId="0" applyFont="1" applyBorder="1" applyAlignment="1">
      <alignment horizontal="left" vertical="center" wrapText="1"/>
    </xf>
    <xf numFmtId="0" fontId="8" fillId="0" borderId="24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00" xfId="0" applyFont="1" applyBorder="1" applyAlignment="1">
      <alignment vertical="center"/>
    </xf>
    <xf numFmtId="176" fontId="8" fillId="0" borderId="0" xfId="0" quotePrefix="1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1" fillId="0" borderId="0" xfId="2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right" vertical="center"/>
    </xf>
    <xf numFmtId="0" fontId="24" fillId="0" borderId="111" xfId="0" applyFont="1" applyBorder="1" applyAlignment="1">
      <alignment horizontal="right" vertical="center"/>
    </xf>
    <xf numFmtId="0" fontId="8" fillId="0" borderId="8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89" xfId="0" applyFont="1" applyBorder="1" applyAlignment="1">
      <alignment vertical="center"/>
    </xf>
    <xf numFmtId="0" fontId="22" fillId="0" borderId="3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8" fillId="0" borderId="57" xfId="0" applyFont="1" applyBorder="1" applyAlignment="1">
      <alignment vertical="center"/>
    </xf>
    <xf numFmtId="0" fontId="21" fillId="0" borderId="34" xfId="2" applyFont="1" applyBorder="1" applyAlignment="1">
      <alignment vertical="center"/>
    </xf>
    <xf numFmtId="0" fontId="22" fillId="0" borderId="1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8" fillId="0" borderId="92" xfId="0" applyFont="1" applyBorder="1" applyAlignment="1">
      <alignment vertical="center"/>
    </xf>
    <xf numFmtId="0" fontId="21" fillId="0" borderId="25" xfId="2" applyFont="1" applyBorder="1" applyAlignment="1">
      <alignment vertical="center"/>
    </xf>
    <xf numFmtId="0" fontId="21" fillId="0" borderId="3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79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 wrapText="1"/>
    </xf>
    <xf numFmtId="0" fontId="8" fillId="0" borderId="124" xfId="0" applyFont="1" applyBorder="1" applyAlignment="1">
      <alignment vertical="center"/>
    </xf>
    <xf numFmtId="0" fontId="21" fillId="0" borderId="17" xfId="2" applyFont="1" applyBorder="1" applyAlignment="1">
      <alignment horizontal="center" vertical="center"/>
    </xf>
    <xf numFmtId="0" fontId="21" fillId="0" borderId="78" xfId="2" applyFont="1" applyBorder="1" applyAlignment="1">
      <alignment horizontal="center" vertical="center"/>
    </xf>
    <xf numFmtId="0" fontId="8" fillId="0" borderId="82" xfId="0" applyFont="1" applyBorder="1" applyAlignment="1">
      <alignment vertical="center"/>
    </xf>
    <xf numFmtId="0" fontId="21" fillId="0" borderId="80" xfId="2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4" fillId="0" borderId="116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12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3" xfId="2" applyFont="1" applyBorder="1" applyAlignment="1">
      <alignment horizontal="center" vertical="center" wrapText="1"/>
    </xf>
    <xf numFmtId="183" fontId="25" fillId="0" borderId="39" xfId="0" applyNumberFormat="1" applyFont="1" applyBorder="1" applyAlignment="1">
      <alignment horizontal="center" vertical="center"/>
    </xf>
    <xf numFmtId="2" fontId="25" fillId="0" borderId="39" xfId="0" applyNumberFormat="1" applyFont="1" applyBorder="1" applyAlignment="1">
      <alignment horizontal="center" vertical="center"/>
    </xf>
    <xf numFmtId="182" fontId="25" fillId="0" borderId="39" xfId="0" applyNumberFormat="1" applyFont="1" applyBorder="1" applyAlignment="1">
      <alignment horizontal="center" vertical="center"/>
    </xf>
    <xf numFmtId="185" fontId="25" fillId="0" borderId="39" xfId="0" applyNumberFormat="1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49" fontId="8" fillId="0" borderId="62" xfId="0" applyNumberFormat="1" applyFont="1" applyBorder="1" applyAlignment="1">
      <alignment horizontal="center" vertical="center"/>
    </xf>
    <xf numFmtId="56" fontId="8" fillId="0" borderId="59" xfId="0" applyNumberFormat="1" applyFont="1" applyBorder="1" applyAlignment="1">
      <alignment horizontal="center" vertical="center"/>
    </xf>
    <xf numFmtId="20" fontId="8" fillId="0" borderId="51" xfId="0" applyNumberFormat="1" applyFont="1" applyBorder="1" applyAlignment="1">
      <alignment horizontal="center" vertical="center"/>
    </xf>
    <xf numFmtId="20" fontId="8" fillId="0" borderId="39" xfId="0" applyNumberFormat="1" applyFont="1" applyBorder="1" applyAlignment="1">
      <alignment horizontal="center" vertical="center"/>
    </xf>
    <xf numFmtId="182" fontId="8" fillId="0" borderId="51" xfId="0" applyNumberFormat="1" applyFont="1" applyBorder="1" applyAlignment="1">
      <alignment horizontal="center" vertical="center"/>
    </xf>
    <xf numFmtId="1" fontId="8" fillId="0" borderId="51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83" fontId="8" fillId="0" borderId="51" xfId="0" applyNumberFormat="1" applyFont="1" applyBorder="1" applyAlignment="1">
      <alignment horizontal="center" vertical="center"/>
    </xf>
    <xf numFmtId="184" fontId="8" fillId="0" borderId="51" xfId="0" applyNumberFormat="1" applyFont="1" applyBorder="1" applyAlignment="1">
      <alignment horizontal="center" vertical="center"/>
    </xf>
    <xf numFmtId="183" fontId="8" fillId="0" borderId="63" xfId="0" applyNumberFormat="1" applyFont="1" applyBorder="1" applyAlignment="1">
      <alignment horizontal="center" vertical="center"/>
    </xf>
    <xf numFmtId="185" fontId="8" fillId="0" borderId="51" xfId="0" applyNumberFormat="1" applyFont="1" applyBorder="1" applyAlignment="1">
      <alignment horizontal="center" vertical="center"/>
    </xf>
    <xf numFmtId="2" fontId="8" fillId="0" borderId="51" xfId="0" applyNumberFormat="1" applyFont="1" applyBorder="1" applyAlignment="1">
      <alignment horizontal="center" vertical="center"/>
    </xf>
    <xf numFmtId="2" fontId="8" fillId="0" borderId="39" xfId="0" applyNumberFormat="1" applyFont="1" applyBorder="1" applyAlignment="1">
      <alignment horizontal="center" vertical="center"/>
    </xf>
    <xf numFmtId="183" fontId="8" fillId="0" borderId="39" xfId="0" applyNumberFormat="1" applyFont="1" applyBorder="1" applyAlignment="1">
      <alignment horizontal="center" vertical="center"/>
    </xf>
    <xf numFmtId="192" fontId="8" fillId="0" borderId="51" xfId="1" applyNumberFormat="1" applyFont="1" applyBorder="1" applyAlignment="1">
      <alignment horizontal="center" vertical="center"/>
    </xf>
    <xf numFmtId="191" fontId="8" fillId="0" borderId="63" xfId="0" applyNumberFormat="1" applyFont="1" applyBorder="1" applyAlignment="1">
      <alignment horizontal="center" vertical="center"/>
    </xf>
    <xf numFmtId="1" fontId="8" fillId="0" borderId="63" xfId="0" applyNumberFormat="1" applyFont="1" applyBorder="1" applyAlignment="1">
      <alignment horizontal="center" vertical="center"/>
    </xf>
    <xf numFmtId="182" fontId="8" fillId="0" borderId="64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" fontId="8" fillId="0" borderId="57" xfId="0" applyNumberFormat="1" applyFont="1" applyBorder="1" applyAlignment="1">
      <alignment horizontal="center" vertical="center"/>
    </xf>
    <xf numFmtId="182" fontId="8" fillId="0" borderId="57" xfId="0" applyNumberFormat="1" applyFont="1" applyBorder="1" applyAlignment="1">
      <alignment horizontal="center" vertical="center"/>
    </xf>
    <xf numFmtId="183" fontId="8" fillId="0" borderId="56" xfId="0" applyNumberFormat="1" applyFont="1" applyBorder="1" applyAlignment="1">
      <alignment horizontal="center" vertical="center"/>
    </xf>
    <xf numFmtId="1" fontId="8" fillId="0" borderId="56" xfId="0" applyNumberFormat="1" applyFont="1" applyBorder="1" applyAlignment="1">
      <alignment horizontal="center" vertical="center"/>
    </xf>
    <xf numFmtId="185" fontId="8" fillId="0" borderId="60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2" fontId="8" fillId="0" borderId="61" xfId="0" applyNumberFormat="1" applyFont="1" applyBorder="1" applyAlignment="1">
      <alignment horizontal="center" vertical="center"/>
    </xf>
    <xf numFmtId="186" fontId="8" fillId="0" borderId="51" xfId="0" applyNumberFormat="1" applyFont="1" applyBorder="1" applyAlignment="1">
      <alignment horizontal="center" vertical="center"/>
    </xf>
    <xf numFmtId="20" fontId="8" fillId="0" borderId="63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186" fontId="8" fillId="0" borderId="63" xfId="0" applyNumberFormat="1" applyFont="1" applyBorder="1" applyAlignment="1">
      <alignment horizontal="center" vertical="center"/>
    </xf>
    <xf numFmtId="185" fontId="8" fillId="0" borderId="63" xfId="0" applyNumberFormat="1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20" fontId="8" fillId="0" borderId="57" xfId="0" applyNumberFormat="1" applyFont="1" applyBorder="1" applyAlignment="1">
      <alignment horizontal="center" vertical="center"/>
    </xf>
    <xf numFmtId="1" fontId="8" fillId="0" borderId="60" xfId="0" applyNumberFormat="1" applyFont="1" applyBorder="1" applyAlignment="1">
      <alignment horizontal="center" vertical="center"/>
    </xf>
    <xf numFmtId="183" fontId="8" fillId="0" borderId="65" xfId="0" applyNumberFormat="1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184" fontId="8" fillId="0" borderId="63" xfId="0" applyNumberFormat="1" applyFont="1" applyBorder="1" applyAlignment="1">
      <alignment horizontal="center" vertical="center"/>
    </xf>
    <xf numFmtId="182" fontId="8" fillId="0" borderId="104" xfId="0" applyNumberFormat="1" applyFont="1" applyBorder="1" applyAlignment="1">
      <alignment horizontal="center" vertical="center"/>
    </xf>
    <xf numFmtId="49" fontId="8" fillId="0" borderId="62" xfId="0" quotePrefix="1" applyNumberFormat="1" applyFont="1" applyBorder="1" applyAlignment="1">
      <alignment horizontal="center" vertical="center"/>
    </xf>
    <xf numFmtId="176" fontId="8" fillId="0" borderId="63" xfId="0" applyNumberFormat="1" applyFont="1" applyBorder="1" applyAlignment="1">
      <alignment horizontal="center" vertical="center"/>
    </xf>
    <xf numFmtId="185" fontId="8" fillId="0" borderId="68" xfId="0" applyNumberFormat="1" applyFont="1" applyBorder="1" applyAlignment="1">
      <alignment horizontal="center" vertical="center"/>
    </xf>
    <xf numFmtId="1" fontId="8" fillId="0" borderId="68" xfId="0" applyNumberFormat="1" applyFont="1" applyBorder="1" applyAlignment="1">
      <alignment horizontal="center" vertical="center"/>
    </xf>
    <xf numFmtId="183" fontId="8" fillId="0" borderId="106" xfId="0" applyNumberFormat="1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182" fontId="7" fillId="0" borderId="102" xfId="0" applyNumberFormat="1" applyFont="1" applyBorder="1" applyAlignment="1">
      <alignment horizontal="center" vertical="center"/>
    </xf>
    <xf numFmtId="56" fontId="8" fillId="0" borderId="143" xfId="0" applyNumberFormat="1" applyFont="1" applyBorder="1" applyAlignment="1">
      <alignment horizontal="center" vertical="center"/>
    </xf>
    <xf numFmtId="56" fontId="8" fillId="0" borderId="78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84" fontId="8" fillId="0" borderId="39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185" fontId="8" fillId="0" borderId="39" xfId="0" applyNumberFormat="1" applyFont="1" applyBorder="1" applyAlignment="1">
      <alignment horizontal="center" vertical="center"/>
    </xf>
    <xf numFmtId="191" fontId="8" fillId="0" borderId="39" xfId="0" applyNumberFormat="1" applyFont="1" applyBorder="1" applyAlignment="1">
      <alignment horizontal="center" vertical="center"/>
    </xf>
    <xf numFmtId="183" fontId="8" fillId="0" borderId="57" xfId="0" applyNumberFormat="1" applyFont="1" applyBorder="1" applyAlignment="1">
      <alignment horizontal="center" vertical="center"/>
    </xf>
    <xf numFmtId="185" fontId="8" fillId="0" borderId="77" xfId="0" applyNumberFormat="1" applyFont="1" applyBorder="1" applyAlignment="1">
      <alignment horizontal="center" vertical="center"/>
    </xf>
    <xf numFmtId="185" fontId="8" fillId="0" borderId="70" xfId="0" applyNumberFormat="1" applyFont="1" applyBorder="1" applyAlignment="1">
      <alignment horizontal="center" vertical="center"/>
    </xf>
    <xf numFmtId="183" fontId="8" fillId="0" borderId="70" xfId="0" applyNumberFormat="1" applyFont="1" applyBorder="1" applyAlignment="1">
      <alignment horizontal="center" vertical="center"/>
    </xf>
    <xf numFmtId="1" fontId="8" fillId="0" borderId="70" xfId="0" applyNumberFormat="1" applyFont="1" applyBorder="1" applyAlignment="1">
      <alignment horizontal="center" vertical="center"/>
    </xf>
    <xf numFmtId="2" fontId="8" fillId="0" borderId="52" xfId="0" applyNumberFormat="1" applyFont="1" applyBorder="1" applyAlignment="1">
      <alignment horizontal="center" vertical="center"/>
    </xf>
    <xf numFmtId="1" fontId="8" fillId="0" borderId="79" xfId="0" applyNumberFormat="1" applyFont="1" applyBorder="1" applyAlignment="1">
      <alignment horizontal="center" vertical="center"/>
    </xf>
    <xf numFmtId="56" fontId="8" fillId="0" borderId="39" xfId="0" applyNumberFormat="1" applyFont="1" applyBorder="1" applyAlignment="1">
      <alignment horizontal="center" vertical="center"/>
    </xf>
    <xf numFmtId="0" fontId="8" fillId="0" borderId="67" xfId="0" applyFont="1" applyBorder="1" applyAlignment="1">
      <alignment horizontal="right" vertical="center"/>
    </xf>
    <xf numFmtId="181" fontId="8" fillId="0" borderId="115" xfId="0" applyNumberFormat="1" applyFont="1" applyBorder="1" applyAlignment="1">
      <alignment horizontal="right" vertical="center"/>
    </xf>
    <xf numFmtId="0" fontId="8" fillId="0" borderId="63" xfId="0" applyFont="1" applyBorder="1" applyAlignment="1">
      <alignment horizontal="right" vertical="center"/>
    </xf>
    <xf numFmtId="0" fontId="8" fillId="0" borderId="122" xfId="0" applyFont="1" applyBorder="1" applyAlignment="1">
      <alignment horizontal="right" vertical="center"/>
    </xf>
    <xf numFmtId="177" fontId="8" fillId="0" borderId="104" xfId="0" applyNumberFormat="1" applyFont="1" applyBorder="1" applyAlignment="1">
      <alignment horizontal="right" vertical="center"/>
    </xf>
    <xf numFmtId="181" fontId="8" fillId="0" borderId="121" xfId="0" applyNumberFormat="1" applyFont="1" applyBorder="1" applyAlignment="1">
      <alignment horizontal="right" vertical="center"/>
    </xf>
    <xf numFmtId="181" fontId="8" fillId="0" borderId="119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181" fontId="8" fillId="0" borderId="117" xfId="0" applyNumberFormat="1" applyFont="1" applyBorder="1" applyAlignment="1">
      <alignment horizontal="right" vertical="center"/>
    </xf>
    <xf numFmtId="182" fontId="8" fillId="0" borderId="52" xfId="0" applyNumberFormat="1" applyFont="1" applyBorder="1" applyAlignment="1">
      <alignment horizontal="center" vertical="center"/>
    </xf>
    <xf numFmtId="181" fontId="8" fillId="0" borderId="110" xfId="0" applyNumberFormat="1" applyFont="1" applyBorder="1" applyAlignment="1">
      <alignment horizontal="right" vertical="center"/>
    </xf>
    <xf numFmtId="190" fontId="8" fillId="0" borderId="52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183" fontId="8" fillId="0" borderId="34" xfId="0" applyNumberFormat="1" applyFont="1" applyBorder="1" applyAlignment="1">
      <alignment horizontal="center" vertical="center"/>
    </xf>
    <xf numFmtId="184" fontId="8" fillId="0" borderId="34" xfId="0" applyNumberFormat="1" applyFont="1" applyBorder="1" applyAlignment="1">
      <alignment horizontal="center" vertical="center"/>
    </xf>
    <xf numFmtId="192" fontId="8" fillId="0" borderId="34" xfId="1" applyNumberFormat="1" applyFont="1" applyFill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185" fontId="8" fillId="0" borderId="34" xfId="0" applyNumberFormat="1" applyFont="1" applyBorder="1" applyAlignment="1">
      <alignment horizontal="center" vertical="center"/>
    </xf>
    <xf numFmtId="185" fontId="8" fillId="0" borderId="32" xfId="0" applyNumberFormat="1" applyFont="1" applyBorder="1" applyAlignment="1">
      <alignment horizontal="center" vertical="center"/>
    </xf>
    <xf numFmtId="182" fontId="8" fillId="0" borderId="32" xfId="0" applyNumberFormat="1" applyFont="1" applyBorder="1" applyAlignment="1">
      <alignment horizontal="center" vertical="center"/>
    </xf>
    <xf numFmtId="182" fontId="8" fillId="0" borderId="29" xfId="0" applyNumberFormat="1" applyFont="1" applyBorder="1" applyAlignment="1">
      <alignment horizontal="center" vertical="center"/>
    </xf>
    <xf numFmtId="0" fontId="8" fillId="0" borderId="111" xfId="0" applyFont="1" applyBorder="1" applyAlignment="1">
      <alignment horizontal="right" vertical="center"/>
    </xf>
    <xf numFmtId="40" fontId="8" fillId="0" borderId="52" xfId="1" applyNumberFormat="1" applyFont="1" applyFill="1" applyBorder="1" applyAlignment="1">
      <alignment horizontal="center" vertical="center"/>
    </xf>
    <xf numFmtId="184" fontId="8" fillId="0" borderId="57" xfId="0" applyNumberFormat="1" applyFont="1" applyBorder="1" applyAlignment="1">
      <alignment horizontal="center" vertical="center"/>
    </xf>
    <xf numFmtId="2" fontId="8" fillId="0" borderId="57" xfId="0" applyNumberFormat="1" applyFont="1" applyBorder="1" applyAlignment="1">
      <alignment horizontal="center" vertical="center"/>
    </xf>
    <xf numFmtId="185" fontId="8" fillId="0" borderId="57" xfId="0" applyNumberFormat="1" applyFont="1" applyBorder="1" applyAlignment="1">
      <alignment horizontal="center" vertical="center"/>
    </xf>
    <xf numFmtId="186" fontId="8" fillId="0" borderId="57" xfId="0" applyNumberFormat="1" applyFont="1" applyBorder="1" applyAlignment="1">
      <alignment horizontal="center" vertical="center"/>
    </xf>
    <xf numFmtId="182" fontId="8" fillId="0" borderId="83" xfId="0" applyNumberFormat="1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49" fontId="8" fillId="0" borderId="89" xfId="0" applyNumberFormat="1" applyFont="1" applyBorder="1" applyAlignment="1">
      <alignment horizontal="center" vertical="center"/>
    </xf>
    <xf numFmtId="1" fontId="8" fillId="0" borderId="64" xfId="0" applyNumberFormat="1" applyFont="1" applyBorder="1" applyAlignment="1">
      <alignment horizontal="center" vertical="center"/>
    </xf>
    <xf numFmtId="186" fontId="8" fillId="0" borderId="39" xfId="0" applyNumberFormat="1" applyFont="1" applyBorder="1" applyAlignment="1">
      <alignment horizontal="center" vertical="center"/>
    </xf>
    <xf numFmtId="182" fontId="7" fillId="0" borderId="90" xfId="0" applyNumberFormat="1" applyFont="1" applyBorder="1" applyAlignment="1">
      <alignment horizontal="center" vertical="center"/>
    </xf>
    <xf numFmtId="182" fontId="7" fillId="0" borderId="91" xfId="0" applyNumberFormat="1" applyFont="1" applyBorder="1" applyAlignment="1">
      <alignment horizontal="center" vertical="center"/>
    </xf>
    <xf numFmtId="56" fontId="8" fillId="0" borderId="82" xfId="0" applyNumberFormat="1" applyFont="1" applyBorder="1" applyAlignment="1">
      <alignment horizontal="center" vertical="center"/>
    </xf>
    <xf numFmtId="191" fontId="8" fillId="0" borderId="34" xfId="0" applyNumberFormat="1" applyFont="1" applyBorder="1" applyAlignment="1">
      <alignment horizontal="center" vertical="center"/>
    </xf>
    <xf numFmtId="182" fontId="8" fillId="0" borderId="79" xfId="0" applyNumberFormat="1" applyFont="1" applyBorder="1" applyAlignment="1">
      <alignment horizontal="center" vertical="center"/>
    </xf>
    <xf numFmtId="182" fontId="8" fillId="0" borderId="56" xfId="0" applyNumberFormat="1" applyFont="1" applyBorder="1" applyAlignment="1">
      <alignment horizontal="center" vertical="center"/>
    </xf>
    <xf numFmtId="1" fontId="8" fillId="0" borderId="32" xfId="0" applyNumberFormat="1" applyFont="1" applyBorder="1" applyAlignment="1">
      <alignment horizontal="center" vertical="center"/>
    </xf>
    <xf numFmtId="183" fontId="8" fillId="0" borderId="81" xfId="0" applyNumberFormat="1" applyFont="1" applyBorder="1" applyAlignment="1">
      <alignment horizontal="center" vertical="center"/>
    </xf>
    <xf numFmtId="182" fontId="8" fillId="0" borderId="25" xfId="0" applyNumberFormat="1" applyFont="1" applyBorder="1" applyAlignment="1">
      <alignment horizontal="center" vertical="center"/>
    </xf>
    <xf numFmtId="180" fontId="8" fillId="0" borderId="57" xfId="0" applyNumberFormat="1" applyFont="1" applyBorder="1" applyAlignment="1">
      <alignment horizontal="center" vertical="center"/>
    </xf>
    <xf numFmtId="186" fontId="8" fillId="0" borderId="34" xfId="0" applyNumberFormat="1" applyFont="1" applyBorder="1" applyAlignment="1">
      <alignment horizontal="center" vertical="center"/>
    </xf>
    <xf numFmtId="192" fontId="8" fillId="0" borderId="39" xfId="1" applyNumberFormat="1" applyFont="1" applyFill="1" applyBorder="1" applyAlignment="1">
      <alignment horizontal="center" vertical="center"/>
    </xf>
    <xf numFmtId="193" fontId="8" fillId="0" borderId="39" xfId="0" applyNumberFormat="1" applyFont="1" applyBorder="1" applyAlignment="1">
      <alignment horizontal="center" vertical="center"/>
    </xf>
    <xf numFmtId="0" fontId="8" fillId="0" borderId="123" xfId="0" applyFont="1" applyBorder="1" applyAlignment="1">
      <alignment horizontal="right" vertical="center"/>
    </xf>
    <xf numFmtId="0" fontId="8" fillId="0" borderId="118" xfId="0" applyFont="1" applyBorder="1" applyAlignment="1">
      <alignment horizontal="right" vertical="center"/>
    </xf>
    <xf numFmtId="0" fontId="8" fillId="0" borderId="128" xfId="0" applyFont="1" applyBorder="1" applyAlignment="1">
      <alignment horizontal="right" vertical="center"/>
    </xf>
    <xf numFmtId="177" fontId="8" fillId="0" borderId="127" xfId="0" applyNumberFormat="1" applyFont="1" applyBorder="1" applyAlignment="1">
      <alignment horizontal="right" vertical="center"/>
    </xf>
    <xf numFmtId="181" fontId="8" fillId="0" borderId="120" xfId="0" applyNumberFormat="1" applyFont="1" applyBorder="1" applyAlignment="1">
      <alignment horizontal="right" vertical="center"/>
    </xf>
    <xf numFmtId="0" fontId="8" fillId="0" borderId="113" xfId="0" applyFont="1" applyBorder="1" applyAlignment="1">
      <alignment horizontal="right" vertical="center"/>
    </xf>
    <xf numFmtId="181" fontId="8" fillId="0" borderId="114" xfId="0" applyNumberFormat="1" applyFont="1" applyBorder="1" applyAlignment="1">
      <alignment horizontal="right" vertical="center"/>
    </xf>
    <xf numFmtId="178" fontId="8" fillId="0" borderId="114" xfId="0" applyNumberFormat="1" applyFont="1" applyBorder="1" applyAlignment="1">
      <alignment horizontal="right" vertical="center"/>
    </xf>
    <xf numFmtId="0" fontId="8" fillId="0" borderId="109" xfId="0" applyFont="1" applyBorder="1" applyAlignment="1">
      <alignment horizontal="right" vertical="center"/>
    </xf>
    <xf numFmtId="181" fontId="8" fillId="0" borderId="108" xfId="0" applyNumberFormat="1" applyFont="1" applyBorder="1" applyAlignment="1">
      <alignment horizontal="right" vertical="center"/>
    </xf>
    <xf numFmtId="183" fontId="8" fillId="0" borderId="84" xfId="0" applyNumberFormat="1" applyFont="1" applyBorder="1" applyAlignment="1">
      <alignment horizontal="center" vertical="center"/>
    </xf>
    <xf numFmtId="40" fontId="8" fillId="0" borderId="52" xfId="0" applyNumberFormat="1" applyFont="1" applyBorder="1" applyAlignment="1">
      <alignment horizontal="center" vertical="center"/>
    </xf>
    <xf numFmtId="183" fontId="8" fillId="0" borderId="52" xfId="0" applyNumberFormat="1" applyFont="1" applyBorder="1" applyAlignment="1">
      <alignment horizontal="center" vertical="center"/>
    </xf>
    <xf numFmtId="183" fontId="27" fillId="0" borderId="39" xfId="0" applyNumberFormat="1" applyFont="1" applyBorder="1" applyAlignment="1">
      <alignment horizontal="center" vertical="center"/>
    </xf>
    <xf numFmtId="2" fontId="27" fillId="0" borderId="39" xfId="0" applyNumberFormat="1" applyFont="1" applyBorder="1" applyAlignment="1">
      <alignment horizontal="center" vertical="center"/>
    </xf>
    <xf numFmtId="185" fontId="27" fillId="0" borderId="39" xfId="0" applyNumberFormat="1" applyFont="1" applyBorder="1" applyAlignment="1">
      <alignment horizontal="center" vertical="center"/>
    </xf>
    <xf numFmtId="186" fontId="27" fillId="0" borderId="39" xfId="0" applyNumberFormat="1" applyFont="1" applyBorder="1" applyAlignment="1">
      <alignment horizontal="center" vertical="center"/>
    </xf>
    <xf numFmtId="185" fontId="8" fillId="0" borderId="40" xfId="0" applyNumberFormat="1" applyFont="1" applyBorder="1" applyAlignment="1">
      <alignment horizontal="center" vertical="center"/>
    </xf>
    <xf numFmtId="183" fontId="8" fillId="0" borderId="54" xfId="0" applyNumberFormat="1" applyFont="1" applyBorder="1" applyAlignment="1">
      <alignment horizontal="center" vertical="center"/>
    </xf>
    <xf numFmtId="183" fontId="8" fillId="0" borderId="40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 vertical="center"/>
    </xf>
    <xf numFmtId="181" fontId="8" fillId="0" borderId="112" xfId="0" applyNumberFormat="1" applyFont="1" applyBorder="1" applyAlignment="1">
      <alignment horizontal="right" vertical="center"/>
    </xf>
    <xf numFmtId="178" fontId="8" fillId="0" borderId="112" xfId="0" applyNumberFormat="1" applyFont="1" applyBorder="1" applyAlignment="1">
      <alignment horizontal="right" vertical="center"/>
    </xf>
    <xf numFmtId="181" fontId="8" fillId="0" borderId="116" xfId="0" applyNumberFormat="1" applyFont="1" applyBorder="1" applyAlignment="1">
      <alignment horizontal="right" vertical="center"/>
    </xf>
    <xf numFmtId="0" fontId="8" fillId="0" borderId="107" xfId="0" applyFont="1" applyBorder="1" applyAlignment="1">
      <alignment horizontal="right" vertical="center"/>
    </xf>
    <xf numFmtId="190" fontId="8" fillId="0" borderId="39" xfId="0" applyNumberFormat="1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182" fontId="8" fillId="2" borderId="39" xfId="0" applyNumberFormat="1" applyFont="1" applyFill="1" applyBorder="1" applyAlignment="1">
      <alignment horizontal="center" vertical="center"/>
    </xf>
    <xf numFmtId="180" fontId="8" fillId="0" borderId="39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56" fontId="8" fillId="0" borderId="143" xfId="0" applyNumberFormat="1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182" fontId="8" fillId="0" borderId="57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2" fontId="8" fillId="0" borderId="52" xfId="0" applyNumberFormat="1" applyFont="1" applyBorder="1" applyAlignment="1">
      <alignment horizontal="center" vertical="center"/>
    </xf>
    <xf numFmtId="56" fontId="8" fillId="0" borderId="80" xfId="0" applyNumberFormat="1" applyFont="1" applyBorder="1" applyAlignment="1">
      <alignment horizontal="center" vertical="center"/>
    </xf>
    <xf numFmtId="20" fontId="8" fillId="0" borderId="34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2" fontId="8" fillId="0" borderId="52" xfId="0" applyNumberFormat="1" applyFont="1" applyBorder="1" applyAlignment="1">
      <alignment horizontal="center" vertical="center"/>
    </xf>
    <xf numFmtId="56" fontId="8" fillId="0" borderId="130" xfId="0" applyNumberFormat="1" applyFont="1" applyBorder="1" applyAlignment="1">
      <alignment horizontal="center" vertical="center"/>
    </xf>
    <xf numFmtId="20" fontId="8" fillId="0" borderId="96" xfId="0" applyNumberFormat="1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182" fontId="8" fillId="0" borderId="96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83" fontId="8" fillId="0" borderId="3" xfId="0" applyNumberFormat="1" applyFont="1" applyBorder="1" applyAlignment="1">
      <alignment horizontal="center" vertical="center"/>
    </xf>
    <xf numFmtId="184" fontId="8" fillId="0" borderId="3" xfId="0" applyNumberFormat="1" applyFont="1" applyBorder="1" applyAlignment="1">
      <alignment horizontal="center" vertical="center"/>
    </xf>
    <xf numFmtId="182" fontId="8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85" fontId="8" fillId="0" borderId="3" xfId="0" applyNumberFormat="1" applyFont="1" applyBorder="1" applyAlignment="1">
      <alignment horizontal="center" vertical="center"/>
    </xf>
    <xf numFmtId="186" fontId="8" fillId="0" borderId="3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/>
    </xf>
    <xf numFmtId="183" fontId="8" fillId="0" borderId="32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56" fontId="8" fillId="0" borderId="17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82" fontId="8" fillId="0" borderId="57" xfId="0" applyNumberFormat="1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2" fontId="8" fillId="0" borderId="52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186" fontId="8" fillId="0" borderId="58" xfId="0" applyNumberFormat="1" applyFont="1" applyBorder="1" applyAlignment="1">
      <alignment horizontal="center" vertical="center"/>
    </xf>
    <xf numFmtId="186" fontId="8" fillId="0" borderId="54" xfId="0" applyNumberFormat="1" applyFont="1" applyBorder="1" applyAlignment="1">
      <alignment horizontal="center" vertical="center"/>
    </xf>
    <xf numFmtId="186" fontId="8" fillId="0" borderId="29" xfId="0" applyNumberFormat="1" applyFont="1" applyBorder="1" applyAlignment="1">
      <alignment horizontal="center" vertical="center"/>
    </xf>
    <xf numFmtId="1" fontId="8" fillId="0" borderId="61" xfId="0" applyNumberFormat="1" applyFont="1" applyBorder="1" applyAlignment="1">
      <alignment horizontal="center" vertical="center"/>
    </xf>
    <xf numFmtId="187" fontId="8" fillId="0" borderId="51" xfId="0" applyNumberFormat="1" applyFont="1" applyBorder="1" applyAlignment="1">
      <alignment horizontal="center" vertical="center"/>
    </xf>
    <xf numFmtId="181" fontId="8" fillId="0" borderId="3" xfId="1" applyNumberFormat="1" applyFont="1" applyFill="1" applyBorder="1" applyAlignment="1">
      <alignment horizontal="center" vertical="center"/>
    </xf>
    <xf numFmtId="179" fontId="8" fillId="0" borderId="51" xfId="0" applyNumberFormat="1" applyFont="1" applyBorder="1" applyAlignment="1">
      <alignment horizontal="center" vertical="center"/>
    </xf>
    <xf numFmtId="194" fontId="8" fillId="0" borderId="57" xfId="0" applyNumberFormat="1" applyFont="1" applyBorder="1" applyAlignment="1">
      <alignment horizontal="center" vertical="center"/>
    </xf>
    <xf numFmtId="194" fontId="8" fillId="0" borderId="39" xfId="0" applyNumberFormat="1" applyFont="1" applyBorder="1" applyAlignment="1">
      <alignment horizontal="center" vertical="center"/>
    </xf>
    <xf numFmtId="194" fontId="8" fillId="0" borderId="39" xfId="1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38" fontId="8" fillId="0" borderId="39" xfId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56" fontId="8" fillId="0" borderId="143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182" fontId="8" fillId="0" borderId="57" xfId="0" applyNumberFormat="1" applyFont="1" applyBorder="1" applyAlignment="1">
      <alignment horizontal="center" vertical="center"/>
    </xf>
    <xf numFmtId="182" fontId="8" fillId="0" borderId="92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82" fontId="8" fillId="0" borderId="61" xfId="0" applyNumberFormat="1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0" borderId="92" xfId="0" applyNumberFormat="1" applyFont="1" applyBorder="1" applyAlignment="1">
      <alignment horizontal="center" vertical="center"/>
    </xf>
    <xf numFmtId="2" fontId="8" fillId="0" borderId="61" xfId="0" applyNumberFormat="1" applyFont="1" applyBorder="1" applyAlignment="1">
      <alignment horizontal="center" vertical="center"/>
    </xf>
    <xf numFmtId="2" fontId="8" fillId="0" borderId="52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2" fontId="8" fillId="0" borderId="13" xfId="0" applyNumberFormat="1" applyFont="1" applyBorder="1" applyAlignment="1">
      <alignment horizontal="center" vertical="center"/>
    </xf>
    <xf numFmtId="40" fontId="8" fillId="0" borderId="92" xfId="1" applyNumberFormat="1" applyFont="1" applyFill="1" applyBorder="1" applyAlignment="1">
      <alignment horizontal="center" vertical="center"/>
    </xf>
    <xf numFmtId="40" fontId="8" fillId="0" borderId="25" xfId="1" applyNumberFormat="1" applyFont="1" applyFill="1" applyBorder="1" applyAlignment="1">
      <alignment horizontal="center" vertical="center"/>
    </xf>
    <xf numFmtId="185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183" fontId="8" fillId="0" borderId="1" xfId="0" applyNumberFormat="1" applyFont="1" applyBorder="1" applyAlignment="1">
      <alignment horizontal="center" vertical="center"/>
    </xf>
    <xf numFmtId="1" fontId="8" fillId="0" borderId="96" xfId="0" applyNumberFormat="1" applyFont="1" applyBorder="1" applyAlignment="1">
      <alignment horizontal="center" vertical="center"/>
    </xf>
    <xf numFmtId="2" fontId="8" fillId="0" borderId="69" xfId="0" applyNumberFormat="1" applyFont="1" applyBorder="1" applyAlignment="1">
      <alignment horizontal="center" vertical="center"/>
    </xf>
    <xf numFmtId="1" fontId="8" fillId="0" borderId="54" xfId="0" applyNumberFormat="1" applyFont="1" applyBorder="1" applyAlignment="1">
      <alignment horizontal="center" vertical="center"/>
    </xf>
    <xf numFmtId="1" fontId="8" fillId="0" borderId="52" xfId="0" applyNumberFormat="1" applyFont="1" applyBorder="1" applyAlignment="1">
      <alignment horizontal="center" vertical="center"/>
    </xf>
    <xf numFmtId="183" fontId="8" fillId="0" borderId="101" xfId="0" applyNumberFormat="1" applyFont="1" applyBorder="1" applyAlignment="1">
      <alignment horizontal="center" vertical="center"/>
    </xf>
    <xf numFmtId="182" fontId="8" fillId="0" borderId="0" xfId="0" applyNumberFormat="1" applyFont="1" applyBorder="1" applyAlignment="1">
      <alignment horizontal="center" vertical="center"/>
    </xf>
    <xf numFmtId="2" fontId="8" fillId="0" borderId="152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182" fontId="8" fillId="0" borderId="57" xfId="0" applyNumberFormat="1" applyFont="1" applyBorder="1" applyAlignment="1">
      <alignment horizontal="center" vertical="center"/>
    </xf>
    <xf numFmtId="182" fontId="8" fillId="0" borderId="61" xfId="0" applyNumberFormat="1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0" borderId="92" xfId="0" applyNumberFormat="1" applyFont="1" applyBorder="1" applyAlignment="1">
      <alignment horizontal="center" vertical="center"/>
    </xf>
    <xf numFmtId="191" fontId="8" fillId="0" borderId="3" xfId="0" applyNumberFormat="1" applyFont="1" applyBorder="1" applyAlignment="1">
      <alignment horizontal="center" vertical="center"/>
    </xf>
    <xf numFmtId="191" fontId="8" fillId="0" borderId="51" xfId="0" applyNumberFormat="1" applyFont="1" applyBorder="1" applyAlignment="1">
      <alignment horizontal="center" vertical="center"/>
    </xf>
    <xf numFmtId="191" fontId="8" fillId="0" borderId="58" xfId="0" applyNumberFormat="1" applyFont="1" applyBorder="1" applyAlignment="1">
      <alignment horizontal="center" vertical="center"/>
    </xf>
    <xf numFmtId="191" fontId="8" fillId="0" borderId="54" xfId="0" applyNumberFormat="1" applyFont="1" applyBorder="1" applyAlignment="1">
      <alignment horizontal="center" vertical="center"/>
    </xf>
    <xf numFmtId="191" fontId="8" fillId="0" borderId="29" xfId="0" applyNumberFormat="1" applyFont="1" applyBorder="1" applyAlignment="1">
      <alignment horizontal="center" vertical="center"/>
    </xf>
    <xf numFmtId="40" fontId="8" fillId="0" borderId="1" xfId="1" applyNumberFormat="1" applyFont="1" applyBorder="1" applyAlignment="1">
      <alignment horizontal="center" vertical="center"/>
    </xf>
    <xf numFmtId="40" fontId="8" fillId="0" borderId="92" xfId="1" applyNumberFormat="1" applyFont="1" applyBorder="1" applyAlignment="1">
      <alignment horizontal="center" vertical="center"/>
    </xf>
    <xf numFmtId="40" fontId="8" fillId="0" borderId="25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92" fontId="8" fillId="0" borderId="3" xfId="1" applyNumberFormat="1" applyFont="1" applyFill="1" applyBorder="1" applyAlignment="1">
      <alignment horizontal="center" vertical="center"/>
    </xf>
    <xf numFmtId="182" fontId="7" fillId="0" borderId="153" xfId="0" applyNumberFormat="1" applyFont="1" applyBorder="1" applyAlignment="1">
      <alignment horizontal="center" vertical="center"/>
    </xf>
    <xf numFmtId="182" fontId="7" fillId="0" borderId="15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56" fontId="8" fillId="0" borderId="143" xfId="0" applyNumberFormat="1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88" fontId="8" fillId="0" borderId="82" xfId="0" applyNumberFormat="1" applyFont="1" applyBorder="1" applyAlignment="1">
      <alignment horizontal="center" vertical="center"/>
    </xf>
    <xf numFmtId="182" fontId="8" fillId="0" borderId="150" xfId="0" applyNumberFormat="1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182" fontId="8" fillId="0" borderId="57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82" fontId="8" fillId="0" borderId="61" xfId="0" applyNumberFormat="1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182" fontId="8" fillId="0" borderId="25" xfId="0" applyNumberFormat="1" applyFont="1" applyBorder="1" applyAlignment="1">
      <alignment horizontal="center" vertical="center"/>
    </xf>
    <xf numFmtId="182" fontId="8" fillId="0" borderId="92" xfId="0" applyNumberFormat="1" applyFont="1" applyBorder="1" applyAlignment="1">
      <alignment horizontal="center" vertical="center"/>
    </xf>
    <xf numFmtId="189" fontId="8" fillId="0" borderId="34" xfId="0" applyNumberFormat="1" applyFont="1" applyBorder="1" applyAlignment="1">
      <alignment horizontal="center" vertical="center"/>
    </xf>
    <xf numFmtId="189" fontId="8" fillId="0" borderId="57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82" fontId="8" fillId="0" borderId="7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2" fontId="8" fillId="0" borderId="70" xfId="0" applyNumberFormat="1" applyFont="1" applyBorder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50" xfId="6" applyFont="1" applyBorder="1" applyAlignment="1">
      <alignment horizontal="center" vertical="center"/>
    </xf>
    <xf numFmtId="0" fontId="10" fillId="0" borderId="15" xfId="6" applyFont="1" applyBorder="1" applyAlignment="1">
      <alignment horizontal="center" vertical="center"/>
    </xf>
    <xf numFmtId="0" fontId="10" fillId="0" borderId="157" xfId="6" applyFont="1" applyBorder="1" applyAlignment="1">
      <alignment horizontal="center" vertical="center"/>
    </xf>
    <xf numFmtId="0" fontId="10" fillId="0" borderId="165" xfId="6" applyFont="1" applyBorder="1" applyAlignment="1">
      <alignment horizontal="center" vertical="center"/>
    </xf>
    <xf numFmtId="0" fontId="10" fillId="0" borderId="20" xfId="6" applyFont="1" applyBorder="1" applyAlignment="1">
      <alignment horizontal="center" vertical="center"/>
    </xf>
    <xf numFmtId="0" fontId="10" fillId="0" borderId="160" xfId="6" applyFont="1" applyBorder="1" applyAlignment="1">
      <alignment horizontal="center" vertical="center"/>
    </xf>
    <xf numFmtId="0" fontId="10" fillId="0" borderId="168" xfId="6" applyFont="1" applyBorder="1" applyAlignment="1">
      <alignment horizontal="center" vertical="center"/>
    </xf>
    <xf numFmtId="0" fontId="10" fillId="0" borderId="171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10" fillId="0" borderId="172" xfId="6" applyFont="1" applyBorder="1" applyAlignment="1">
      <alignment horizontal="center" vertical="center"/>
    </xf>
    <xf numFmtId="0" fontId="10" fillId="0" borderId="166" xfId="6" applyFont="1" applyBorder="1" applyAlignment="1">
      <alignment horizontal="center" vertical="center"/>
    </xf>
    <xf numFmtId="0" fontId="10" fillId="0" borderId="167" xfId="6" applyFont="1" applyBorder="1" applyAlignment="1">
      <alignment horizontal="center" vertical="center" wrapText="1"/>
    </xf>
    <xf numFmtId="0" fontId="10" fillId="0" borderId="167" xfId="6" applyFont="1" applyBorder="1" applyAlignment="1">
      <alignment horizontal="center" vertical="center"/>
    </xf>
    <xf numFmtId="0" fontId="10" fillId="0" borderId="54" xfId="6" applyFont="1" applyBorder="1" applyAlignment="1">
      <alignment horizontal="center" vertical="center"/>
    </xf>
    <xf numFmtId="0" fontId="10" fillId="0" borderId="147" xfId="6" applyFont="1" applyBorder="1" applyAlignment="1">
      <alignment horizontal="center" vertical="center"/>
    </xf>
    <xf numFmtId="0" fontId="10" fillId="0" borderId="165" xfId="6" applyFont="1" applyFill="1" applyBorder="1" applyAlignment="1">
      <alignment horizontal="center" vertical="center" shrinkToFit="1"/>
    </xf>
    <xf numFmtId="0" fontId="10" fillId="0" borderId="167" xfId="6" applyFont="1" applyFill="1" applyBorder="1" applyAlignment="1">
      <alignment horizontal="center" vertical="center" shrinkToFit="1"/>
    </xf>
    <xf numFmtId="0" fontId="10" fillId="0" borderId="169" xfId="6" applyFont="1" applyBorder="1" applyAlignment="1">
      <alignment horizontal="center" vertical="center"/>
    </xf>
    <xf numFmtId="0" fontId="10" fillId="0" borderId="161" xfId="6" applyFont="1" applyBorder="1" applyAlignment="1">
      <alignment horizontal="center" vertical="center"/>
    </xf>
    <xf numFmtId="0" fontId="10" fillId="0" borderId="173" xfId="6" applyFont="1" applyBorder="1" applyAlignment="1">
      <alignment horizontal="center" vertical="center"/>
    </xf>
    <xf numFmtId="0" fontId="10" fillId="0" borderId="162" xfId="6" applyFont="1" applyBorder="1" applyAlignment="1">
      <alignment horizontal="center" vertical="center"/>
    </xf>
    <xf numFmtId="0" fontId="10" fillId="0" borderId="163" xfId="6" applyFont="1" applyBorder="1" applyAlignment="1">
      <alignment horizontal="center" vertical="center"/>
    </xf>
    <xf numFmtId="0" fontId="10" fillId="0" borderId="164" xfId="6" applyFont="1" applyBorder="1" applyAlignment="1">
      <alignment horizontal="center" vertical="center"/>
    </xf>
    <xf numFmtId="0" fontId="10" fillId="0" borderId="170" xfId="6" applyFont="1" applyBorder="1" applyAlignment="1">
      <alignment horizontal="center" vertical="center"/>
    </xf>
    <xf numFmtId="0" fontId="10" fillId="0" borderId="84" xfId="6" applyFont="1" applyBorder="1" applyAlignment="1">
      <alignment horizontal="center" vertic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/>
    <xf numFmtId="0" fontId="10" fillId="0" borderId="0" xfId="6" applyFont="1" applyAlignment="1">
      <alignment horizontal="left"/>
    </xf>
    <xf numFmtId="0" fontId="31" fillId="0" borderId="2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 wrapText="1"/>
    </xf>
    <xf numFmtId="0" fontId="7" fillId="0" borderId="14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2" fontId="7" fillId="0" borderId="71" xfId="0" applyNumberFormat="1" applyFont="1" applyBorder="1" applyAlignment="1">
      <alignment horizontal="center" vertical="center"/>
    </xf>
    <xf numFmtId="2" fontId="7" fillId="0" borderId="72" xfId="0" applyNumberFormat="1" applyFont="1" applyBorder="1" applyAlignment="1">
      <alignment horizontal="center" vertical="center"/>
    </xf>
    <xf numFmtId="2" fontId="7" fillId="0" borderId="174" xfId="0" applyNumberFormat="1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0" borderId="176" xfId="0" applyFont="1" applyBorder="1" applyAlignment="1">
      <alignment horizontal="center" vertical="center"/>
    </xf>
    <xf numFmtId="2" fontId="7" fillId="0" borderId="74" xfId="0" applyNumberFormat="1" applyFont="1" applyBorder="1" applyAlignment="1">
      <alignment horizontal="center" vertical="center"/>
    </xf>
    <xf numFmtId="2" fontId="7" fillId="0" borderId="75" xfId="0" applyNumberFormat="1" applyFont="1" applyBorder="1" applyAlignment="1">
      <alignment horizontal="center" vertical="center"/>
    </xf>
    <xf numFmtId="2" fontId="7" fillId="0" borderId="133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82" fontId="7" fillId="0" borderId="177" xfId="0" applyNumberFormat="1" applyFont="1" applyBorder="1" applyAlignment="1">
      <alignment horizontal="center" vertical="center"/>
    </xf>
    <xf numFmtId="182" fontId="7" fillId="0" borderId="178" xfId="0" applyNumberFormat="1" applyFont="1" applyBorder="1" applyAlignment="1">
      <alignment horizontal="center" vertical="center"/>
    </xf>
    <xf numFmtId="182" fontId="7" fillId="0" borderId="129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7" fillId="0" borderId="97" xfId="0" applyNumberFormat="1" applyFont="1" applyBorder="1" applyAlignment="1">
      <alignment horizontal="center" vertical="center"/>
    </xf>
    <xf numFmtId="2" fontId="7" fillId="0" borderId="98" xfId="0" applyNumberFormat="1" applyFont="1" applyBorder="1" applyAlignment="1">
      <alignment horizontal="center" vertical="center"/>
    </xf>
    <xf numFmtId="2" fontId="7" fillId="0" borderId="17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0" fontId="7" fillId="0" borderId="182" xfId="0" applyFont="1" applyBorder="1" applyAlignment="1">
      <alignment horizontal="center" vertical="center"/>
    </xf>
    <xf numFmtId="0" fontId="7" fillId="0" borderId="183" xfId="0" applyFont="1" applyBorder="1" applyAlignment="1">
      <alignment horizontal="center" vertical="center"/>
    </xf>
    <xf numFmtId="182" fontId="7" fillId="0" borderId="184" xfId="0" applyNumberFormat="1" applyFont="1" applyBorder="1" applyAlignment="1">
      <alignment horizontal="center" vertical="center"/>
    </xf>
    <xf numFmtId="182" fontId="7" fillId="0" borderId="33" xfId="0" applyNumberFormat="1" applyFont="1" applyBorder="1" applyAlignment="1">
      <alignment horizontal="center" vertical="center"/>
    </xf>
    <xf numFmtId="182" fontId="7" fillId="0" borderId="155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181" fontId="8" fillId="0" borderId="185" xfId="0" applyNumberFormat="1" applyFont="1" applyBorder="1" applyAlignment="1">
      <alignment horizontal="right" vertical="center"/>
    </xf>
    <xf numFmtId="0" fontId="16" fillId="0" borderId="8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8" fillId="0" borderId="157" xfId="0" applyFont="1" applyBorder="1" applyAlignment="1">
      <alignment vertical="center"/>
    </xf>
    <xf numFmtId="0" fontId="25" fillId="0" borderId="77" xfId="0" applyFont="1" applyBorder="1" applyAlignment="1">
      <alignment vertical="center"/>
    </xf>
    <xf numFmtId="0" fontId="8" fillId="0" borderId="186" xfId="0" applyFont="1" applyBorder="1" applyAlignment="1">
      <alignment vertical="center"/>
    </xf>
    <xf numFmtId="0" fontId="8" fillId="0" borderId="187" xfId="0" applyFont="1" applyBorder="1" applyAlignment="1">
      <alignment vertical="center"/>
    </xf>
    <xf numFmtId="0" fontId="8" fillId="0" borderId="188" xfId="0" applyFont="1" applyBorder="1" applyAlignment="1">
      <alignment vertical="center"/>
    </xf>
    <xf numFmtId="0" fontId="24" fillId="0" borderId="51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25" fillId="0" borderId="7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52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64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24" fillId="0" borderId="61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8" fillId="0" borderId="61" xfId="0" applyFont="1" applyBorder="1" applyAlignment="1">
      <alignment vertical="center"/>
    </xf>
    <xf numFmtId="0" fontId="25" fillId="0" borderId="3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176" fontId="25" fillId="0" borderId="39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" fontId="25" fillId="0" borderId="39" xfId="0" applyNumberFormat="1" applyFont="1" applyBorder="1" applyAlignment="1">
      <alignment horizontal="center" vertical="center"/>
    </xf>
    <xf numFmtId="183" fontId="25" fillId="0" borderId="40" xfId="0" applyNumberFormat="1" applyFont="1" applyBorder="1" applyAlignment="1">
      <alignment horizontal="center" vertical="center"/>
    </xf>
    <xf numFmtId="1" fontId="25" fillId="0" borderId="40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49" fontId="24" fillId="0" borderId="50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vertical="center"/>
    </xf>
    <xf numFmtId="0" fontId="32" fillId="0" borderId="0" xfId="0" applyFont="1" applyAlignment="1">
      <alignment vertical="center"/>
    </xf>
    <xf numFmtId="188" fontId="8" fillId="0" borderId="59" xfId="0" applyNumberFormat="1" applyFont="1" applyBorder="1" applyAlignment="1">
      <alignment horizontal="center" vertical="center"/>
    </xf>
    <xf numFmtId="188" fontId="24" fillId="0" borderId="82" xfId="0" applyNumberFormat="1" applyFont="1" applyBorder="1" applyAlignment="1">
      <alignment horizontal="center" vertical="center"/>
    </xf>
    <xf numFmtId="188" fontId="8" fillId="0" borderId="157" xfId="0" applyNumberFormat="1" applyFont="1" applyBorder="1" applyAlignment="1">
      <alignment horizontal="center" vertical="center"/>
    </xf>
    <xf numFmtId="188" fontId="8" fillId="0" borderId="158" xfId="0" applyNumberFormat="1" applyFont="1" applyBorder="1" applyAlignment="1">
      <alignment horizontal="center" vertical="center"/>
    </xf>
    <xf numFmtId="56" fontId="8" fillId="0" borderId="157" xfId="0" applyNumberFormat="1" applyFont="1" applyBorder="1" applyAlignment="1">
      <alignment horizontal="center" vertical="center"/>
    </xf>
    <xf numFmtId="189" fontId="8" fillId="0" borderId="51" xfId="0" applyNumberFormat="1" applyFont="1" applyBorder="1" applyAlignment="1">
      <alignment horizontal="center" vertical="center"/>
    </xf>
    <xf numFmtId="189" fontId="24" fillId="0" borderId="57" xfId="0" applyNumberFormat="1" applyFont="1" applyBorder="1" applyAlignment="1">
      <alignment horizontal="center" vertical="center"/>
    </xf>
    <xf numFmtId="189" fontId="8" fillId="0" borderId="39" xfId="0" applyNumberFormat="1" applyFont="1" applyBorder="1" applyAlignment="1">
      <alignment horizontal="center" vertical="center"/>
    </xf>
    <xf numFmtId="20" fontId="24" fillId="0" borderId="57" xfId="0" applyNumberFormat="1" applyFont="1" applyBorder="1" applyAlignment="1">
      <alignment horizontal="center" vertical="center"/>
    </xf>
    <xf numFmtId="20" fontId="25" fillId="0" borderId="39" xfId="0" applyNumberFormat="1" applyFont="1" applyBorder="1" applyAlignment="1">
      <alignment horizontal="center" vertical="center"/>
    </xf>
    <xf numFmtId="182" fontId="24" fillId="0" borderId="57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85" fontId="8" fillId="0" borderId="56" xfId="0" applyNumberFormat="1" applyFont="1" applyBorder="1" applyAlignment="1">
      <alignment horizontal="center" vertical="center"/>
    </xf>
    <xf numFmtId="185" fontId="24" fillId="0" borderId="56" xfId="0" applyNumberFormat="1" applyFont="1" applyBorder="1" applyAlignment="1">
      <alignment horizontal="center" vertical="center"/>
    </xf>
    <xf numFmtId="185" fontId="8" fillId="0" borderId="157" xfId="0" applyNumberFormat="1" applyFont="1" applyBorder="1" applyAlignment="1">
      <alignment horizontal="center" vertical="center"/>
    </xf>
    <xf numFmtId="185" fontId="8" fillId="0" borderId="59" xfId="0" applyNumberFormat="1" applyFont="1" applyBorder="1" applyAlignment="1">
      <alignment horizontal="center" vertical="center"/>
    </xf>
    <xf numFmtId="185" fontId="24" fillId="0" borderId="57" xfId="0" applyNumberFormat="1" applyFont="1" applyBorder="1" applyAlignment="1">
      <alignment horizontal="center" vertical="center"/>
    </xf>
    <xf numFmtId="183" fontId="24" fillId="0" borderId="57" xfId="0" applyNumberFormat="1" applyFont="1" applyBorder="1" applyAlignment="1">
      <alignment horizontal="center" vertical="center"/>
    </xf>
    <xf numFmtId="2" fontId="24" fillId="0" borderId="57" xfId="0" applyNumberFormat="1" applyFont="1" applyBorder="1" applyAlignment="1">
      <alignment horizontal="center" vertical="center"/>
    </xf>
    <xf numFmtId="1" fontId="24" fillId="0" borderId="57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82" fontId="24" fillId="0" borderId="83" xfId="0" applyNumberFormat="1" applyFont="1" applyBorder="1" applyAlignment="1">
      <alignment horizontal="center" vertical="center"/>
    </xf>
    <xf numFmtId="182" fontId="8" fillId="0" borderId="31" xfId="0" applyNumberFormat="1" applyFont="1" applyBorder="1" applyAlignment="1">
      <alignment horizontal="center" vertical="center"/>
    </xf>
    <xf numFmtId="1" fontId="8" fillId="0" borderId="83" xfId="0" applyNumberFormat="1" applyFont="1" applyBorder="1" applyAlignment="1">
      <alignment horizontal="center" vertical="center"/>
    </xf>
    <xf numFmtId="1" fontId="24" fillId="0" borderId="83" xfId="0" applyNumberFormat="1" applyFont="1" applyBorder="1" applyAlignment="1">
      <alignment horizontal="center" vertical="center"/>
    </xf>
    <xf numFmtId="1" fontId="8" fillId="0" borderId="150" xfId="0" applyNumberFormat="1" applyFont="1" applyBorder="1" applyAlignment="1">
      <alignment horizontal="center" vertical="center"/>
    </xf>
    <xf numFmtId="2" fontId="8" fillId="0" borderId="64" xfId="0" applyNumberFormat="1" applyFont="1" applyBorder="1" applyAlignment="1">
      <alignment horizontal="center" vertical="center"/>
    </xf>
    <xf numFmtId="2" fontId="8" fillId="0" borderId="7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82" fontId="24" fillId="0" borderId="92" xfId="0" applyNumberFormat="1" applyFont="1" applyBorder="1" applyAlignment="1">
      <alignment horizontal="center" vertical="center"/>
    </xf>
    <xf numFmtId="182" fontId="8" fillId="0" borderId="2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56" fontId="24" fillId="0" borderId="82" xfId="0" applyNumberFormat="1" applyFont="1" applyBorder="1" applyAlignment="1">
      <alignment horizontal="center" vertical="center"/>
    </xf>
    <xf numFmtId="56" fontId="25" fillId="0" borderId="157" xfId="0" applyNumberFormat="1" applyFont="1" applyBorder="1" applyAlignment="1">
      <alignment horizontal="center" vertical="center"/>
    </xf>
    <xf numFmtId="56" fontId="25" fillId="0" borderId="158" xfId="0" applyNumberFormat="1" applyFont="1" applyBorder="1" applyAlignment="1">
      <alignment horizontal="center" vertical="center"/>
    </xf>
    <xf numFmtId="56" fontId="25" fillId="0" borderId="17" xfId="0" applyNumberFormat="1" applyFont="1" applyBorder="1" applyAlignment="1">
      <alignment horizontal="center" vertical="center"/>
    </xf>
    <xf numFmtId="20" fontId="25" fillId="0" borderId="34" xfId="0" applyNumberFormat="1" applyFont="1" applyBorder="1" applyAlignment="1">
      <alignment horizontal="center" vertical="center"/>
    </xf>
    <xf numFmtId="20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82" fontId="25" fillId="0" borderId="34" xfId="0" applyNumberFormat="1" applyFont="1" applyBorder="1" applyAlignment="1">
      <alignment horizontal="center" vertical="center"/>
    </xf>
    <xf numFmtId="182" fontId="25" fillId="0" borderId="3" xfId="0" applyNumberFormat="1" applyFont="1" applyBorder="1" applyAlignment="1">
      <alignment horizontal="center" vertical="center"/>
    </xf>
    <xf numFmtId="185" fontId="8" fillId="0" borderId="60" xfId="0" applyNumberFormat="1" applyFont="1" applyBorder="1" applyAlignment="1">
      <alignment horizontal="right" vertical="center"/>
    </xf>
    <xf numFmtId="185" fontId="25" fillId="0" borderId="56" xfId="0" applyNumberFormat="1" applyFont="1" applyBorder="1" applyAlignment="1">
      <alignment horizontal="right" vertical="center"/>
    </xf>
    <xf numFmtId="185" fontId="8" fillId="0" borderId="56" xfId="0" applyNumberFormat="1" applyFont="1" applyBorder="1" applyAlignment="1">
      <alignment horizontal="right" vertical="center"/>
    </xf>
    <xf numFmtId="185" fontId="25" fillId="0" borderId="40" xfId="0" applyNumberFormat="1" applyFont="1" applyBorder="1" applyAlignment="1">
      <alignment horizontal="right" vertical="center"/>
    </xf>
    <xf numFmtId="185" fontId="8" fillId="0" borderId="59" xfId="0" applyNumberFormat="1" applyFont="1" applyBorder="1" applyAlignment="1">
      <alignment horizontal="right" vertical="center"/>
    </xf>
    <xf numFmtId="185" fontId="8" fillId="0" borderId="32" xfId="0" applyNumberFormat="1" applyFont="1" applyBorder="1" applyAlignment="1">
      <alignment horizontal="right" vertical="center"/>
    </xf>
    <xf numFmtId="185" fontId="8" fillId="0" borderId="2" xfId="0" applyNumberFormat="1" applyFont="1" applyBorder="1" applyAlignment="1">
      <alignment horizontal="right" vertical="center"/>
    </xf>
    <xf numFmtId="185" fontId="8" fillId="0" borderId="51" xfId="0" applyNumberFormat="1" applyFont="1" applyBorder="1" applyAlignment="1">
      <alignment horizontal="right" vertical="center"/>
    </xf>
    <xf numFmtId="185" fontId="25" fillId="0" borderId="57" xfId="0" applyNumberFormat="1" applyFont="1" applyBorder="1" applyAlignment="1">
      <alignment horizontal="right" vertical="center"/>
    </xf>
    <xf numFmtId="185" fontId="8" fillId="0" borderId="57" xfId="0" applyNumberFormat="1" applyFont="1" applyBorder="1" applyAlignment="1">
      <alignment horizontal="right" vertical="center"/>
    </xf>
    <xf numFmtId="185" fontId="25" fillId="0" borderId="39" xfId="0" applyNumberFormat="1" applyFont="1" applyBorder="1" applyAlignment="1">
      <alignment horizontal="right" vertical="center"/>
    </xf>
    <xf numFmtId="185" fontId="8" fillId="0" borderId="34" xfId="0" applyNumberFormat="1" applyFont="1" applyBorder="1" applyAlignment="1">
      <alignment horizontal="right" vertical="center"/>
    </xf>
    <xf numFmtId="185" fontId="8" fillId="0" borderId="3" xfId="0" applyNumberFormat="1" applyFont="1" applyBorder="1" applyAlignment="1">
      <alignment horizontal="right" vertical="center"/>
    </xf>
    <xf numFmtId="183" fontId="8" fillId="0" borderId="51" xfId="0" applyNumberFormat="1" applyFont="1" applyBorder="1" applyAlignment="1">
      <alignment horizontal="right" vertical="center"/>
    </xf>
    <xf numFmtId="183" fontId="25" fillId="0" borderId="57" xfId="0" applyNumberFormat="1" applyFont="1" applyBorder="1" applyAlignment="1">
      <alignment horizontal="right" vertical="center"/>
    </xf>
    <xf numFmtId="183" fontId="8" fillId="0" borderId="57" xfId="0" applyNumberFormat="1" applyFont="1" applyBorder="1" applyAlignment="1">
      <alignment horizontal="right" vertical="center"/>
    </xf>
    <xf numFmtId="183" fontId="25" fillId="0" borderId="39" xfId="0" applyNumberFormat="1" applyFont="1" applyBorder="1" applyAlignment="1">
      <alignment horizontal="right" vertical="center"/>
    </xf>
    <xf numFmtId="183" fontId="8" fillId="0" borderId="34" xfId="0" applyNumberFormat="1" applyFont="1" applyBorder="1" applyAlignment="1">
      <alignment horizontal="right" vertical="center"/>
    </xf>
    <xf numFmtId="183" fontId="8" fillId="0" borderId="3" xfId="0" applyNumberFormat="1" applyFont="1" applyBorder="1" applyAlignment="1">
      <alignment horizontal="right" vertical="center"/>
    </xf>
    <xf numFmtId="2" fontId="8" fillId="0" borderId="51" xfId="0" applyNumberFormat="1" applyFont="1" applyBorder="1" applyAlignment="1">
      <alignment horizontal="right" vertical="center"/>
    </xf>
    <xf numFmtId="2" fontId="25" fillId="0" borderId="57" xfId="0" applyNumberFormat="1" applyFont="1" applyBorder="1" applyAlignment="1">
      <alignment horizontal="right" vertical="center"/>
    </xf>
    <xf numFmtId="2" fontId="8" fillId="0" borderId="57" xfId="0" applyNumberFormat="1" applyFont="1" applyBorder="1" applyAlignment="1">
      <alignment horizontal="right" vertical="center"/>
    </xf>
    <xf numFmtId="2" fontId="25" fillId="0" borderId="39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1" fontId="25" fillId="0" borderId="57" xfId="0" applyNumberFormat="1" applyFont="1" applyBorder="1" applyAlignment="1">
      <alignment horizontal="center" vertical="center"/>
    </xf>
    <xf numFmtId="183" fontId="25" fillId="0" borderId="57" xfId="0" applyNumberFormat="1" applyFont="1" applyBorder="1" applyAlignment="1">
      <alignment horizontal="center" vertical="center"/>
    </xf>
    <xf numFmtId="182" fontId="25" fillId="0" borderId="57" xfId="0" applyNumberFormat="1" applyFont="1" applyBorder="1" applyAlignment="1">
      <alignment horizontal="center" vertical="center"/>
    </xf>
    <xf numFmtId="1" fontId="25" fillId="0" borderId="51" xfId="0" applyNumberFormat="1" applyFont="1" applyBorder="1" applyAlignment="1">
      <alignment horizontal="center" vertical="center"/>
    </xf>
    <xf numFmtId="182" fontId="8" fillId="0" borderId="64" xfId="0" applyNumberFormat="1" applyFont="1" applyBorder="1" applyAlignment="1">
      <alignment horizontal="right" vertical="center"/>
    </xf>
    <xf numFmtId="182" fontId="25" fillId="0" borderId="83" xfId="0" applyNumberFormat="1" applyFont="1" applyBorder="1" applyAlignment="1">
      <alignment horizontal="right" vertical="center"/>
    </xf>
    <xf numFmtId="182" fontId="8" fillId="0" borderId="83" xfId="0" applyNumberFormat="1" applyFont="1" applyBorder="1" applyAlignment="1">
      <alignment horizontal="right" vertical="center"/>
    </xf>
    <xf numFmtId="182" fontId="25" fillId="0" borderId="79" xfId="0" applyNumberFormat="1" applyFont="1" applyBorder="1" applyAlignment="1">
      <alignment horizontal="right" vertical="center"/>
    </xf>
    <xf numFmtId="182" fontId="8" fillId="0" borderId="61" xfId="0" applyNumberFormat="1" applyFont="1" applyBorder="1" applyAlignment="1">
      <alignment horizontal="right" vertical="center"/>
    </xf>
    <xf numFmtId="182" fontId="25" fillId="0" borderId="92" xfId="0" applyNumberFormat="1" applyFont="1" applyBorder="1" applyAlignment="1">
      <alignment horizontal="right" vertical="center"/>
    </xf>
    <xf numFmtId="182" fontId="8" fillId="0" borderId="9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right" vertical="center"/>
    </xf>
    <xf numFmtId="0" fontId="25" fillId="0" borderId="56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49" fontId="24" fillId="0" borderId="135" xfId="0" quotePrefix="1" applyNumberFormat="1" applyFont="1" applyBorder="1" applyAlignment="1">
      <alignment horizontal="center" vertical="center"/>
    </xf>
    <xf numFmtId="49" fontId="8" fillId="0" borderId="50" xfId="0" quotePrefix="1" applyNumberFormat="1" applyFont="1" applyBorder="1" applyAlignment="1">
      <alignment horizontal="center" vertical="center"/>
    </xf>
    <xf numFmtId="49" fontId="8" fillId="0" borderId="135" xfId="0" quotePrefix="1" applyNumberFormat="1" applyFont="1" applyBorder="1" applyAlignment="1">
      <alignment horizontal="center" vertical="center"/>
    </xf>
    <xf numFmtId="49" fontId="25" fillId="0" borderId="50" xfId="0" quotePrefix="1" applyNumberFormat="1" applyFont="1" applyBorder="1" applyAlignment="1">
      <alignment horizontal="center" vertical="center"/>
    </xf>
    <xf numFmtId="49" fontId="25" fillId="0" borderId="135" xfId="0" quotePrefix="1" applyNumberFormat="1" applyFont="1" applyBorder="1" applyAlignment="1">
      <alignment horizontal="center" vertical="center"/>
    </xf>
    <xf numFmtId="49" fontId="25" fillId="0" borderId="15" xfId="0" quotePrefix="1" applyNumberFormat="1" applyFont="1" applyBorder="1" applyAlignment="1">
      <alignment horizontal="center" vertical="center"/>
    </xf>
    <xf numFmtId="49" fontId="8" fillId="0" borderId="53" xfId="0" quotePrefix="1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82" fontId="8" fillId="0" borderId="47" xfId="0" applyNumberFormat="1" applyFont="1" applyBorder="1" applyAlignment="1">
      <alignment horizontal="right" vertical="center"/>
    </xf>
    <xf numFmtId="182" fontId="8" fillId="0" borderId="48" xfId="0" applyNumberFormat="1" applyFont="1" applyBorder="1" applyAlignment="1">
      <alignment horizontal="right" vertical="center"/>
    </xf>
    <xf numFmtId="182" fontId="8" fillId="0" borderId="49" xfId="0" applyNumberFormat="1" applyFont="1" applyBorder="1" applyAlignment="1">
      <alignment horizontal="right" vertical="center"/>
    </xf>
    <xf numFmtId="182" fontId="8" fillId="0" borderId="9" xfId="0" applyNumberFormat="1" applyFont="1" applyBorder="1" applyAlignment="1">
      <alignment horizontal="right" vertical="center"/>
    </xf>
    <xf numFmtId="182" fontId="8" fillId="0" borderId="10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5" fontId="8" fillId="0" borderId="40" xfId="0" applyNumberFormat="1" applyFont="1" applyBorder="1" applyAlignment="1">
      <alignment horizontal="right" vertical="center"/>
    </xf>
    <xf numFmtId="185" fontId="8" fillId="0" borderId="39" xfId="0" applyNumberFormat="1" applyFont="1" applyBorder="1" applyAlignment="1">
      <alignment horizontal="right" vertical="center"/>
    </xf>
    <xf numFmtId="183" fontId="8" fillId="0" borderId="39" xfId="0" applyNumberFormat="1" applyFont="1" applyBorder="1" applyAlignment="1">
      <alignment horizontal="right" vertical="center"/>
    </xf>
    <xf numFmtId="2" fontId="8" fillId="0" borderId="39" xfId="0" applyNumberFormat="1" applyFont="1" applyBorder="1" applyAlignment="1">
      <alignment horizontal="right" vertical="center"/>
    </xf>
    <xf numFmtId="182" fontId="8" fillId="0" borderId="79" xfId="0" applyNumberFormat="1" applyFont="1" applyBorder="1" applyAlignment="1">
      <alignment horizontal="right" vertical="center"/>
    </xf>
    <xf numFmtId="182" fontId="8" fillId="0" borderId="31" xfId="0" applyNumberFormat="1" applyFont="1" applyBorder="1" applyAlignment="1">
      <alignment horizontal="right" vertical="center"/>
    </xf>
    <xf numFmtId="182" fontId="8" fillId="0" borderId="13" xfId="0" applyNumberFormat="1" applyFont="1" applyBorder="1" applyAlignment="1">
      <alignment horizontal="right" vertical="center"/>
    </xf>
    <xf numFmtId="182" fontId="8" fillId="0" borderId="52" xfId="0" applyNumberFormat="1" applyFont="1" applyBorder="1" applyAlignment="1">
      <alignment horizontal="right" vertical="center"/>
    </xf>
    <xf numFmtId="182" fontId="8" fillId="0" borderId="25" xfId="0" applyNumberFormat="1" applyFont="1" applyBorder="1" applyAlignment="1">
      <alignment horizontal="right" vertical="center"/>
    </xf>
    <xf numFmtId="182" fontId="8" fillId="0" borderId="1" xfId="0" applyNumberFormat="1" applyFont="1" applyBorder="1" applyAlignment="1">
      <alignment horizontal="right" vertical="center"/>
    </xf>
    <xf numFmtId="0" fontId="25" fillId="0" borderId="186" xfId="0" applyFont="1" applyBorder="1" applyAlignment="1">
      <alignment vertical="center"/>
    </xf>
    <xf numFmtId="0" fontId="25" fillId="0" borderId="187" xfId="0" applyFont="1" applyBorder="1" applyAlignment="1">
      <alignment vertical="center"/>
    </xf>
    <xf numFmtId="0" fontId="25" fillId="0" borderId="188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176" fontId="25" fillId="0" borderId="145" xfId="0" applyNumberFormat="1" applyFont="1" applyBorder="1" applyAlignment="1">
      <alignment vertical="center"/>
    </xf>
    <xf numFmtId="176" fontId="25" fillId="0" borderId="53" xfId="0" applyNumberFormat="1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182" fontId="8" fillId="0" borderId="51" xfId="0" applyNumberFormat="1" applyFont="1" applyFill="1" applyBorder="1" applyAlignment="1">
      <alignment horizontal="center" vertical="center"/>
    </xf>
    <xf numFmtId="182" fontId="8" fillId="0" borderId="34" xfId="0" applyNumberFormat="1" applyFont="1" applyFill="1" applyBorder="1" applyAlignment="1">
      <alignment horizontal="center" vertical="center"/>
    </xf>
    <xf numFmtId="182" fontId="8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80" fontId="8" fillId="0" borderId="57" xfId="0" applyNumberFormat="1" applyFont="1" applyFill="1" applyBorder="1" applyAlignment="1">
      <alignment horizontal="center" vertical="center"/>
    </xf>
    <xf numFmtId="180" fontId="8" fillId="0" borderId="39" xfId="0" applyNumberFormat="1" applyFont="1" applyFill="1" applyBorder="1" applyAlignment="1">
      <alignment horizontal="center" vertical="center"/>
    </xf>
    <xf numFmtId="180" fontId="8" fillId="0" borderId="3" xfId="0" applyNumberFormat="1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83" fontId="8" fillId="0" borderId="57" xfId="0" applyNumberFormat="1" applyFont="1" applyFill="1" applyBorder="1" applyAlignment="1">
      <alignment horizontal="center" vertical="center"/>
    </xf>
    <xf numFmtId="183" fontId="8" fillId="0" borderId="39" xfId="0" applyNumberFormat="1" applyFont="1" applyFill="1" applyBorder="1" applyAlignment="1">
      <alignment horizontal="center" vertical="center"/>
    </xf>
    <xf numFmtId="183" fontId="8" fillId="0" borderId="3" xfId="0" applyNumberFormat="1" applyFont="1" applyFill="1" applyBorder="1" applyAlignment="1">
      <alignment horizontal="center" vertical="center"/>
    </xf>
    <xf numFmtId="184" fontId="8" fillId="0" borderId="57" xfId="0" applyNumberFormat="1" applyFont="1" applyFill="1" applyBorder="1" applyAlignment="1">
      <alignment horizontal="center" vertical="center"/>
    </xf>
    <xf numFmtId="184" fontId="8" fillId="0" borderId="39" xfId="0" applyNumberFormat="1" applyFont="1" applyFill="1" applyBorder="1" applyAlignment="1">
      <alignment horizontal="center" vertical="center"/>
    </xf>
    <xf numFmtId="184" fontId="8" fillId="0" borderId="3" xfId="0" applyNumberFormat="1" applyFont="1" applyFill="1" applyBorder="1" applyAlignment="1">
      <alignment horizontal="center" vertical="center"/>
    </xf>
    <xf numFmtId="182" fontId="8" fillId="0" borderId="39" xfId="0" applyNumberFormat="1" applyFont="1" applyFill="1" applyBorder="1" applyAlignment="1">
      <alignment horizontal="center" vertical="center"/>
    </xf>
    <xf numFmtId="2" fontId="8" fillId="0" borderId="39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185" fontId="8" fillId="0" borderId="39" xfId="0" applyNumberFormat="1" applyFont="1" applyFill="1" applyBorder="1" applyAlignment="1">
      <alignment horizontal="center" vertical="center"/>
    </xf>
    <xf numFmtId="185" fontId="8" fillId="0" borderId="3" xfId="0" applyNumberFormat="1" applyFont="1" applyFill="1" applyBorder="1" applyAlignment="1">
      <alignment horizontal="center" vertical="center"/>
    </xf>
    <xf numFmtId="2" fontId="8" fillId="0" borderId="57" xfId="0" applyNumberFormat="1" applyFont="1" applyFill="1" applyBorder="1" applyAlignment="1">
      <alignment horizontal="center" vertical="center"/>
    </xf>
    <xf numFmtId="1" fontId="8" fillId="0" borderId="39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86" fontId="8" fillId="0" borderId="51" xfId="0" applyNumberFormat="1" applyFont="1" applyFill="1" applyBorder="1" applyAlignment="1">
      <alignment horizontal="center" vertical="center"/>
    </xf>
    <xf numFmtId="186" fontId="8" fillId="0" borderId="39" xfId="0" applyNumberFormat="1" applyFont="1" applyFill="1" applyBorder="1" applyAlignment="1">
      <alignment horizontal="center" vertical="center"/>
    </xf>
    <xf numFmtId="186" fontId="8" fillId="0" borderId="3" xfId="0" applyNumberFormat="1" applyFont="1" applyFill="1" applyBorder="1" applyAlignment="1">
      <alignment horizontal="center" vertical="center"/>
    </xf>
    <xf numFmtId="186" fontId="8" fillId="0" borderId="58" xfId="0" applyNumberFormat="1" applyFont="1" applyFill="1" applyBorder="1" applyAlignment="1">
      <alignment horizontal="center" vertical="center"/>
    </xf>
    <xf numFmtId="186" fontId="8" fillId="0" borderId="54" xfId="0" applyNumberFormat="1" applyFont="1" applyFill="1" applyBorder="1" applyAlignment="1">
      <alignment horizontal="center" vertical="center"/>
    </xf>
    <xf numFmtId="186" fontId="8" fillId="0" borderId="29" xfId="0" applyNumberFormat="1" applyFont="1" applyFill="1" applyBorder="1" applyAlignment="1">
      <alignment horizontal="center" vertical="center"/>
    </xf>
    <xf numFmtId="185" fontId="8" fillId="0" borderId="57" xfId="0" applyNumberFormat="1" applyFont="1" applyFill="1" applyBorder="1" applyAlignment="1">
      <alignment horizontal="center" vertical="center"/>
    </xf>
    <xf numFmtId="1" fontId="8" fillId="0" borderId="51" xfId="0" applyNumberFormat="1" applyFont="1" applyFill="1" applyBorder="1" applyAlignment="1">
      <alignment horizontal="center" vertical="center"/>
    </xf>
    <xf numFmtId="1" fontId="8" fillId="0" borderId="61" xfId="0" applyNumberFormat="1" applyFont="1" applyFill="1" applyBorder="1" applyAlignment="1">
      <alignment horizontal="center" vertical="center"/>
    </xf>
    <xf numFmtId="182" fontId="8" fillId="0" borderId="52" xfId="0" applyNumberFormat="1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center" vertical="center"/>
    </xf>
    <xf numFmtId="1" fontId="8" fillId="0" borderId="63" xfId="0" applyNumberFormat="1" applyFont="1" applyFill="1" applyBorder="1" applyAlignment="1">
      <alignment horizontal="center" vertical="center"/>
    </xf>
    <xf numFmtId="1" fontId="8" fillId="0" borderId="57" xfId="0" applyNumberFormat="1" applyFont="1" applyFill="1" applyBorder="1" applyAlignment="1">
      <alignment horizontal="center" vertical="center"/>
    </xf>
    <xf numFmtId="183" fontId="8" fillId="0" borderId="51" xfId="0" applyNumberFormat="1" applyFont="1" applyFill="1" applyBorder="1" applyAlignment="1">
      <alignment horizontal="center" vertical="center"/>
    </xf>
    <xf numFmtId="1" fontId="25" fillId="0" borderId="51" xfId="0" applyNumberFormat="1" applyFont="1" applyFill="1" applyBorder="1" applyAlignment="1">
      <alignment horizontal="center" vertical="center"/>
    </xf>
    <xf numFmtId="1" fontId="25" fillId="0" borderId="70" xfId="0" applyNumberFormat="1" applyFont="1" applyFill="1" applyBorder="1" applyAlignment="1">
      <alignment horizontal="center" vertical="center"/>
    </xf>
    <xf numFmtId="1" fontId="25" fillId="0" borderId="3" xfId="0" applyNumberFormat="1" applyFont="1" applyFill="1" applyBorder="1" applyAlignment="1">
      <alignment horizontal="center" vertical="center"/>
    </xf>
    <xf numFmtId="1" fontId="25" fillId="0" borderId="39" xfId="0" applyNumberFormat="1" applyFont="1" applyFill="1" applyBorder="1" applyAlignment="1">
      <alignment horizontal="center" vertical="center"/>
    </xf>
    <xf numFmtId="1" fontId="25" fillId="0" borderId="57" xfId="0" applyNumberFormat="1" applyFont="1" applyFill="1" applyBorder="1" applyAlignment="1">
      <alignment horizontal="center" vertical="center"/>
    </xf>
    <xf numFmtId="1" fontId="8" fillId="0" borderId="70" xfId="0" applyNumberFormat="1" applyFont="1" applyFill="1" applyBorder="1" applyAlignment="1">
      <alignment horizontal="center" vertical="center"/>
    </xf>
    <xf numFmtId="182" fontId="8" fillId="0" borderId="70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0" xfId="0" applyFill="1"/>
    <xf numFmtId="182" fontId="8" fillId="0" borderId="57" xfId="0" applyNumberFormat="1" applyFont="1" applyFill="1" applyBorder="1" applyAlignment="1">
      <alignment horizontal="center" vertical="center"/>
    </xf>
    <xf numFmtId="176" fontId="13" fillId="0" borderId="53" xfId="0" applyNumberFormat="1" applyFont="1" applyFill="1" applyBorder="1" applyAlignment="1">
      <alignment vertical="center"/>
    </xf>
    <xf numFmtId="176" fontId="13" fillId="0" borderId="0" xfId="0" applyNumberFormat="1" applyFont="1" applyFill="1" applyAlignment="1">
      <alignment horizontal="center" vertical="center"/>
    </xf>
    <xf numFmtId="1" fontId="8" fillId="0" borderId="34" xfId="0" applyNumberFormat="1" applyFont="1" applyFill="1" applyBorder="1" applyAlignment="1">
      <alignment horizontal="center" vertical="center"/>
    </xf>
    <xf numFmtId="183" fontId="8" fillId="0" borderId="34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10" fillId="0" borderId="1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10" fillId="0" borderId="143" xfId="6" applyFont="1" applyBorder="1" applyAlignment="1">
      <alignment horizontal="center" vertical="center" textRotation="255"/>
    </xf>
    <xf numFmtId="0" fontId="10" fillId="0" borderId="54" xfId="6" applyFont="1" applyBorder="1" applyAlignment="1">
      <alignment horizontal="center" vertical="center" textRotation="255"/>
    </xf>
    <xf numFmtId="0" fontId="10" fillId="0" borderId="84" xfId="6" applyFont="1" applyBorder="1" applyAlignment="1">
      <alignment horizontal="center" vertical="center" textRotation="255"/>
    </xf>
    <xf numFmtId="0" fontId="10" fillId="0" borderId="143" xfId="6" applyFont="1" applyBorder="1" applyAlignment="1">
      <alignment horizontal="center" vertical="center"/>
    </xf>
    <xf numFmtId="0" fontId="10" fillId="0" borderId="54" xfId="6" applyFont="1" applyBorder="1" applyAlignment="1">
      <alignment horizontal="center" vertical="center"/>
    </xf>
    <xf numFmtId="0" fontId="20" fillId="0" borderId="54" xfId="6" applyFont="1" applyBorder="1" applyAlignment="1">
      <alignment horizontal="center" vertical="center"/>
    </xf>
    <xf numFmtId="0" fontId="10" fillId="0" borderId="79" xfId="6" applyFont="1" applyBorder="1" applyAlignment="1">
      <alignment horizontal="center" vertical="center"/>
    </xf>
    <xf numFmtId="0" fontId="10" fillId="0" borderId="84" xfId="6" applyFont="1" applyBorder="1" applyAlignment="1">
      <alignment horizontal="center" vertical="center"/>
    </xf>
    <xf numFmtId="9" fontId="17" fillId="0" borderId="0" xfId="5" applyFont="1" applyAlignment="1">
      <alignment horizontal="center"/>
    </xf>
    <xf numFmtId="9" fontId="0" fillId="0" borderId="0" xfId="5" applyFont="1" applyAlignment="1">
      <alignment horizontal="center"/>
    </xf>
    <xf numFmtId="0" fontId="10" fillId="0" borderId="144" xfId="6" applyFont="1" applyBorder="1" applyAlignment="1">
      <alignment horizontal="center" vertical="center"/>
    </xf>
    <xf numFmtId="0" fontId="10" fillId="0" borderId="50" xfId="6" applyFont="1" applyBorder="1" applyAlignment="1">
      <alignment horizontal="center" vertical="center"/>
    </xf>
    <xf numFmtId="0" fontId="10" fillId="0" borderId="159" xfId="6" applyFont="1" applyBorder="1" applyAlignment="1">
      <alignment horizontal="center" vertical="center" textRotation="255"/>
    </xf>
    <xf numFmtId="0" fontId="10" fillId="0" borderId="12" xfId="6" applyFont="1" applyBorder="1" applyAlignment="1">
      <alignment horizontal="center" vertical="center" textRotation="255"/>
    </xf>
    <xf numFmtId="0" fontId="10" fillId="0" borderId="37" xfId="6" applyFont="1" applyBorder="1" applyAlignment="1">
      <alignment horizontal="center" vertical="center" textRotation="255"/>
    </xf>
    <xf numFmtId="0" fontId="20" fillId="0" borderId="84" xfId="6" applyFont="1" applyBorder="1" applyAlignment="1">
      <alignment horizontal="center" vertical="center" textRotation="255"/>
    </xf>
    <xf numFmtId="0" fontId="20" fillId="0" borderId="84" xfId="6" applyFont="1" applyBorder="1" applyAlignment="1">
      <alignment horizontal="center" vertical="center"/>
    </xf>
    <xf numFmtId="0" fontId="10" fillId="0" borderId="143" xfId="6" applyFont="1" applyBorder="1" applyAlignment="1">
      <alignment horizontal="center" vertical="center" wrapText="1"/>
    </xf>
    <xf numFmtId="0" fontId="10" fillId="0" borderId="157" xfId="6" applyFont="1" applyBorder="1" applyAlignment="1">
      <alignment horizontal="center" vertical="center" textRotation="255"/>
    </xf>
    <xf numFmtId="0" fontId="10" fillId="0" borderId="40" xfId="6" applyFont="1" applyBorder="1" applyAlignment="1">
      <alignment horizontal="center" vertical="center" textRotation="255"/>
    </xf>
    <xf numFmtId="0" fontId="10" fillId="0" borderId="39" xfId="6" applyFont="1" applyBorder="1" applyAlignment="1">
      <alignment horizontal="center" vertical="center" textRotation="255"/>
    </xf>
    <xf numFmtId="0" fontId="10" fillId="0" borderId="79" xfId="6" applyFont="1" applyBorder="1" applyAlignment="1">
      <alignment horizontal="center" vertical="center" textRotation="255"/>
    </xf>
    <xf numFmtId="0" fontId="10" fillId="0" borderId="52" xfId="6" applyFont="1" applyBorder="1" applyAlignment="1">
      <alignment horizontal="center" vertical="center" textRotation="255"/>
    </xf>
    <xf numFmtId="0" fontId="30" fillId="0" borderId="44" xfId="0" applyFont="1" applyBorder="1" applyAlignment="1">
      <alignment horizontal="center" vertical="center"/>
    </xf>
    <xf numFmtId="0" fontId="30" fillId="0" borderId="131" xfId="0" applyFont="1" applyBorder="1" applyAlignment="1">
      <alignment horizontal="center" vertical="center"/>
    </xf>
    <xf numFmtId="0" fontId="30" fillId="0" borderId="130" xfId="0" applyFont="1" applyBorder="1" applyAlignment="1">
      <alignment horizontal="center" vertical="center"/>
    </xf>
    <xf numFmtId="2" fontId="7" fillId="0" borderId="59" xfId="0" applyNumberFormat="1" applyFont="1" applyBorder="1" applyAlignment="1">
      <alignment horizontal="center" vertical="center"/>
    </xf>
    <xf numFmtId="2" fontId="7" fillId="0" borderId="82" xfId="0" applyNumberFormat="1" applyFont="1" applyBorder="1" applyAlignment="1">
      <alignment horizontal="center" vertical="center"/>
    </xf>
    <xf numFmtId="2" fontId="7" fillId="0" borderId="157" xfId="0" applyNumberFormat="1" applyFont="1" applyBorder="1" applyAlignment="1">
      <alignment horizontal="center" vertical="center"/>
    </xf>
    <xf numFmtId="2" fontId="7" fillId="0" borderId="158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82" fontId="7" fillId="0" borderId="175" xfId="0" applyNumberFormat="1" applyFont="1" applyBorder="1" applyAlignment="1">
      <alignment horizontal="center" vertical="center"/>
    </xf>
    <xf numFmtId="182" fontId="7" fillId="0" borderId="72" xfId="0" applyNumberFormat="1" applyFont="1" applyBorder="1" applyAlignment="1">
      <alignment horizontal="center" vertical="center"/>
    </xf>
    <xf numFmtId="182" fontId="7" fillId="0" borderId="73" xfId="0" applyNumberFormat="1" applyFont="1" applyBorder="1" applyAlignment="1">
      <alignment horizontal="center" vertical="center"/>
    </xf>
    <xf numFmtId="182" fontId="7" fillId="0" borderId="30" xfId="0" applyNumberFormat="1" applyFont="1" applyBorder="1" applyAlignment="1">
      <alignment horizontal="center" vertical="center"/>
    </xf>
    <xf numFmtId="182" fontId="7" fillId="0" borderId="75" xfId="0" applyNumberFormat="1" applyFont="1" applyBorder="1" applyAlignment="1">
      <alignment horizontal="center" vertical="center"/>
    </xf>
    <xf numFmtId="182" fontId="7" fillId="0" borderId="7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82" fontId="7" fillId="0" borderId="180" xfId="0" applyNumberFormat="1" applyFont="1" applyBorder="1" applyAlignment="1">
      <alignment horizontal="center" vertical="center"/>
    </xf>
    <xf numFmtId="182" fontId="7" fillId="0" borderId="98" xfId="0" applyNumberFormat="1" applyFont="1" applyBorder="1" applyAlignment="1">
      <alignment horizontal="center" vertical="center"/>
    </xf>
    <xf numFmtId="182" fontId="0" fillId="0" borderId="98" xfId="0" applyNumberFormat="1" applyFont="1" applyBorder="1" applyAlignment="1">
      <alignment horizontal="center" vertical="center"/>
    </xf>
    <xf numFmtId="182" fontId="0" fillId="0" borderId="99" xfId="0" applyNumberFormat="1" applyFont="1" applyBorder="1" applyAlignment="1">
      <alignment horizontal="center" vertical="center"/>
    </xf>
    <xf numFmtId="182" fontId="0" fillId="0" borderId="75" xfId="0" applyNumberFormat="1" applyFont="1" applyBorder="1" applyAlignment="1">
      <alignment horizontal="center" vertical="center"/>
    </xf>
    <xf numFmtId="182" fontId="0" fillId="0" borderId="76" xfId="0" applyNumberFormat="1" applyFont="1" applyBorder="1" applyAlignment="1">
      <alignment horizontal="center" vertical="center"/>
    </xf>
    <xf numFmtId="182" fontId="7" fillId="0" borderId="99" xfId="0" applyNumberFormat="1" applyFont="1" applyBorder="1" applyAlignment="1">
      <alignment horizontal="center" vertical="center"/>
    </xf>
    <xf numFmtId="182" fontId="7" fillId="0" borderId="79" xfId="0" applyNumberFormat="1" applyFont="1" applyBorder="1" applyAlignment="1">
      <alignment horizontal="center" vertical="center"/>
    </xf>
    <xf numFmtId="182" fontId="7" fillId="0" borderId="83" xfId="0" applyNumberFormat="1" applyFont="1" applyBorder="1" applyAlignment="1">
      <alignment horizontal="center" vertical="center"/>
    </xf>
    <xf numFmtId="182" fontId="0" fillId="0" borderId="79" xfId="0" applyNumberFormat="1" applyFont="1" applyBorder="1" applyAlignment="1">
      <alignment horizontal="center" vertical="center"/>
    </xf>
    <xf numFmtId="182" fontId="0" fillId="0" borderId="31" xfId="0" applyNumberFormat="1" applyFont="1" applyBorder="1" applyAlignment="1">
      <alignment horizontal="center" vertical="center"/>
    </xf>
    <xf numFmtId="182" fontId="0" fillId="0" borderId="156" xfId="0" applyNumberFormat="1" applyFont="1" applyBorder="1" applyAlignment="1">
      <alignment horizontal="center" vertical="center"/>
    </xf>
    <xf numFmtId="182" fontId="7" fillId="0" borderId="134" xfId="0" applyNumberFormat="1" applyFont="1" applyBorder="1" applyAlignment="1">
      <alignment horizontal="center" vertical="center"/>
    </xf>
    <xf numFmtId="182" fontId="7" fillId="0" borderId="133" xfId="0" applyNumberFormat="1" applyFont="1" applyBorder="1" applyAlignment="1">
      <alignment horizontal="center" vertical="center"/>
    </xf>
    <xf numFmtId="182" fontId="0" fillId="0" borderId="134" xfId="0" applyNumberFormat="1" applyFont="1" applyBorder="1" applyAlignment="1">
      <alignment horizontal="center" vertical="center"/>
    </xf>
    <xf numFmtId="182" fontId="0" fillId="0" borderId="30" xfId="0" applyNumberFormat="1" applyFont="1" applyBorder="1" applyAlignment="1">
      <alignment horizontal="center" vertical="center"/>
    </xf>
    <xf numFmtId="182" fontId="0" fillId="0" borderId="181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8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8" fillId="0" borderId="34" xfId="0" applyFont="1" applyBorder="1" applyAlignment="1">
      <alignment horizontal="left" vertical="center" wrapText="1"/>
    </xf>
    <xf numFmtId="0" fontId="14" fillId="0" borderId="67" xfId="0" applyFont="1" applyBorder="1" applyAlignment="1">
      <alignment horizontal="center" vertical="center"/>
    </xf>
    <xf numFmtId="0" fontId="14" fillId="0" borderId="131" xfId="0" applyFont="1" applyBorder="1" applyAlignment="1">
      <alignment horizontal="center" vertical="center"/>
    </xf>
    <xf numFmtId="0" fontId="14" fillId="0" borderId="130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13" fillId="0" borderId="131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56" fontId="8" fillId="0" borderId="14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56" fontId="8" fillId="0" borderId="14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7" fillId="0" borderId="5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56" fontId="8" fillId="0" borderId="16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13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 wrapText="1"/>
    </xf>
    <xf numFmtId="0" fontId="8" fillId="0" borderId="92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shrinkToFit="1"/>
    </xf>
    <xf numFmtId="0" fontId="8" fillId="0" borderId="57" xfId="0" applyFont="1" applyBorder="1" applyAlignment="1">
      <alignment horizontal="left" vertical="center" shrinkToFit="1"/>
    </xf>
    <xf numFmtId="0" fontId="8" fillId="0" borderId="147" xfId="0" applyFont="1" applyBorder="1" applyAlignment="1">
      <alignment horizontal="center" vertical="center"/>
    </xf>
    <xf numFmtId="0" fontId="8" fillId="0" borderId="148" xfId="0" applyFont="1" applyBorder="1" applyAlignment="1">
      <alignment horizontal="center" vertical="center"/>
    </xf>
    <xf numFmtId="0" fontId="8" fillId="0" borderId="56" xfId="0" applyFont="1" applyBorder="1" applyAlignment="1">
      <alignment horizontal="left" vertical="center"/>
    </xf>
    <xf numFmtId="0" fontId="10" fillId="0" borderId="8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 wrapText="1"/>
    </xf>
    <xf numFmtId="0" fontId="8" fillId="0" borderId="14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56" fontId="8" fillId="0" borderId="142" xfId="0" applyNumberFormat="1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56" fontId="8" fillId="0" borderId="143" xfId="0" applyNumberFormat="1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 wrapText="1"/>
    </xf>
    <xf numFmtId="0" fontId="8" fillId="0" borderId="14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126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21" fillId="0" borderId="31" xfId="2" applyFont="1" applyBorder="1" applyAlignment="1">
      <alignment horizontal="left" vertical="center" wrapText="1"/>
    </xf>
    <xf numFmtId="0" fontId="21" fillId="0" borderId="83" xfId="2" applyFont="1" applyBorder="1" applyAlignment="1">
      <alignment horizontal="left" vertical="center" wrapText="1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92" xfId="0" applyFont="1" applyBorder="1" applyAlignment="1">
      <alignment horizontal="center" vertical="center" wrapText="1"/>
    </xf>
    <xf numFmtId="0" fontId="8" fillId="0" borderId="149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6" fillId="0" borderId="131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6" xfId="0" applyFont="1" applyBorder="1" applyAlignment="1">
      <alignment horizontal="center" vertical="center"/>
    </xf>
    <xf numFmtId="0" fontId="16" fillId="0" borderId="105" xfId="0" quotePrefix="1" applyFont="1" applyBorder="1" applyAlignment="1">
      <alignment horizontal="center" vertical="center"/>
    </xf>
    <xf numFmtId="0" fontId="16" fillId="0" borderId="149" xfId="0" quotePrefix="1" applyFont="1" applyBorder="1" applyAlignment="1">
      <alignment horizontal="center" vertical="center"/>
    </xf>
    <xf numFmtId="0" fontId="16" fillId="0" borderId="140" xfId="0" applyFont="1" applyBorder="1" applyAlignment="1">
      <alignment horizontal="center" vertical="center"/>
    </xf>
    <xf numFmtId="0" fontId="16" fillId="0" borderId="35" xfId="0" quotePrefix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182" fontId="8" fillId="0" borderId="57" xfId="0" applyNumberFormat="1" applyFont="1" applyBorder="1" applyAlignment="1">
      <alignment horizontal="center" vertical="center"/>
    </xf>
    <xf numFmtId="182" fontId="8" fillId="0" borderId="93" xfId="0" applyNumberFormat="1" applyFont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182" fontId="8" fillId="0" borderId="70" xfId="0" applyNumberFormat="1" applyFont="1" applyBorder="1" applyAlignment="1">
      <alignment horizontal="center" vertical="center"/>
    </xf>
    <xf numFmtId="2" fontId="8" fillId="0" borderId="92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70" xfId="0" applyNumberFormat="1" applyFont="1" applyBorder="1" applyAlignment="1">
      <alignment horizontal="center" vertical="center"/>
    </xf>
    <xf numFmtId="189" fontId="8" fillId="0" borderId="34" xfId="0" applyNumberFormat="1" applyFont="1" applyBorder="1" applyAlignment="1">
      <alignment horizontal="center" vertical="center"/>
    </xf>
    <xf numFmtId="189" fontId="8" fillId="0" borderId="93" xfId="0" applyNumberFormat="1" applyFont="1" applyBorder="1" applyAlignment="1">
      <alignment horizontal="center" vertical="center"/>
    </xf>
    <xf numFmtId="189" fontId="8" fillId="0" borderId="57" xfId="0" applyNumberFormat="1" applyFont="1" applyBorder="1" applyAlignment="1">
      <alignment horizontal="center" vertical="center"/>
    </xf>
    <xf numFmtId="189" fontId="8" fillId="0" borderId="63" xfId="0" applyNumberFormat="1" applyFont="1" applyBorder="1" applyAlignment="1">
      <alignment horizontal="center" vertical="center"/>
    </xf>
    <xf numFmtId="189" fontId="8" fillId="0" borderId="70" xfId="0" applyNumberFormat="1" applyFont="1" applyBorder="1" applyAlignment="1">
      <alignment horizontal="center" vertical="center"/>
    </xf>
    <xf numFmtId="0" fontId="16" fillId="0" borderId="94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106" xfId="0" applyFont="1" applyBorder="1" applyAlignment="1">
      <alignment horizontal="center" vertical="center" wrapText="1"/>
    </xf>
    <xf numFmtId="188" fontId="8" fillId="0" borderId="67" xfId="0" applyNumberFormat="1" applyFont="1" applyBorder="1" applyAlignment="1">
      <alignment horizontal="center" vertical="center"/>
    </xf>
    <xf numFmtId="188" fontId="8" fillId="0" borderId="131" xfId="0" applyNumberFormat="1" applyFont="1" applyBorder="1" applyAlignment="1">
      <alignment horizontal="center" vertical="center"/>
    </xf>
    <xf numFmtId="20" fontId="8" fillId="0" borderId="63" xfId="0" applyNumberFormat="1" applyFont="1" applyBorder="1" applyAlignment="1">
      <alignment horizontal="center" vertical="center"/>
    </xf>
    <xf numFmtId="20" fontId="8" fillId="0" borderId="70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188" fontId="8" fillId="0" borderId="80" xfId="0" applyNumberFormat="1" applyFont="1" applyBorder="1" applyAlignment="1">
      <alignment horizontal="center" vertical="center"/>
    </xf>
    <xf numFmtId="188" fontId="8" fillId="0" borderId="82" xfId="0" applyNumberFormat="1" applyFont="1" applyBorder="1" applyAlignment="1">
      <alignment horizontal="center" vertical="center"/>
    </xf>
    <xf numFmtId="188" fontId="8" fillId="0" borderId="132" xfId="0" applyNumberFormat="1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/>
    </xf>
    <xf numFmtId="182" fontId="8" fillId="0" borderId="104" xfId="0" applyNumberFormat="1" applyFont="1" applyBorder="1" applyAlignment="1">
      <alignment horizontal="center" vertical="center"/>
    </xf>
    <xf numFmtId="182" fontId="8" fillId="0" borderId="150" xfId="0" applyNumberFormat="1" applyFont="1" applyBorder="1" applyAlignment="1">
      <alignment horizontal="center" vertical="center"/>
    </xf>
    <xf numFmtId="182" fontId="8" fillId="0" borderId="151" xfId="0" applyNumberFormat="1" applyFont="1" applyBorder="1" applyAlignment="1">
      <alignment horizontal="center" vertical="center"/>
    </xf>
    <xf numFmtId="2" fontId="8" fillId="0" borderId="61" xfId="0" applyNumberFormat="1" applyFont="1" applyBorder="1" applyAlignment="1">
      <alignment horizontal="center" vertical="center"/>
    </xf>
    <xf numFmtId="2" fontId="8" fillId="0" borderId="52" xfId="0" applyNumberFormat="1" applyFont="1" applyBorder="1" applyAlignment="1">
      <alignment horizontal="center" vertical="center"/>
    </xf>
    <xf numFmtId="0" fontId="8" fillId="0" borderId="92" xfId="0" applyFont="1" applyBorder="1" applyAlignment="1">
      <alignment horizontal="left" vertical="center"/>
    </xf>
    <xf numFmtId="0" fontId="13" fillId="0" borderId="3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56" fontId="13" fillId="0" borderId="16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56" fontId="13" fillId="0" borderId="141" xfId="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56" fontId="13" fillId="0" borderId="145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8" fillId="0" borderId="157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16" fillId="0" borderId="141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8" fillId="0" borderId="145" xfId="0" applyFont="1" applyBorder="1" applyAlignment="1">
      <alignment horizontal="left" vertical="center"/>
    </xf>
    <xf numFmtId="0" fontId="8" fillId="0" borderId="141" xfId="0" applyFont="1" applyBorder="1" applyAlignment="1">
      <alignment horizontal="left" vertical="center"/>
    </xf>
    <xf numFmtId="0" fontId="16" fillId="0" borderId="105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16" fillId="0" borderId="1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56" fontId="16" fillId="0" borderId="142" xfId="0" applyNumberFormat="1" applyFont="1" applyBorder="1" applyAlignment="1">
      <alignment horizontal="center" vertical="center"/>
    </xf>
    <xf numFmtId="56" fontId="16" fillId="0" borderId="69" xfId="0" applyNumberFormat="1" applyFont="1" applyBorder="1" applyAlignment="1">
      <alignment horizontal="center" vertical="center"/>
    </xf>
    <xf numFmtId="56" fontId="16" fillId="0" borderId="60" xfId="0" applyNumberFormat="1" applyFont="1" applyBorder="1" applyAlignment="1">
      <alignment horizontal="center" vertical="center"/>
    </xf>
    <xf numFmtId="56" fontId="16" fillId="0" borderId="143" xfId="0" applyNumberFormat="1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56" fontId="16" fillId="0" borderId="16" xfId="0" applyNumberFormat="1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8" fillId="0" borderId="158" xfId="0" applyFont="1" applyBorder="1" applyAlignment="1">
      <alignment horizontal="left" vertical="center"/>
    </xf>
    <xf numFmtId="0" fontId="8" fillId="0" borderId="82" xfId="0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82" fontId="8" fillId="0" borderId="25" xfId="0" applyNumberFormat="1" applyFont="1" applyBorder="1" applyAlignment="1">
      <alignment horizontal="center" vertical="center"/>
    </xf>
    <xf numFmtId="182" fontId="8" fillId="0" borderId="28" xfId="0" applyNumberFormat="1" applyFont="1" applyBorder="1" applyAlignment="1">
      <alignment horizontal="center" vertical="center"/>
    </xf>
    <xf numFmtId="182" fontId="8" fillId="0" borderId="92" xfId="0" applyNumberFormat="1" applyFont="1" applyBorder="1" applyAlignment="1">
      <alignment horizontal="center" vertical="center"/>
    </xf>
    <xf numFmtId="20" fontId="8" fillId="0" borderId="93" xfId="0" applyNumberFormat="1" applyFont="1" applyBorder="1" applyAlignment="1">
      <alignment horizontal="center" vertical="center"/>
    </xf>
    <xf numFmtId="182" fontId="8" fillId="0" borderId="61" xfId="0" applyNumberFormat="1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56" fontId="8" fillId="0" borderId="16" xfId="0" applyNumberFormat="1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56" fontId="8" fillId="0" borderId="145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131" xfId="0" applyFont="1" applyFill="1" applyBorder="1" applyAlignment="1">
      <alignment horizontal="center" vertical="center"/>
    </xf>
    <xf numFmtId="0" fontId="8" fillId="0" borderId="130" xfId="0" applyFont="1" applyFill="1" applyBorder="1" applyAlignment="1">
      <alignment horizontal="center" vertical="center"/>
    </xf>
    <xf numFmtId="56" fontId="8" fillId="0" borderId="141" xfId="0" applyNumberFormat="1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189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8" fillId="0" borderId="57" xfId="0" applyFont="1" applyBorder="1" applyAlignment="1">
      <alignment horizontal="left" vertical="center" wrapText="1"/>
    </xf>
    <xf numFmtId="0" fontId="8" fillId="0" borderId="82" xfId="0" applyFont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14" fillId="0" borderId="131" xfId="0" applyFont="1" applyFill="1" applyBorder="1" applyAlignment="1">
      <alignment horizontal="center" vertical="center"/>
    </xf>
    <xf numFmtId="0" fontId="14" fillId="0" borderId="130" xfId="0" applyFont="1" applyFill="1" applyBorder="1" applyAlignment="1">
      <alignment horizontal="center" vertical="center"/>
    </xf>
    <xf numFmtId="56" fontId="13" fillId="0" borderId="16" xfId="0" applyNumberFormat="1" applyFont="1" applyFill="1" applyBorder="1" applyAlignment="1">
      <alignment horizontal="center" vertical="center"/>
    </xf>
    <xf numFmtId="56" fontId="13" fillId="0" borderId="55" xfId="0" applyNumberFormat="1" applyFont="1" applyFill="1" applyBorder="1" applyAlignment="1">
      <alignment horizontal="center" vertical="center"/>
    </xf>
    <xf numFmtId="56" fontId="13" fillId="0" borderId="2" xfId="0" applyNumberFormat="1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7" fillId="0" borderId="9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01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56" fontId="13" fillId="0" borderId="142" xfId="0" applyNumberFormat="1" applyFont="1" applyFill="1" applyBorder="1" applyAlignment="1">
      <alignment horizontal="center" vertical="center"/>
    </xf>
    <xf numFmtId="56" fontId="13" fillId="0" borderId="69" xfId="0" applyNumberFormat="1" applyFont="1" applyFill="1" applyBorder="1" applyAlignment="1">
      <alignment horizontal="center" vertical="center"/>
    </xf>
    <xf numFmtId="56" fontId="13" fillId="0" borderId="60" xfId="0" applyNumberFormat="1" applyFont="1" applyFill="1" applyBorder="1" applyAlignment="1">
      <alignment horizontal="center" vertical="center"/>
    </xf>
    <xf numFmtId="56" fontId="13" fillId="0" borderId="143" xfId="0" applyNumberFormat="1" applyFont="1" applyFill="1" applyBorder="1" applyAlignment="1">
      <alignment horizontal="center" vertical="center"/>
    </xf>
    <xf numFmtId="56" fontId="13" fillId="0" borderId="54" xfId="0" applyNumberFormat="1" applyFont="1" applyFill="1" applyBorder="1" applyAlignment="1">
      <alignment horizontal="center" vertical="center"/>
    </xf>
    <xf numFmtId="56" fontId="13" fillId="0" borderId="40" xfId="0" applyNumberFormat="1" applyFont="1" applyFill="1" applyBorder="1" applyAlignment="1">
      <alignment horizontal="center" vertical="center"/>
    </xf>
    <xf numFmtId="0" fontId="34" fillId="0" borderId="105" xfId="0" applyFont="1" applyBorder="1" applyAlignment="1">
      <alignment horizontal="center" vertical="center"/>
    </xf>
    <xf numFmtId="0" fontId="34" fillId="0" borderId="135" xfId="0" applyFont="1" applyBorder="1" applyAlignment="1">
      <alignment horizontal="center" vertical="center"/>
    </xf>
    <xf numFmtId="0" fontId="35" fillId="0" borderId="136" xfId="0" applyFont="1" applyBorder="1" applyAlignment="1">
      <alignment horizontal="center" vertical="center"/>
    </xf>
    <xf numFmtId="0" fontId="13" fillId="0" borderId="137" xfId="0" applyFont="1" applyBorder="1" applyAlignment="1">
      <alignment horizontal="center" vertical="center"/>
    </xf>
    <xf numFmtId="56" fontId="13" fillId="0" borderId="142" xfId="0" applyNumberFormat="1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31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158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</cellXfs>
  <cellStyles count="7">
    <cellStyle name="パーセント 2" xfId="5" xr:uid="{A66F540E-08A1-4DB2-99BE-25298FD2DB3E}"/>
    <cellStyle name="桁区切り" xfId="1" builtinId="6"/>
    <cellStyle name="標準" xfId="0" builtinId="0"/>
    <cellStyle name="標準 2" xfId="3" xr:uid="{00000000-0005-0000-0000-000031000000}"/>
    <cellStyle name="標準 2 2" xfId="6" xr:uid="{938265AB-A2B7-453C-A357-51685F5576DC}"/>
    <cellStyle name="標準 3" xfId="4" xr:uid="{09B6468A-5C0F-482A-8103-3F4E926AA710}"/>
    <cellStyle name="標準_対象農薬リスト１０１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%20&#27700;&#36947;&#20107;&#26989;&#35506;/10%20&#27700;&#36947;&#29992;&#27700;&#20379;&#32102;&#20107;&#26989;/30%20&#27700;&#36947;%20&#31649;&#29702;&#25285;&#24403;/20%20&#27700;&#36074;&#31649;&#29702;&#38306;&#20418;/20%20&#27700;&#36074;&#26908;&#26619;&#32080;&#26524;/R6/R06&#27700;&#36074;&#32080;&#26524;&#65288;&#24179;&#3000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田毎日"/>
      <sheetName val="田沢川"/>
      <sheetName val="田沢川（その他） "/>
      <sheetName val="ダム"/>
      <sheetName val="ダム（その他）"/>
      <sheetName val="原水（基準等） "/>
      <sheetName val="原水（その他）"/>
      <sheetName val="原水（農薬）"/>
      <sheetName val="沈殿水"/>
      <sheetName val="ろ過水"/>
      <sheetName val="浄水（基準）"/>
      <sheetName val="浄水（他）"/>
      <sheetName val="浄水（農薬）"/>
      <sheetName val="松山（基準）"/>
      <sheetName val="松山（他）"/>
      <sheetName val="酒田（基準）"/>
      <sheetName val="平田（基準）"/>
      <sheetName val="排水"/>
      <sheetName val="汚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9">
          <cell r="G59">
            <v>7.4</v>
          </cell>
        </row>
        <row r="63">
          <cell r="G63">
            <v>1.2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53161-C191-4C04-B876-944AD48FDFE6}">
  <sheetPr>
    <pageSetUpPr fitToPage="1"/>
  </sheetPr>
  <dimension ref="B2:R39"/>
  <sheetViews>
    <sheetView tabSelected="1" zoomScale="85" zoomScaleNormal="85" workbookViewId="0">
      <selection activeCell="B2" sqref="B2:Q2"/>
    </sheetView>
  </sheetViews>
  <sheetFormatPr defaultRowHeight="13.5" x14ac:dyDescent="0.15"/>
  <cols>
    <col min="1" max="1" width="9" style="415"/>
    <col min="2" max="3" width="4.25" style="415" customWidth="1"/>
    <col min="4" max="4" width="24.25" style="416" customWidth="1"/>
    <col min="5" max="5" width="35.625" style="415" customWidth="1"/>
    <col min="6" max="17" width="6.25" style="415" customWidth="1"/>
    <col min="18" max="16384" width="9" style="415"/>
  </cols>
  <sheetData>
    <row r="2" spans="2:18" ht="18.75" x14ac:dyDescent="0.2">
      <c r="B2" s="717" t="s">
        <v>507</v>
      </c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</row>
    <row r="3" spans="2:18" ht="20.100000000000001" customHeight="1" thickBot="1" x14ac:dyDescent="0.2"/>
    <row r="4" spans="2:18" ht="20.100000000000001" customHeight="1" thickBot="1" x14ac:dyDescent="0.2">
      <c r="B4" s="719" t="s">
        <v>480</v>
      </c>
      <c r="C4" s="720"/>
      <c r="D4" s="417" t="s">
        <v>481</v>
      </c>
      <c r="E4" s="417" t="s">
        <v>482</v>
      </c>
      <c r="F4" s="417" t="s">
        <v>483</v>
      </c>
      <c r="G4" s="417" t="s">
        <v>484</v>
      </c>
      <c r="H4" s="417" t="s">
        <v>485</v>
      </c>
      <c r="I4" s="417" t="s">
        <v>486</v>
      </c>
      <c r="J4" s="417" t="s">
        <v>487</v>
      </c>
      <c r="K4" s="417" t="s">
        <v>488</v>
      </c>
      <c r="L4" s="417" t="s">
        <v>489</v>
      </c>
      <c r="M4" s="417" t="s">
        <v>490</v>
      </c>
      <c r="N4" s="417" t="s">
        <v>491</v>
      </c>
      <c r="O4" s="417" t="s">
        <v>492</v>
      </c>
      <c r="P4" s="417" t="s">
        <v>493</v>
      </c>
      <c r="Q4" s="418" t="s">
        <v>494</v>
      </c>
    </row>
    <row r="5" spans="2:18" ht="20.100000000000001" customHeight="1" x14ac:dyDescent="0.15">
      <c r="B5" s="721" t="s">
        <v>495</v>
      </c>
      <c r="C5" s="709" t="s">
        <v>506</v>
      </c>
      <c r="D5" s="419" t="s">
        <v>508</v>
      </c>
      <c r="E5" s="419" t="s">
        <v>509</v>
      </c>
      <c r="F5" s="419"/>
      <c r="G5" s="420" t="s">
        <v>498</v>
      </c>
      <c r="H5" s="419"/>
      <c r="I5" s="420" t="s">
        <v>498</v>
      </c>
      <c r="J5" s="419"/>
      <c r="K5" s="420" t="s">
        <v>498</v>
      </c>
      <c r="L5" s="419"/>
      <c r="M5" s="420" t="s">
        <v>498</v>
      </c>
      <c r="N5" s="419"/>
      <c r="O5" s="419"/>
      <c r="P5" s="419"/>
      <c r="Q5" s="421"/>
    </row>
    <row r="6" spans="2:18" ht="20.100000000000001" customHeight="1" x14ac:dyDescent="0.15">
      <c r="B6" s="722"/>
      <c r="C6" s="710"/>
      <c r="D6" s="713" t="s">
        <v>496</v>
      </c>
      <c r="E6" s="422" t="s">
        <v>497</v>
      </c>
      <c r="F6" s="422"/>
      <c r="G6" s="422" t="s">
        <v>498</v>
      </c>
      <c r="H6" s="422" t="s">
        <v>501</v>
      </c>
      <c r="I6" s="422" t="s">
        <v>498</v>
      </c>
      <c r="J6" s="422" t="s">
        <v>501</v>
      </c>
      <c r="K6" s="422" t="s">
        <v>498</v>
      </c>
      <c r="L6" s="422" t="s">
        <v>501</v>
      </c>
      <c r="M6" s="422" t="s">
        <v>498</v>
      </c>
      <c r="N6" s="422"/>
      <c r="O6" s="422"/>
      <c r="P6" s="422"/>
      <c r="Q6" s="423"/>
    </row>
    <row r="7" spans="2:18" ht="20.100000000000001" customHeight="1" thickBot="1" x14ac:dyDescent="0.2">
      <c r="B7" s="722"/>
      <c r="C7" s="724"/>
      <c r="D7" s="725"/>
      <c r="E7" s="424" t="s">
        <v>499</v>
      </c>
      <c r="F7" s="424"/>
      <c r="G7" s="424"/>
      <c r="H7" s="424"/>
      <c r="I7" s="424" t="s">
        <v>510</v>
      </c>
      <c r="J7" s="425"/>
      <c r="K7" s="424"/>
      <c r="L7" s="424"/>
      <c r="M7" s="424"/>
      <c r="N7" s="424"/>
      <c r="O7" s="424"/>
      <c r="P7" s="424"/>
      <c r="Q7" s="426"/>
    </row>
    <row r="8" spans="2:18" ht="20.100000000000001" customHeight="1" x14ac:dyDescent="0.15">
      <c r="B8" s="722"/>
      <c r="C8" s="709" t="s">
        <v>500</v>
      </c>
      <c r="D8" s="726" t="s">
        <v>621</v>
      </c>
      <c r="E8" s="420" t="s">
        <v>511</v>
      </c>
      <c r="F8" s="420" t="s">
        <v>501</v>
      </c>
      <c r="G8" s="420"/>
      <c r="H8" s="420"/>
      <c r="I8" s="420" t="s">
        <v>498</v>
      </c>
      <c r="J8" s="420"/>
      <c r="K8" s="420"/>
      <c r="L8" s="420" t="s">
        <v>498</v>
      </c>
      <c r="M8" s="420"/>
      <c r="N8" s="420"/>
      <c r="O8" s="420" t="s">
        <v>498</v>
      </c>
      <c r="P8" s="420"/>
      <c r="Q8" s="427"/>
    </row>
    <row r="9" spans="2:18" ht="20.100000000000001" customHeight="1" x14ac:dyDescent="0.15">
      <c r="B9" s="722"/>
      <c r="C9" s="710"/>
      <c r="D9" s="713"/>
      <c r="E9" s="428" t="s">
        <v>512</v>
      </c>
      <c r="F9" s="422"/>
      <c r="G9" s="422" t="s">
        <v>498</v>
      </c>
      <c r="H9" s="422" t="s">
        <v>498</v>
      </c>
      <c r="I9" s="422"/>
      <c r="J9" s="422" t="s">
        <v>498</v>
      </c>
      <c r="K9" s="422" t="s">
        <v>498</v>
      </c>
      <c r="L9" s="422"/>
      <c r="M9" s="422" t="s">
        <v>498</v>
      </c>
      <c r="N9" s="422" t="s">
        <v>498</v>
      </c>
      <c r="O9" s="422"/>
      <c r="P9" s="422" t="s">
        <v>498</v>
      </c>
      <c r="Q9" s="423" t="s">
        <v>498</v>
      </c>
      <c r="R9" s="425"/>
    </row>
    <row r="10" spans="2:18" ht="20.100000000000001" customHeight="1" x14ac:dyDescent="0.15">
      <c r="B10" s="722"/>
      <c r="C10" s="710"/>
      <c r="D10" s="713"/>
      <c r="E10" s="429" t="s">
        <v>513</v>
      </c>
      <c r="F10" s="422"/>
      <c r="G10" s="422" t="s">
        <v>498</v>
      </c>
      <c r="H10" s="422" t="s">
        <v>498</v>
      </c>
      <c r="I10" s="422"/>
      <c r="J10" s="422" t="s">
        <v>498</v>
      </c>
      <c r="K10" s="422" t="s">
        <v>498</v>
      </c>
      <c r="L10" s="422"/>
      <c r="M10" s="422" t="s">
        <v>498</v>
      </c>
      <c r="N10" s="422" t="s">
        <v>498</v>
      </c>
      <c r="O10" s="422"/>
      <c r="P10" s="422" t="s">
        <v>498</v>
      </c>
      <c r="Q10" s="423" t="s">
        <v>498</v>
      </c>
      <c r="R10" s="425"/>
    </row>
    <row r="11" spans="2:18" ht="20.100000000000001" customHeight="1" x14ac:dyDescent="0.15">
      <c r="B11" s="722"/>
      <c r="C11" s="710"/>
      <c r="D11" s="713"/>
      <c r="E11" s="422" t="s">
        <v>514</v>
      </c>
      <c r="F11" s="422" t="s">
        <v>498</v>
      </c>
      <c r="G11" s="422"/>
      <c r="H11" s="422"/>
      <c r="I11" s="422" t="s">
        <v>498</v>
      </c>
      <c r="J11" s="422"/>
      <c r="K11" s="422"/>
      <c r="L11" s="422" t="s">
        <v>498</v>
      </c>
      <c r="M11" s="422"/>
      <c r="N11" s="422"/>
      <c r="O11" s="422" t="s">
        <v>498</v>
      </c>
      <c r="P11" s="422"/>
      <c r="Q11" s="423"/>
    </row>
    <row r="12" spans="2:18" ht="20.100000000000001" customHeight="1" x14ac:dyDescent="0.15">
      <c r="B12" s="722"/>
      <c r="C12" s="710"/>
      <c r="D12" s="713"/>
      <c r="E12" s="422" t="s">
        <v>515</v>
      </c>
      <c r="F12" s="422"/>
      <c r="G12" s="422" t="s">
        <v>498</v>
      </c>
      <c r="H12" s="422"/>
      <c r="I12" s="422" t="s">
        <v>498</v>
      </c>
      <c r="J12" s="422"/>
      <c r="K12" s="422" t="s">
        <v>498</v>
      </c>
      <c r="L12" s="422"/>
      <c r="M12" s="422"/>
      <c r="N12" s="422"/>
      <c r="O12" s="422"/>
      <c r="P12" s="422"/>
      <c r="Q12" s="423"/>
    </row>
    <row r="13" spans="2:18" ht="20.100000000000001" customHeight="1" x14ac:dyDescent="0.15">
      <c r="B13" s="722"/>
      <c r="C13" s="710"/>
      <c r="D13" s="713"/>
      <c r="E13" s="422" t="s">
        <v>516</v>
      </c>
      <c r="F13" s="422"/>
      <c r="G13" s="422" t="s">
        <v>498</v>
      </c>
      <c r="H13" s="422"/>
      <c r="I13" s="422" t="s">
        <v>498</v>
      </c>
      <c r="J13" s="422"/>
      <c r="K13" s="422" t="s">
        <v>498</v>
      </c>
      <c r="L13" s="422"/>
      <c r="M13" s="422" t="s">
        <v>498</v>
      </c>
      <c r="N13" s="422"/>
      <c r="O13" s="422"/>
      <c r="P13" s="422"/>
      <c r="Q13" s="423"/>
    </row>
    <row r="14" spans="2:18" ht="20.100000000000001" customHeight="1" x14ac:dyDescent="0.15">
      <c r="B14" s="722"/>
      <c r="C14" s="710"/>
      <c r="D14" s="713"/>
      <c r="E14" s="422" t="s">
        <v>622</v>
      </c>
      <c r="F14" s="422"/>
      <c r="G14" s="422"/>
      <c r="H14" s="422"/>
      <c r="I14" s="422"/>
      <c r="J14" s="422" t="s">
        <v>498</v>
      </c>
      <c r="K14" s="422"/>
      <c r="L14" s="422" t="s">
        <v>498</v>
      </c>
      <c r="M14" s="422"/>
      <c r="N14" s="422"/>
      <c r="O14" s="422"/>
      <c r="P14" s="422"/>
      <c r="Q14" s="423"/>
    </row>
    <row r="15" spans="2:18" ht="20.100000000000001" customHeight="1" x14ac:dyDescent="0.15">
      <c r="B15" s="722"/>
      <c r="C15" s="710"/>
      <c r="D15" s="713"/>
      <c r="E15" s="422" t="s">
        <v>502</v>
      </c>
      <c r="F15" s="422"/>
      <c r="G15" s="422"/>
      <c r="H15" s="422" t="s">
        <v>498</v>
      </c>
      <c r="I15" s="422"/>
      <c r="J15" s="422" t="s">
        <v>498</v>
      </c>
      <c r="K15" s="422"/>
      <c r="L15" s="422"/>
      <c r="M15" s="422"/>
      <c r="N15" s="422"/>
      <c r="O15" s="422"/>
      <c r="P15" s="422"/>
      <c r="Q15" s="423"/>
    </row>
    <row r="16" spans="2:18" ht="20.100000000000001" customHeight="1" thickBot="1" x14ac:dyDescent="0.2">
      <c r="B16" s="722"/>
      <c r="C16" s="711"/>
      <c r="D16" s="716"/>
      <c r="E16" s="430" t="s">
        <v>517</v>
      </c>
      <c r="F16" s="430"/>
      <c r="G16" s="430"/>
      <c r="H16" s="430" t="s">
        <v>498</v>
      </c>
      <c r="I16" s="430"/>
      <c r="J16" s="430" t="s">
        <v>498</v>
      </c>
      <c r="K16" s="430"/>
      <c r="L16" s="430"/>
      <c r="M16" s="430"/>
      <c r="N16" s="430"/>
      <c r="O16" s="430"/>
      <c r="P16" s="430"/>
      <c r="Q16" s="431"/>
    </row>
    <row r="17" spans="2:17" ht="20.100000000000001" customHeight="1" x14ac:dyDescent="0.15">
      <c r="B17" s="722"/>
      <c r="C17" s="727" t="s">
        <v>518</v>
      </c>
      <c r="D17" s="420" t="s">
        <v>623</v>
      </c>
      <c r="E17" s="432" t="s">
        <v>519</v>
      </c>
      <c r="F17" s="420" t="s">
        <v>498</v>
      </c>
      <c r="G17" s="420"/>
      <c r="H17" s="420"/>
      <c r="I17" s="420" t="s">
        <v>498</v>
      </c>
      <c r="J17" s="420"/>
      <c r="K17" s="420"/>
      <c r="L17" s="420" t="s">
        <v>498</v>
      </c>
      <c r="M17" s="420"/>
      <c r="N17" s="420"/>
      <c r="O17" s="420" t="s">
        <v>498</v>
      </c>
      <c r="P17" s="420"/>
      <c r="Q17" s="427"/>
    </row>
    <row r="18" spans="2:17" ht="20.100000000000001" customHeight="1" thickBot="1" x14ac:dyDescent="0.2">
      <c r="B18" s="722"/>
      <c r="C18" s="710"/>
      <c r="D18" s="430" t="s">
        <v>624</v>
      </c>
      <c r="E18" s="433" t="s">
        <v>519</v>
      </c>
      <c r="F18" s="429" t="s">
        <v>498</v>
      </c>
      <c r="G18" s="429"/>
      <c r="H18" s="429"/>
      <c r="I18" s="429" t="s">
        <v>498</v>
      </c>
      <c r="J18" s="429"/>
      <c r="K18" s="429"/>
      <c r="L18" s="429" t="s">
        <v>498</v>
      </c>
      <c r="M18" s="429"/>
      <c r="N18" s="429"/>
      <c r="O18" s="429" t="s">
        <v>498</v>
      </c>
      <c r="P18" s="429"/>
      <c r="Q18" s="434"/>
    </row>
    <row r="19" spans="2:17" ht="20.100000000000001" customHeight="1" x14ac:dyDescent="0.15">
      <c r="B19" s="722"/>
      <c r="C19" s="727" t="s">
        <v>503</v>
      </c>
      <c r="D19" s="712" t="s">
        <v>520</v>
      </c>
      <c r="E19" s="420" t="s">
        <v>521</v>
      </c>
      <c r="F19" s="420" t="s">
        <v>498</v>
      </c>
      <c r="G19" s="420"/>
      <c r="H19" s="420"/>
      <c r="I19" s="420" t="s">
        <v>498</v>
      </c>
      <c r="J19" s="420"/>
      <c r="K19" s="420"/>
      <c r="L19" s="420" t="s">
        <v>498</v>
      </c>
      <c r="M19" s="420"/>
      <c r="N19" s="420"/>
      <c r="O19" s="420" t="s">
        <v>498</v>
      </c>
      <c r="P19" s="420"/>
      <c r="Q19" s="427"/>
    </row>
    <row r="20" spans="2:17" ht="20.100000000000001" customHeight="1" x14ac:dyDescent="0.15">
      <c r="B20" s="722"/>
      <c r="C20" s="728"/>
      <c r="D20" s="713"/>
      <c r="E20" s="429" t="s">
        <v>522</v>
      </c>
      <c r="F20" s="422"/>
      <c r="G20" s="422" t="s">
        <v>498</v>
      </c>
      <c r="H20" s="422" t="s">
        <v>498</v>
      </c>
      <c r="I20" s="422"/>
      <c r="J20" s="422" t="s">
        <v>498</v>
      </c>
      <c r="K20" s="422" t="s">
        <v>498</v>
      </c>
      <c r="L20" s="422"/>
      <c r="M20" s="422" t="s">
        <v>498</v>
      </c>
      <c r="N20" s="422" t="s">
        <v>498</v>
      </c>
      <c r="O20" s="422"/>
      <c r="P20" s="422" t="s">
        <v>498</v>
      </c>
      <c r="Q20" s="423" t="s">
        <v>498</v>
      </c>
    </row>
    <row r="21" spans="2:17" ht="20.100000000000001" customHeight="1" x14ac:dyDescent="0.15">
      <c r="B21" s="722"/>
      <c r="C21" s="728"/>
      <c r="D21" s="713"/>
      <c r="E21" s="429" t="s">
        <v>523</v>
      </c>
      <c r="F21" s="422"/>
      <c r="G21" s="422" t="s">
        <v>498</v>
      </c>
      <c r="H21" s="422" t="s">
        <v>498</v>
      </c>
      <c r="I21" s="422"/>
      <c r="J21" s="422" t="s">
        <v>498</v>
      </c>
      <c r="K21" s="422" t="s">
        <v>498</v>
      </c>
      <c r="L21" s="422"/>
      <c r="M21" s="422" t="s">
        <v>498</v>
      </c>
      <c r="N21" s="422" t="s">
        <v>498</v>
      </c>
      <c r="O21" s="422"/>
      <c r="P21" s="422" t="s">
        <v>498</v>
      </c>
      <c r="Q21" s="423" t="s">
        <v>498</v>
      </c>
    </row>
    <row r="22" spans="2:17" ht="20.100000000000001" customHeight="1" x14ac:dyDescent="0.15">
      <c r="B22" s="722"/>
      <c r="C22" s="729"/>
      <c r="D22" s="713"/>
      <c r="E22" s="422" t="s">
        <v>524</v>
      </c>
      <c r="F22" s="422" t="s">
        <v>498</v>
      </c>
      <c r="G22" s="422"/>
      <c r="H22" s="422"/>
      <c r="I22" s="422" t="s">
        <v>498</v>
      </c>
      <c r="J22" s="422"/>
      <c r="K22" s="422"/>
      <c r="L22" s="422" t="s">
        <v>498</v>
      </c>
      <c r="M22" s="422"/>
      <c r="N22" s="422"/>
      <c r="O22" s="422" t="s">
        <v>498</v>
      </c>
      <c r="P22" s="422"/>
      <c r="Q22" s="423"/>
    </row>
    <row r="23" spans="2:17" ht="20.100000000000001" customHeight="1" x14ac:dyDescent="0.15">
      <c r="B23" s="722"/>
      <c r="C23" s="730"/>
      <c r="D23" s="713"/>
      <c r="E23" s="422" t="s">
        <v>515</v>
      </c>
      <c r="F23" s="435"/>
      <c r="G23" s="422" t="s">
        <v>498</v>
      </c>
      <c r="H23" s="435"/>
      <c r="I23" s="422" t="s">
        <v>498</v>
      </c>
      <c r="J23" s="435"/>
      <c r="K23" s="422" t="s">
        <v>498</v>
      </c>
      <c r="L23" s="435"/>
      <c r="M23" s="435"/>
      <c r="N23" s="435"/>
      <c r="O23" s="435"/>
      <c r="P23" s="435"/>
      <c r="Q23" s="436"/>
    </row>
    <row r="24" spans="2:17" ht="20.100000000000001" customHeight="1" thickBot="1" x14ac:dyDescent="0.2">
      <c r="B24" s="722"/>
      <c r="C24" s="731"/>
      <c r="D24" s="716"/>
      <c r="E24" s="424" t="s">
        <v>502</v>
      </c>
      <c r="F24" s="424"/>
      <c r="G24" s="424"/>
      <c r="H24" s="424" t="s">
        <v>498</v>
      </c>
      <c r="I24" s="424"/>
      <c r="J24" s="424" t="s">
        <v>498</v>
      </c>
      <c r="K24" s="424"/>
      <c r="L24" s="424"/>
      <c r="M24" s="424"/>
      <c r="N24" s="424"/>
      <c r="O24" s="424"/>
      <c r="P24" s="424"/>
      <c r="Q24" s="426"/>
    </row>
    <row r="25" spans="2:17" ht="20.100000000000001" customHeight="1" x14ac:dyDescent="0.15">
      <c r="B25" s="722"/>
      <c r="C25" s="709" t="s">
        <v>504</v>
      </c>
      <c r="D25" s="712" t="s">
        <v>525</v>
      </c>
      <c r="E25" s="420" t="s">
        <v>526</v>
      </c>
      <c r="F25" s="420" t="s">
        <v>498</v>
      </c>
      <c r="G25" s="420"/>
      <c r="H25" s="420"/>
      <c r="I25" s="420" t="s">
        <v>498</v>
      </c>
      <c r="J25" s="420"/>
      <c r="K25" s="420"/>
      <c r="L25" s="420" t="s">
        <v>498</v>
      </c>
      <c r="M25" s="420"/>
      <c r="N25" s="420"/>
      <c r="O25" s="420" t="s">
        <v>498</v>
      </c>
      <c r="P25" s="420"/>
      <c r="Q25" s="427"/>
    </row>
    <row r="26" spans="2:17" ht="20.100000000000001" customHeight="1" x14ac:dyDescent="0.15">
      <c r="B26" s="722"/>
      <c r="C26" s="710"/>
      <c r="D26" s="713"/>
      <c r="E26" s="429" t="s">
        <v>527</v>
      </c>
      <c r="F26" s="429"/>
      <c r="G26" s="422" t="s">
        <v>498</v>
      </c>
      <c r="H26" s="422" t="s">
        <v>498</v>
      </c>
      <c r="I26" s="429"/>
      <c r="J26" s="422" t="s">
        <v>498</v>
      </c>
      <c r="K26" s="422" t="s">
        <v>498</v>
      </c>
      <c r="L26" s="429"/>
      <c r="M26" s="422" t="s">
        <v>498</v>
      </c>
      <c r="N26" s="422" t="s">
        <v>498</v>
      </c>
      <c r="O26" s="429"/>
      <c r="P26" s="429" t="s">
        <v>498</v>
      </c>
      <c r="Q26" s="434" t="s">
        <v>498</v>
      </c>
    </row>
    <row r="27" spans="2:17" ht="20.100000000000001" customHeight="1" x14ac:dyDescent="0.15">
      <c r="B27" s="722"/>
      <c r="C27" s="710"/>
      <c r="D27" s="713"/>
      <c r="E27" s="429" t="s">
        <v>523</v>
      </c>
      <c r="F27" s="429"/>
      <c r="G27" s="422" t="s">
        <v>498</v>
      </c>
      <c r="H27" s="422" t="s">
        <v>498</v>
      </c>
      <c r="I27" s="429"/>
      <c r="J27" s="422" t="s">
        <v>498</v>
      </c>
      <c r="K27" s="422" t="s">
        <v>498</v>
      </c>
      <c r="L27" s="429"/>
      <c r="M27" s="422" t="s">
        <v>498</v>
      </c>
      <c r="N27" s="422" t="s">
        <v>498</v>
      </c>
      <c r="O27" s="429"/>
      <c r="P27" s="429" t="s">
        <v>498</v>
      </c>
      <c r="Q27" s="434" t="s">
        <v>498</v>
      </c>
    </row>
    <row r="28" spans="2:17" ht="20.100000000000001" customHeight="1" x14ac:dyDescent="0.15">
      <c r="B28" s="722"/>
      <c r="C28" s="710"/>
      <c r="D28" s="714"/>
      <c r="E28" s="429" t="s">
        <v>528</v>
      </c>
      <c r="F28" s="422"/>
      <c r="G28" s="422"/>
      <c r="H28" s="422"/>
      <c r="I28" s="422" t="s">
        <v>498</v>
      </c>
      <c r="J28" s="422"/>
      <c r="K28" s="422"/>
      <c r="L28" s="422"/>
      <c r="M28" s="422"/>
      <c r="N28" s="422"/>
      <c r="O28" s="422"/>
      <c r="P28" s="422"/>
      <c r="Q28" s="423"/>
    </row>
    <row r="29" spans="2:17" ht="20.100000000000001" customHeight="1" x14ac:dyDescent="0.15">
      <c r="B29" s="722"/>
      <c r="C29" s="710"/>
      <c r="D29" s="714"/>
      <c r="E29" s="429" t="s">
        <v>529</v>
      </c>
      <c r="F29" s="437" t="s">
        <v>498</v>
      </c>
      <c r="G29" s="437"/>
      <c r="H29" s="437"/>
      <c r="I29" s="437"/>
      <c r="J29" s="437"/>
      <c r="K29" s="437"/>
      <c r="L29" s="437" t="s">
        <v>498</v>
      </c>
      <c r="M29" s="437"/>
      <c r="N29" s="437"/>
      <c r="O29" s="437" t="s">
        <v>498</v>
      </c>
      <c r="P29" s="437"/>
      <c r="Q29" s="438"/>
    </row>
    <row r="30" spans="2:17" ht="20.100000000000001" customHeight="1" x14ac:dyDescent="0.15">
      <c r="B30" s="722"/>
      <c r="C30" s="710"/>
      <c r="D30" s="715" t="s">
        <v>530</v>
      </c>
      <c r="E30" s="439" t="s">
        <v>526</v>
      </c>
      <c r="F30" s="439"/>
      <c r="G30" s="439"/>
      <c r="H30" s="439"/>
      <c r="I30" s="439" t="s">
        <v>498</v>
      </c>
      <c r="J30" s="439"/>
      <c r="K30" s="439"/>
      <c r="L30" s="439"/>
      <c r="M30" s="439"/>
      <c r="N30" s="439"/>
      <c r="O30" s="439"/>
      <c r="P30" s="439"/>
      <c r="Q30" s="440"/>
    </row>
    <row r="31" spans="2:17" ht="20.100000000000001" customHeight="1" x14ac:dyDescent="0.15">
      <c r="B31" s="722"/>
      <c r="C31" s="710"/>
      <c r="D31" s="713"/>
      <c r="E31" s="429" t="s">
        <v>531</v>
      </c>
      <c r="F31" s="422" t="s">
        <v>498</v>
      </c>
      <c r="G31" s="422"/>
      <c r="H31" s="422"/>
      <c r="I31" s="422"/>
      <c r="J31" s="422"/>
      <c r="K31" s="422"/>
      <c r="L31" s="422" t="s">
        <v>498</v>
      </c>
      <c r="M31" s="422"/>
      <c r="N31" s="422"/>
      <c r="O31" s="422" t="s">
        <v>498</v>
      </c>
      <c r="P31" s="422"/>
      <c r="Q31" s="423"/>
    </row>
    <row r="32" spans="2:17" ht="20.100000000000001" customHeight="1" x14ac:dyDescent="0.15">
      <c r="B32" s="722"/>
      <c r="C32" s="710"/>
      <c r="D32" s="715" t="s">
        <v>532</v>
      </c>
      <c r="E32" s="439" t="s">
        <v>526</v>
      </c>
      <c r="F32" s="439"/>
      <c r="G32" s="439"/>
      <c r="H32" s="439"/>
      <c r="I32" s="439" t="s">
        <v>498</v>
      </c>
      <c r="J32" s="439"/>
      <c r="K32" s="439"/>
      <c r="L32" s="439"/>
      <c r="M32" s="439"/>
      <c r="N32" s="439"/>
      <c r="O32" s="439"/>
      <c r="P32" s="439"/>
      <c r="Q32" s="440"/>
    </row>
    <row r="33" spans="2:17" ht="20.100000000000001" customHeight="1" thickBot="1" x14ac:dyDescent="0.2">
      <c r="B33" s="723"/>
      <c r="C33" s="711"/>
      <c r="D33" s="716"/>
      <c r="E33" s="441" t="s">
        <v>531</v>
      </c>
      <c r="F33" s="424" t="s">
        <v>498</v>
      </c>
      <c r="G33" s="424"/>
      <c r="H33" s="424"/>
      <c r="I33" s="424"/>
      <c r="J33" s="424"/>
      <c r="K33" s="424"/>
      <c r="L33" s="424" t="s">
        <v>498</v>
      </c>
      <c r="M33" s="424"/>
      <c r="N33" s="424"/>
      <c r="O33" s="424" t="s">
        <v>498</v>
      </c>
      <c r="P33" s="424"/>
      <c r="Q33" s="426"/>
    </row>
    <row r="35" spans="2:17" s="442" customFormat="1" ht="12" x14ac:dyDescent="0.15">
      <c r="C35" s="443" t="s">
        <v>505</v>
      </c>
      <c r="D35" s="444" t="s">
        <v>533</v>
      </c>
    </row>
    <row r="36" spans="2:17" s="442" customFormat="1" x14ac:dyDescent="0.15">
      <c r="C36" s="415"/>
      <c r="D36" s="444" t="s">
        <v>534</v>
      </c>
    </row>
    <row r="39" spans="2:17" x14ac:dyDescent="0.15">
      <c r="D39" s="445"/>
    </row>
  </sheetData>
  <mergeCells count="14">
    <mergeCell ref="C25:C33"/>
    <mergeCell ref="D25:D29"/>
    <mergeCell ref="D30:D31"/>
    <mergeCell ref="D32:D33"/>
    <mergeCell ref="B2:Q2"/>
    <mergeCell ref="B4:C4"/>
    <mergeCell ref="B5:B33"/>
    <mergeCell ref="C5:C7"/>
    <mergeCell ref="D6:D7"/>
    <mergeCell ref="C8:C16"/>
    <mergeCell ref="D8:D16"/>
    <mergeCell ref="C17:C18"/>
    <mergeCell ref="C19:C24"/>
    <mergeCell ref="D19:D24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B1:V67"/>
  <sheetViews>
    <sheetView zoomScale="90" zoomScaleNormal="90" zoomScaleSheetLayoutView="90" workbookViewId="0">
      <selection activeCell="F4" sqref="F4:H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32"/>
      <c r="O1" s="32"/>
      <c r="P1" s="32"/>
      <c r="Q1" s="32"/>
    </row>
    <row r="2" spans="2:22" ht="12" customHeight="1" thickBot="1" x14ac:dyDescent="0.2">
      <c r="C2" s="15"/>
    </row>
    <row r="3" spans="2:22" ht="16.899999999999999" customHeight="1" thickBot="1" x14ac:dyDescent="0.2">
      <c r="B3" s="4"/>
      <c r="C3" s="9"/>
      <c r="D3" s="11"/>
      <c r="E3" s="4"/>
      <c r="F3" s="844" t="s">
        <v>7</v>
      </c>
      <c r="G3" s="932"/>
      <c r="H3" s="933"/>
      <c r="I3" s="385"/>
      <c r="J3" s="385"/>
      <c r="K3" s="385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783" t="s">
        <v>22</v>
      </c>
      <c r="C4" s="784"/>
      <c r="D4" s="29" t="s">
        <v>151</v>
      </c>
      <c r="E4" s="4"/>
      <c r="F4" s="934" t="s">
        <v>570</v>
      </c>
      <c r="G4" s="935"/>
      <c r="H4" s="936"/>
      <c r="I4" s="385"/>
      <c r="J4" s="385"/>
      <c r="K4" s="385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791" t="s">
        <v>122</v>
      </c>
      <c r="C6" s="792"/>
      <c r="D6" s="803" t="s">
        <v>8</v>
      </c>
      <c r="E6" s="804"/>
      <c r="F6" s="129">
        <v>45392</v>
      </c>
      <c r="G6" s="178">
        <v>45420</v>
      </c>
      <c r="H6" s="227">
        <v>45448</v>
      </c>
      <c r="I6" s="178">
        <v>45476</v>
      </c>
      <c r="J6" s="178">
        <v>45511</v>
      </c>
      <c r="K6" s="178">
        <v>45539</v>
      </c>
      <c r="L6" s="278">
        <v>45567</v>
      </c>
      <c r="M6" s="178">
        <v>45602</v>
      </c>
      <c r="N6" s="178">
        <v>45630</v>
      </c>
      <c r="O6" s="178">
        <v>45665</v>
      </c>
      <c r="P6" s="178">
        <v>45693</v>
      </c>
      <c r="Q6" s="303">
        <v>45721</v>
      </c>
      <c r="R6" s="937" t="s">
        <v>0</v>
      </c>
      <c r="S6" s="940" t="s">
        <v>1</v>
      </c>
      <c r="T6" s="930" t="s">
        <v>2</v>
      </c>
      <c r="U6" s="807" t="s">
        <v>14</v>
      </c>
      <c r="V6" s="4"/>
    </row>
    <row r="7" spans="2:22" ht="12" customHeight="1" x14ac:dyDescent="0.15">
      <c r="B7" s="793"/>
      <c r="C7" s="794"/>
      <c r="D7" s="801" t="s">
        <v>13</v>
      </c>
      <c r="E7" s="802"/>
      <c r="F7" s="130">
        <v>0.35902777777777778</v>
      </c>
      <c r="G7" s="131">
        <v>0.3611111111111111</v>
      </c>
      <c r="H7" s="162">
        <v>0.36319444444444443</v>
      </c>
      <c r="I7" s="162">
        <v>0.35555555555555557</v>
      </c>
      <c r="J7" s="131">
        <v>0.35902777777777778</v>
      </c>
      <c r="K7" s="131">
        <v>0.35902777777777778</v>
      </c>
      <c r="L7" s="279">
        <v>0.3576388888888889</v>
      </c>
      <c r="M7" s="131">
        <v>0.36805555555555558</v>
      </c>
      <c r="N7" s="131">
        <v>0.3611111111111111</v>
      </c>
      <c r="O7" s="131">
        <v>0.3611111111111111</v>
      </c>
      <c r="P7" s="131">
        <v>0.3743055555555555</v>
      </c>
      <c r="Q7" s="304">
        <v>0.35833333333333334</v>
      </c>
      <c r="R7" s="938"/>
      <c r="S7" s="941"/>
      <c r="T7" s="931"/>
      <c r="U7" s="808"/>
      <c r="V7" s="4"/>
    </row>
    <row r="8" spans="2:22" ht="12" customHeight="1" x14ac:dyDescent="0.15">
      <c r="B8" s="793"/>
      <c r="C8" s="794"/>
      <c r="D8" s="801" t="s">
        <v>9</v>
      </c>
      <c r="E8" s="802"/>
      <c r="F8" s="131" t="s">
        <v>556</v>
      </c>
      <c r="G8" s="131" t="s">
        <v>556</v>
      </c>
      <c r="H8" s="131" t="s">
        <v>589</v>
      </c>
      <c r="I8" s="134" t="s">
        <v>558</v>
      </c>
      <c r="J8" s="131" t="s">
        <v>558</v>
      </c>
      <c r="K8" s="134" t="s">
        <v>558</v>
      </c>
      <c r="L8" s="269" t="s">
        <v>558</v>
      </c>
      <c r="M8" s="131" t="s">
        <v>563</v>
      </c>
      <c r="N8" s="131" t="s">
        <v>560</v>
      </c>
      <c r="O8" s="328" t="s">
        <v>587</v>
      </c>
      <c r="P8" s="131" t="s">
        <v>561</v>
      </c>
      <c r="Q8" s="304" t="s">
        <v>562</v>
      </c>
      <c r="R8" s="938"/>
      <c r="S8" s="941"/>
      <c r="T8" s="931"/>
      <c r="U8" s="808"/>
      <c r="V8" s="4"/>
    </row>
    <row r="9" spans="2:22" ht="12" customHeight="1" x14ac:dyDescent="0.15">
      <c r="B9" s="793"/>
      <c r="C9" s="794"/>
      <c r="D9" s="797" t="s">
        <v>10</v>
      </c>
      <c r="E9" s="798"/>
      <c r="F9" s="131" t="s">
        <v>557</v>
      </c>
      <c r="G9" s="131" t="s">
        <v>562</v>
      </c>
      <c r="H9" s="131" t="s">
        <v>563</v>
      </c>
      <c r="I9" s="134" t="s">
        <v>563</v>
      </c>
      <c r="J9" s="131" t="s">
        <v>563</v>
      </c>
      <c r="K9" s="134" t="s">
        <v>558</v>
      </c>
      <c r="L9" s="269" t="s">
        <v>563</v>
      </c>
      <c r="M9" s="131" t="s">
        <v>559</v>
      </c>
      <c r="N9" s="131" t="s">
        <v>563</v>
      </c>
      <c r="O9" s="131" t="s">
        <v>587</v>
      </c>
      <c r="P9" s="131" t="s">
        <v>561</v>
      </c>
      <c r="Q9" s="361" t="s">
        <v>556</v>
      </c>
      <c r="R9" s="939"/>
      <c r="S9" s="942"/>
      <c r="T9" s="856"/>
      <c r="U9" s="808"/>
      <c r="V9" s="4"/>
    </row>
    <row r="10" spans="2:22" ht="12" customHeight="1" x14ac:dyDescent="0.15">
      <c r="B10" s="793"/>
      <c r="C10" s="794"/>
      <c r="D10" s="797" t="s">
        <v>11</v>
      </c>
      <c r="E10" s="798"/>
      <c r="F10" s="132">
        <v>9.6999999999999993</v>
      </c>
      <c r="G10" s="71">
        <v>12.5</v>
      </c>
      <c r="H10" s="149">
        <v>18</v>
      </c>
      <c r="I10" s="71">
        <v>23.1</v>
      </c>
      <c r="J10" s="71">
        <v>24.9</v>
      </c>
      <c r="K10" s="71">
        <v>24.4</v>
      </c>
      <c r="L10" s="272">
        <v>21.9</v>
      </c>
      <c r="M10" s="71">
        <v>10.199999999999999</v>
      </c>
      <c r="N10" s="71">
        <v>10.8</v>
      </c>
      <c r="O10" s="71">
        <v>4.2</v>
      </c>
      <c r="P10" s="71">
        <v>2.4</v>
      </c>
      <c r="Q10" s="296">
        <v>4.5999999999999996</v>
      </c>
      <c r="R10" s="132">
        <f>MAX(F10:Q10)</f>
        <v>24.9</v>
      </c>
      <c r="S10" s="362">
        <f>MIN(F10:Q10)</f>
        <v>2.4</v>
      </c>
      <c r="T10" s="296">
        <f>AVERAGEA(F10:Q10)</f>
        <v>13.891666666666666</v>
      </c>
      <c r="U10" s="808"/>
      <c r="V10" s="4"/>
    </row>
    <row r="11" spans="2:22" ht="12" customHeight="1" thickBot="1" x14ac:dyDescent="0.2">
      <c r="B11" s="793"/>
      <c r="C11" s="794"/>
      <c r="D11" s="797" t="s">
        <v>232</v>
      </c>
      <c r="E11" s="798"/>
      <c r="F11" s="132">
        <v>8.6999999999999993</v>
      </c>
      <c r="G11" s="71">
        <v>16.5</v>
      </c>
      <c r="H11" s="149">
        <v>14.8</v>
      </c>
      <c r="I11" s="71">
        <v>18.2</v>
      </c>
      <c r="J11" s="71">
        <v>13.6</v>
      </c>
      <c r="K11" s="71">
        <v>21.2</v>
      </c>
      <c r="L11" s="272">
        <v>16.899999999999999</v>
      </c>
      <c r="M11" s="71">
        <v>13.8</v>
      </c>
      <c r="N11" s="71">
        <v>9.5</v>
      </c>
      <c r="O11" s="71">
        <v>4.9000000000000004</v>
      </c>
      <c r="P11" s="71">
        <v>3.6</v>
      </c>
      <c r="Q11" s="296">
        <v>4.2</v>
      </c>
      <c r="R11" s="132">
        <f>MAX(F11:Q11)</f>
        <v>21.2</v>
      </c>
      <c r="S11" s="362">
        <f>MIN(F11:Q11)</f>
        <v>3.6</v>
      </c>
      <c r="T11" s="296">
        <f>AVERAGEA(F11:Q11)</f>
        <v>12.158333333333331</v>
      </c>
      <c r="U11" s="808"/>
      <c r="V11" s="4"/>
    </row>
    <row r="12" spans="2:22" ht="15" customHeight="1" x14ac:dyDescent="0.15">
      <c r="B12" s="819" t="s">
        <v>123</v>
      </c>
      <c r="C12" s="781"/>
      <c r="D12" s="781"/>
      <c r="E12" s="30" t="s">
        <v>62</v>
      </c>
      <c r="F12" s="779" t="s">
        <v>3</v>
      </c>
      <c r="G12" s="781"/>
      <c r="H12" s="781"/>
      <c r="I12" s="781"/>
      <c r="J12" s="781"/>
      <c r="K12" s="781"/>
      <c r="L12" s="781"/>
      <c r="M12" s="781"/>
      <c r="N12" s="781"/>
      <c r="O12" s="781"/>
      <c r="P12" s="781"/>
      <c r="Q12" s="782"/>
      <c r="R12" s="781"/>
      <c r="S12" s="781"/>
      <c r="T12" s="782"/>
      <c r="U12" s="28"/>
      <c r="V12" s="4"/>
    </row>
    <row r="13" spans="2:22" ht="12" customHeight="1" x14ac:dyDescent="0.15">
      <c r="B13" s="18">
        <v>1</v>
      </c>
      <c r="C13" s="771" t="s">
        <v>23</v>
      </c>
      <c r="D13" s="772"/>
      <c r="E13" s="10" t="s">
        <v>103</v>
      </c>
      <c r="F13" s="133">
        <v>11</v>
      </c>
      <c r="G13" s="179">
        <v>5</v>
      </c>
      <c r="H13" s="179">
        <v>960</v>
      </c>
      <c r="I13" s="179">
        <v>250</v>
      </c>
      <c r="J13" s="179">
        <v>4000</v>
      </c>
      <c r="K13" s="179">
        <v>67</v>
      </c>
      <c r="L13" s="179">
        <v>150</v>
      </c>
      <c r="M13" s="179">
        <v>86</v>
      </c>
      <c r="N13" s="179">
        <v>170</v>
      </c>
      <c r="O13" s="179">
        <v>30</v>
      </c>
      <c r="P13" s="179">
        <v>5</v>
      </c>
      <c r="Q13" s="293">
        <v>12</v>
      </c>
      <c r="R13" s="234">
        <v>4000</v>
      </c>
      <c r="S13" s="266">
        <v>5</v>
      </c>
      <c r="T13" s="310">
        <v>480</v>
      </c>
      <c r="U13" s="813" t="s">
        <v>57</v>
      </c>
      <c r="V13" s="2"/>
    </row>
    <row r="14" spans="2:22" ht="12" customHeight="1" x14ac:dyDescent="0.15">
      <c r="B14" s="18">
        <f>B13+1</f>
        <v>2</v>
      </c>
      <c r="C14" s="771" t="s">
        <v>24</v>
      </c>
      <c r="D14" s="772"/>
      <c r="E14" s="14" t="s">
        <v>112</v>
      </c>
      <c r="F14" s="134" t="s">
        <v>590</v>
      </c>
      <c r="G14" s="134" t="s">
        <v>565</v>
      </c>
      <c r="H14" s="134" t="s">
        <v>591</v>
      </c>
      <c r="I14" s="134" t="s">
        <v>591</v>
      </c>
      <c r="J14" s="134" t="s">
        <v>591</v>
      </c>
      <c r="K14" s="134" t="s">
        <v>591</v>
      </c>
      <c r="L14" s="269" t="s">
        <v>591</v>
      </c>
      <c r="M14" s="283" t="s">
        <v>591</v>
      </c>
      <c r="N14" s="322" t="s">
        <v>591</v>
      </c>
      <c r="O14" s="328" t="s">
        <v>590</v>
      </c>
      <c r="P14" s="357" t="s">
        <v>565</v>
      </c>
      <c r="Q14" s="361" t="s">
        <v>590</v>
      </c>
      <c r="R14" s="366"/>
      <c r="S14" s="360"/>
      <c r="T14" s="361"/>
      <c r="U14" s="808"/>
      <c r="V14" s="2"/>
    </row>
    <row r="15" spans="2:22" ht="12" customHeight="1" x14ac:dyDescent="0.15">
      <c r="B15" s="18">
        <f t="shared" ref="B15:B63" si="0">B14+1</f>
        <v>3</v>
      </c>
      <c r="C15" s="771" t="s">
        <v>25</v>
      </c>
      <c r="D15" s="772"/>
      <c r="E15" s="10" t="s">
        <v>187</v>
      </c>
      <c r="F15" s="135" t="s">
        <v>265</v>
      </c>
      <c r="G15" s="141"/>
      <c r="H15" s="205"/>
      <c r="I15" s="141" t="s">
        <v>265</v>
      </c>
      <c r="J15" s="141"/>
      <c r="K15" s="141"/>
      <c r="L15" s="141" t="s">
        <v>265</v>
      </c>
      <c r="M15" s="141"/>
      <c r="N15" s="141"/>
      <c r="O15" s="141" t="s">
        <v>265</v>
      </c>
      <c r="P15" s="141"/>
      <c r="Q15" s="294"/>
      <c r="R15" s="184" t="s">
        <v>265</v>
      </c>
      <c r="S15" s="141" t="s">
        <v>265</v>
      </c>
      <c r="T15" s="294" t="s">
        <v>265</v>
      </c>
      <c r="U15" s="805" t="s">
        <v>58</v>
      </c>
      <c r="V15" s="2"/>
    </row>
    <row r="16" spans="2:22" ht="12" customHeight="1" x14ac:dyDescent="0.15">
      <c r="B16" s="18">
        <f t="shared" si="0"/>
        <v>4</v>
      </c>
      <c r="C16" s="771" t="s">
        <v>26</v>
      </c>
      <c r="D16" s="772"/>
      <c r="E16" s="10" t="s">
        <v>104</v>
      </c>
      <c r="F16" s="136" t="s">
        <v>266</v>
      </c>
      <c r="G16" s="180"/>
      <c r="H16" s="206"/>
      <c r="I16" s="180" t="s">
        <v>266</v>
      </c>
      <c r="J16" s="180"/>
      <c r="K16" s="180"/>
      <c r="L16" s="180" t="s">
        <v>266</v>
      </c>
      <c r="M16" s="180"/>
      <c r="N16" s="180"/>
      <c r="O16" s="180" t="s">
        <v>266</v>
      </c>
      <c r="P16" s="180"/>
      <c r="Q16" s="295"/>
      <c r="R16" s="216" t="s">
        <v>266</v>
      </c>
      <c r="S16" s="180" t="s">
        <v>266</v>
      </c>
      <c r="T16" s="295" t="s">
        <v>266</v>
      </c>
      <c r="U16" s="805"/>
      <c r="V16" s="2"/>
    </row>
    <row r="17" spans="2:22" ht="12" customHeight="1" x14ac:dyDescent="0.15">
      <c r="B17" s="18">
        <f t="shared" si="0"/>
        <v>5</v>
      </c>
      <c r="C17" s="771" t="s">
        <v>27</v>
      </c>
      <c r="D17" s="772"/>
      <c r="E17" s="10" t="s">
        <v>91</v>
      </c>
      <c r="F17" s="135" t="s">
        <v>267</v>
      </c>
      <c r="G17" s="141"/>
      <c r="H17" s="205"/>
      <c r="I17" s="141" t="s">
        <v>267</v>
      </c>
      <c r="J17" s="141"/>
      <c r="K17" s="141"/>
      <c r="L17" s="141" t="s">
        <v>267</v>
      </c>
      <c r="M17" s="141"/>
      <c r="N17" s="141"/>
      <c r="O17" s="141" t="s">
        <v>267</v>
      </c>
      <c r="P17" s="141"/>
      <c r="Q17" s="294"/>
      <c r="R17" s="184" t="s">
        <v>267</v>
      </c>
      <c r="S17" s="141" t="s">
        <v>267</v>
      </c>
      <c r="T17" s="294" t="s">
        <v>267</v>
      </c>
      <c r="U17" s="805"/>
      <c r="V17" s="2"/>
    </row>
    <row r="18" spans="2:22" ht="12" customHeight="1" x14ac:dyDescent="0.15">
      <c r="B18" s="18">
        <f t="shared" si="0"/>
        <v>6</v>
      </c>
      <c r="C18" s="771" t="s">
        <v>28</v>
      </c>
      <c r="D18" s="772"/>
      <c r="E18" s="10" t="s">
        <v>91</v>
      </c>
      <c r="F18" s="135" t="s">
        <v>267</v>
      </c>
      <c r="G18" s="141"/>
      <c r="H18" s="205"/>
      <c r="I18" s="141" t="s">
        <v>267</v>
      </c>
      <c r="J18" s="141"/>
      <c r="K18" s="141"/>
      <c r="L18" s="141">
        <v>1E-3</v>
      </c>
      <c r="M18" s="141"/>
      <c r="N18" s="141"/>
      <c r="O18" s="141" t="s">
        <v>267</v>
      </c>
      <c r="P18" s="141"/>
      <c r="Q18" s="294"/>
      <c r="R18" s="184">
        <v>1E-3</v>
      </c>
      <c r="S18" s="141" t="s">
        <v>267</v>
      </c>
      <c r="T18" s="294" t="s">
        <v>267</v>
      </c>
      <c r="U18" s="805"/>
      <c r="V18" s="2"/>
    </row>
    <row r="19" spans="2:22" ht="12" customHeight="1" x14ac:dyDescent="0.15">
      <c r="B19" s="18">
        <f t="shared" si="0"/>
        <v>7</v>
      </c>
      <c r="C19" s="771" t="s">
        <v>29</v>
      </c>
      <c r="D19" s="772"/>
      <c r="E19" s="10" t="s">
        <v>91</v>
      </c>
      <c r="F19" s="135" t="s">
        <v>267</v>
      </c>
      <c r="G19" s="141"/>
      <c r="H19" s="205"/>
      <c r="I19" s="141" t="s">
        <v>267</v>
      </c>
      <c r="J19" s="141"/>
      <c r="K19" s="141"/>
      <c r="L19" s="141" t="s">
        <v>267</v>
      </c>
      <c r="M19" s="141"/>
      <c r="N19" s="141"/>
      <c r="O19" s="141" t="s">
        <v>267</v>
      </c>
      <c r="P19" s="141"/>
      <c r="Q19" s="294"/>
      <c r="R19" s="184" t="s">
        <v>267</v>
      </c>
      <c r="S19" s="141" t="s">
        <v>267</v>
      </c>
      <c r="T19" s="294" t="s">
        <v>267</v>
      </c>
      <c r="U19" s="805"/>
      <c r="V19" s="2"/>
    </row>
    <row r="20" spans="2:22" ht="12" customHeight="1" x14ac:dyDescent="0.15">
      <c r="B20" s="18">
        <f t="shared" si="0"/>
        <v>8</v>
      </c>
      <c r="C20" s="771" t="s">
        <v>30</v>
      </c>
      <c r="D20" s="772"/>
      <c r="E20" s="10" t="s">
        <v>94</v>
      </c>
      <c r="F20" s="135" t="s">
        <v>268</v>
      </c>
      <c r="G20" s="141"/>
      <c r="H20" s="205"/>
      <c r="I20" s="141" t="s">
        <v>268</v>
      </c>
      <c r="J20" s="141"/>
      <c r="K20" s="141"/>
      <c r="L20" s="141">
        <v>0.01</v>
      </c>
      <c r="M20" s="141"/>
      <c r="N20" s="141"/>
      <c r="O20" s="141" t="s">
        <v>268</v>
      </c>
      <c r="P20" s="141"/>
      <c r="Q20" s="294"/>
      <c r="R20" s="184">
        <v>0.01</v>
      </c>
      <c r="S20" s="141" t="s">
        <v>268</v>
      </c>
      <c r="T20" s="294">
        <v>2.5000000000000001E-3</v>
      </c>
      <c r="U20" s="805"/>
      <c r="V20" s="2"/>
    </row>
    <row r="21" spans="2:22" ht="12" customHeight="1" x14ac:dyDescent="0.15">
      <c r="B21" s="18">
        <f t="shared" si="0"/>
        <v>9</v>
      </c>
      <c r="C21" s="771" t="s">
        <v>188</v>
      </c>
      <c r="D21" s="774"/>
      <c r="E21" s="10" t="s">
        <v>236</v>
      </c>
      <c r="F21" s="137" t="s">
        <v>269</v>
      </c>
      <c r="G21" s="141" t="s">
        <v>269</v>
      </c>
      <c r="H21" s="141" t="s">
        <v>269</v>
      </c>
      <c r="I21" s="141" t="s">
        <v>269</v>
      </c>
      <c r="J21" s="141" t="s">
        <v>269</v>
      </c>
      <c r="K21" s="141" t="s">
        <v>269</v>
      </c>
      <c r="L21" s="141">
        <v>7.0000000000000001E-3</v>
      </c>
      <c r="M21" s="141" t="s">
        <v>269</v>
      </c>
      <c r="N21" s="141" t="s">
        <v>269</v>
      </c>
      <c r="O21" s="141" t="s">
        <v>269</v>
      </c>
      <c r="P21" s="141" t="s">
        <v>269</v>
      </c>
      <c r="Q21" s="294" t="s">
        <v>269</v>
      </c>
      <c r="R21" s="184">
        <v>7.0000000000000001E-3</v>
      </c>
      <c r="S21" s="141" t="s">
        <v>269</v>
      </c>
      <c r="T21" s="294" t="s">
        <v>269</v>
      </c>
      <c r="U21" s="813" t="s">
        <v>448</v>
      </c>
      <c r="V21" s="2"/>
    </row>
    <row r="22" spans="2:22" ht="12" customHeight="1" x14ac:dyDescent="0.15">
      <c r="B22" s="18">
        <f t="shared" si="0"/>
        <v>10</v>
      </c>
      <c r="C22" s="771" t="s">
        <v>31</v>
      </c>
      <c r="D22" s="772"/>
      <c r="E22" s="10" t="s">
        <v>91</v>
      </c>
      <c r="F22" s="137" t="s">
        <v>267</v>
      </c>
      <c r="G22" s="141" t="s">
        <v>267</v>
      </c>
      <c r="H22" s="141" t="s">
        <v>267</v>
      </c>
      <c r="I22" s="141" t="s">
        <v>267</v>
      </c>
      <c r="J22" s="141" t="s">
        <v>267</v>
      </c>
      <c r="K22" s="141" t="s">
        <v>267</v>
      </c>
      <c r="L22" s="141" t="s">
        <v>267</v>
      </c>
      <c r="M22" s="141" t="s">
        <v>267</v>
      </c>
      <c r="N22" s="141" t="s">
        <v>267</v>
      </c>
      <c r="O22" s="141" t="s">
        <v>267</v>
      </c>
      <c r="P22" s="141" t="s">
        <v>267</v>
      </c>
      <c r="Q22" s="294" t="s">
        <v>267</v>
      </c>
      <c r="R22" s="184" t="s">
        <v>267</v>
      </c>
      <c r="S22" s="141" t="s">
        <v>267</v>
      </c>
      <c r="T22" s="294" t="s">
        <v>267</v>
      </c>
      <c r="U22" s="808"/>
      <c r="V22" s="2"/>
    </row>
    <row r="23" spans="2:22" ht="12" customHeight="1" x14ac:dyDescent="0.15">
      <c r="B23" s="18">
        <f t="shared" si="0"/>
        <v>11</v>
      </c>
      <c r="C23" s="771" t="s">
        <v>32</v>
      </c>
      <c r="D23" s="772"/>
      <c r="E23" s="10" t="s">
        <v>106</v>
      </c>
      <c r="F23" s="132">
        <v>0.2</v>
      </c>
      <c r="G23" s="181">
        <v>0.1</v>
      </c>
      <c r="H23" s="181">
        <v>0.1</v>
      </c>
      <c r="I23" s="71">
        <v>0.1</v>
      </c>
      <c r="J23" s="71">
        <v>0.3</v>
      </c>
      <c r="K23" s="71">
        <v>0.2</v>
      </c>
      <c r="L23" s="71">
        <v>0.2</v>
      </c>
      <c r="M23" s="305">
        <v>0.2</v>
      </c>
      <c r="N23" s="71">
        <v>0.3</v>
      </c>
      <c r="O23" s="71">
        <v>0.4</v>
      </c>
      <c r="P23" s="71">
        <v>0.2</v>
      </c>
      <c r="Q23" s="296">
        <v>0.4</v>
      </c>
      <c r="R23" s="363">
        <v>0.4</v>
      </c>
      <c r="S23" s="71">
        <v>0.1</v>
      </c>
      <c r="T23" s="296">
        <v>0.22500000000000001</v>
      </c>
      <c r="U23" s="808"/>
      <c r="V23" s="2"/>
    </row>
    <row r="24" spans="2:22" ht="12" customHeight="1" x14ac:dyDescent="0.15">
      <c r="B24" s="18">
        <f t="shared" si="0"/>
        <v>12</v>
      </c>
      <c r="C24" s="771" t="s">
        <v>33</v>
      </c>
      <c r="D24" s="772"/>
      <c r="E24" s="10" t="s">
        <v>107</v>
      </c>
      <c r="F24" s="135" t="s">
        <v>270</v>
      </c>
      <c r="G24" s="140"/>
      <c r="H24" s="208"/>
      <c r="I24" s="141" t="s">
        <v>270</v>
      </c>
      <c r="J24" s="140"/>
      <c r="K24" s="140"/>
      <c r="L24" s="141" t="s">
        <v>270</v>
      </c>
      <c r="M24" s="140"/>
      <c r="N24" s="140"/>
      <c r="O24" s="141" t="s">
        <v>270</v>
      </c>
      <c r="P24" s="140"/>
      <c r="Q24" s="297"/>
      <c r="R24" s="140" t="s">
        <v>270</v>
      </c>
      <c r="S24" s="140" t="s">
        <v>270</v>
      </c>
      <c r="T24" s="297" t="s">
        <v>270</v>
      </c>
      <c r="U24" s="808"/>
      <c r="V24" s="2"/>
    </row>
    <row r="25" spans="2:22" ht="12" customHeight="1" x14ac:dyDescent="0.15">
      <c r="B25" s="18">
        <f t="shared" si="0"/>
        <v>13</v>
      </c>
      <c r="C25" s="771" t="s">
        <v>34</v>
      </c>
      <c r="D25" s="772"/>
      <c r="E25" s="10" t="s">
        <v>108</v>
      </c>
      <c r="F25" s="132" t="s">
        <v>271</v>
      </c>
      <c r="G25" s="71"/>
      <c r="H25" s="209"/>
      <c r="I25" s="71" t="s">
        <v>271</v>
      </c>
      <c r="J25" s="71"/>
      <c r="K25" s="71"/>
      <c r="L25" s="71" t="s">
        <v>271</v>
      </c>
      <c r="M25" s="71"/>
      <c r="N25" s="71"/>
      <c r="O25" s="71" t="s">
        <v>271</v>
      </c>
      <c r="P25" s="71"/>
      <c r="Q25" s="296"/>
      <c r="R25" s="71" t="s">
        <v>271</v>
      </c>
      <c r="S25" s="71" t="s">
        <v>271</v>
      </c>
      <c r="T25" s="296" t="s">
        <v>271</v>
      </c>
      <c r="U25" s="814"/>
      <c r="V25" s="2"/>
    </row>
    <row r="26" spans="2:22" ht="12" customHeight="1" x14ac:dyDescent="0.15">
      <c r="B26" s="18">
        <f t="shared" si="0"/>
        <v>14</v>
      </c>
      <c r="C26" s="771" t="s">
        <v>35</v>
      </c>
      <c r="D26" s="772"/>
      <c r="E26" s="10" t="s">
        <v>109</v>
      </c>
      <c r="F26" s="138" t="s">
        <v>272</v>
      </c>
      <c r="G26" s="182"/>
      <c r="H26" s="210"/>
      <c r="I26" s="182" t="s">
        <v>272</v>
      </c>
      <c r="J26" s="182"/>
      <c r="K26" s="182"/>
      <c r="L26" s="182" t="s">
        <v>272</v>
      </c>
      <c r="M26" s="182"/>
      <c r="N26" s="182"/>
      <c r="O26" s="182" t="s">
        <v>272</v>
      </c>
      <c r="P26" s="182"/>
      <c r="Q26" s="298"/>
      <c r="R26" s="182" t="s">
        <v>272</v>
      </c>
      <c r="S26" s="182" t="s">
        <v>272</v>
      </c>
      <c r="T26" s="298" t="s">
        <v>272</v>
      </c>
      <c r="U26" s="805" t="s">
        <v>60</v>
      </c>
      <c r="V26" s="2"/>
    </row>
    <row r="27" spans="2:22" ht="12" customHeight="1" x14ac:dyDescent="0.15">
      <c r="B27" s="18">
        <f t="shared" si="0"/>
        <v>15</v>
      </c>
      <c r="C27" s="771" t="s">
        <v>130</v>
      </c>
      <c r="D27" s="772"/>
      <c r="E27" s="10" t="s">
        <v>105</v>
      </c>
      <c r="F27" s="135" t="s">
        <v>273</v>
      </c>
      <c r="G27" s="141"/>
      <c r="H27" s="205"/>
      <c r="I27" s="141" t="s">
        <v>273</v>
      </c>
      <c r="J27" s="141"/>
      <c r="K27" s="141"/>
      <c r="L27" s="141" t="s">
        <v>273</v>
      </c>
      <c r="M27" s="141"/>
      <c r="N27" s="141"/>
      <c r="O27" s="141" t="s">
        <v>273</v>
      </c>
      <c r="P27" s="141"/>
      <c r="Q27" s="294"/>
      <c r="R27" s="184" t="s">
        <v>273</v>
      </c>
      <c r="S27" s="141" t="s">
        <v>273</v>
      </c>
      <c r="T27" s="294" t="s">
        <v>273</v>
      </c>
      <c r="U27" s="805"/>
      <c r="V27" s="2"/>
    </row>
    <row r="28" spans="2:22" ht="24" customHeight="1" x14ac:dyDescent="0.15">
      <c r="B28" s="18">
        <f>B27+1</f>
        <v>16</v>
      </c>
      <c r="C28" s="775" t="s">
        <v>225</v>
      </c>
      <c r="D28" s="772"/>
      <c r="E28" s="10" t="s">
        <v>86</v>
      </c>
      <c r="F28" s="135" t="s">
        <v>268</v>
      </c>
      <c r="G28" s="141"/>
      <c r="H28" s="205"/>
      <c r="I28" s="141" t="s">
        <v>268</v>
      </c>
      <c r="J28" s="141"/>
      <c r="K28" s="141"/>
      <c r="L28" s="141" t="s">
        <v>268</v>
      </c>
      <c r="M28" s="141"/>
      <c r="N28" s="141"/>
      <c r="O28" s="141" t="s">
        <v>268</v>
      </c>
      <c r="P28" s="141"/>
      <c r="Q28" s="294"/>
      <c r="R28" s="141" t="s">
        <v>268</v>
      </c>
      <c r="S28" s="141" t="s">
        <v>268</v>
      </c>
      <c r="T28" s="294" t="s">
        <v>268</v>
      </c>
      <c r="U28" s="805"/>
      <c r="V28" s="2"/>
    </row>
    <row r="29" spans="2:22" ht="12" customHeight="1" x14ac:dyDescent="0.15">
      <c r="B29" s="18">
        <f t="shared" si="0"/>
        <v>17</v>
      </c>
      <c r="C29" s="771" t="s">
        <v>131</v>
      </c>
      <c r="D29" s="772"/>
      <c r="E29" s="10" t="s">
        <v>94</v>
      </c>
      <c r="F29" s="135" t="s">
        <v>267</v>
      </c>
      <c r="G29" s="141"/>
      <c r="H29" s="205"/>
      <c r="I29" s="141" t="s">
        <v>267</v>
      </c>
      <c r="J29" s="141"/>
      <c r="K29" s="141"/>
      <c r="L29" s="141" t="s">
        <v>267</v>
      </c>
      <c r="M29" s="141"/>
      <c r="N29" s="141"/>
      <c r="O29" s="141" t="s">
        <v>267</v>
      </c>
      <c r="P29" s="141"/>
      <c r="Q29" s="294"/>
      <c r="R29" s="141" t="s">
        <v>267</v>
      </c>
      <c r="S29" s="141" t="s">
        <v>267</v>
      </c>
      <c r="T29" s="294" t="s">
        <v>267</v>
      </c>
      <c r="U29" s="805"/>
      <c r="V29" s="2"/>
    </row>
    <row r="30" spans="2:22" ht="12" customHeight="1" x14ac:dyDescent="0.15">
      <c r="B30" s="18">
        <f t="shared" si="0"/>
        <v>18</v>
      </c>
      <c r="C30" s="771" t="s">
        <v>132</v>
      </c>
      <c r="D30" s="772"/>
      <c r="E30" s="10" t="s">
        <v>91</v>
      </c>
      <c r="F30" s="135" t="s">
        <v>267</v>
      </c>
      <c r="G30" s="141"/>
      <c r="H30" s="205"/>
      <c r="I30" s="141" t="s">
        <v>267</v>
      </c>
      <c r="J30" s="141"/>
      <c r="K30" s="141"/>
      <c r="L30" s="141" t="s">
        <v>267</v>
      </c>
      <c r="M30" s="141"/>
      <c r="N30" s="141"/>
      <c r="O30" s="141" t="s">
        <v>267</v>
      </c>
      <c r="P30" s="141"/>
      <c r="Q30" s="294"/>
      <c r="R30" s="141" t="s">
        <v>267</v>
      </c>
      <c r="S30" s="141" t="s">
        <v>267</v>
      </c>
      <c r="T30" s="294" t="s">
        <v>267</v>
      </c>
      <c r="U30" s="805"/>
      <c r="V30" s="2"/>
    </row>
    <row r="31" spans="2:22" ht="12" customHeight="1" x14ac:dyDescent="0.15">
      <c r="B31" s="18">
        <f t="shared" si="0"/>
        <v>19</v>
      </c>
      <c r="C31" s="771" t="s">
        <v>133</v>
      </c>
      <c r="D31" s="772"/>
      <c r="E31" s="10" t="s">
        <v>91</v>
      </c>
      <c r="F31" s="135" t="s">
        <v>267</v>
      </c>
      <c r="G31" s="141"/>
      <c r="H31" s="205"/>
      <c r="I31" s="141" t="s">
        <v>267</v>
      </c>
      <c r="J31" s="141"/>
      <c r="K31" s="141"/>
      <c r="L31" s="141" t="s">
        <v>267</v>
      </c>
      <c r="M31" s="141"/>
      <c r="N31" s="141"/>
      <c r="O31" s="141" t="s">
        <v>267</v>
      </c>
      <c r="P31" s="141"/>
      <c r="Q31" s="294"/>
      <c r="R31" s="141" t="s">
        <v>267</v>
      </c>
      <c r="S31" s="141" t="s">
        <v>267</v>
      </c>
      <c r="T31" s="294" t="s">
        <v>267</v>
      </c>
      <c r="U31" s="805"/>
      <c r="V31" s="2"/>
    </row>
    <row r="32" spans="2:22" ht="12" customHeight="1" x14ac:dyDescent="0.15">
      <c r="B32" s="18">
        <f t="shared" si="0"/>
        <v>20</v>
      </c>
      <c r="C32" s="771" t="s">
        <v>134</v>
      </c>
      <c r="D32" s="772"/>
      <c r="E32" s="10" t="s">
        <v>91</v>
      </c>
      <c r="F32" s="135" t="s">
        <v>267</v>
      </c>
      <c r="G32" s="141"/>
      <c r="H32" s="205"/>
      <c r="I32" s="141" t="s">
        <v>267</v>
      </c>
      <c r="J32" s="141"/>
      <c r="K32" s="141"/>
      <c r="L32" s="141" t="s">
        <v>267</v>
      </c>
      <c r="M32" s="141"/>
      <c r="N32" s="141"/>
      <c r="O32" s="141" t="s">
        <v>267</v>
      </c>
      <c r="P32" s="141"/>
      <c r="Q32" s="294"/>
      <c r="R32" s="141" t="s">
        <v>267</v>
      </c>
      <c r="S32" s="141" t="s">
        <v>267</v>
      </c>
      <c r="T32" s="294" t="s">
        <v>267</v>
      </c>
      <c r="U32" s="805"/>
      <c r="V32" s="2"/>
    </row>
    <row r="33" spans="2:22" ht="12" customHeight="1" x14ac:dyDescent="0.15">
      <c r="B33" s="18">
        <f t="shared" si="0"/>
        <v>21</v>
      </c>
      <c r="C33" s="771" t="s">
        <v>221</v>
      </c>
      <c r="D33" s="772"/>
      <c r="E33" s="10" t="s">
        <v>89</v>
      </c>
      <c r="F33" s="135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294"/>
      <c r="R33" s="184"/>
      <c r="S33" s="141"/>
      <c r="T33" s="294"/>
      <c r="U33" s="813" t="s">
        <v>59</v>
      </c>
      <c r="V33" s="2"/>
    </row>
    <row r="34" spans="2:22" ht="12" customHeight="1" x14ac:dyDescent="0.15">
      <c r="B34" s="18">
        <f t="shared" si="0"/>
        <v>22</v>
      </c>
      <c r="C34" s="771" t="s">
        <v>36</v>
      </c>
      <c r="D34" s="772"/>
      <c r="E34" s="10" t="s">
        <v>94</v>
      </c>
      <c r="F34" s="135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294"/>
      <c r="R34" s="184"/>
      <c r="S34" s="141"/>
      <c r="T34" s="294"/>
      <c r="U34" s="808"/>
      <c r="V34" s="2"/>
    </row>
    <row r="35" spans="2:22" ht="12" customHeight="1" x14ac:dyDescent="0.15">
      <c r="B35" s="18">
        <f t="shared" si="0"/>
        <v>23</v>
      </c>
      <c r="C35" s="771" t="s">
        <v>135</v>
      </c>
      <c r="D35" s="772"/>
      <c r="E35" s="10" t="s">
        <v>111</v>
      </c>
      <c r="F35" s="135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294"/>
      <c r="R35" s="184"/>
      <c r="S35" s="141"/>
      <c r="T35" s="294"/>
      <c r="U35" s="808"/>
      <c r="V35" s="2"/>
    </row>
    <row r="36" spans="2:22" ht="12" customHeight="1" x14ac:dyDescent="0.15">
      <c r="B36" s="18">
        <f t="shared" si="0"/>
        <v>24</v>
      </c>
      <c r="C36" s="771" t="s">
        <v>37</v>
      </c>
      <c r="D36" s="772"/>
      <c r="E36" s="10" t="s">
        <v>110</v>
      </c>
      <c r="F36" s="135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294"/>
      <c r="R36" s="184"/>
      <c r="S36" s="141"/>
      <c r="T36" s="294"/>
      <c r="U36" s="808"/>
      <c r="V36" s="2"/>
    </row>
    <row r="37" spans="2:22" ht="12" customHeight="1" x14ac:dyDescent="0.15">
      <c r="B37" s="18">
        <f t="shared" si="0"/>
        <v>25</v>
      </c>
      <c r="C37" s="771" t="s">
        <v>136</v>
      </c>
      <c r="D37" s="772"/>
      <c r="E37" s="10" t="s">
        <v>88</v>
      </c>
      <c r="F37" s="135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294"/>
      <c r="R37" s="141"/>
      <c r="S37" s="141"/>
      <c r="T37" s="294"/>
      <c r="U37" s="808"/>
      <c r="V37" s="2"/>
    </row>
    <row r="38" spans="2:22" ht="12" customHeight="1" x14ac:dyDescent="0.15">
      <c r="B38" s="18">
        <f t="shared" si="0"/>
        <v>26</v>
      </c>
      <c r="C38" s="771" t="s">
        <v>38</v>
      </c>
      <c r="D38" s="772"/>
      <c r="E38" s="10" t="s">
        <v>91</v>
      </c>
      <c r="F38" s="135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294"/>
      <c r="R38" s="184"/>
      <c r="S38" s="141"/>
      <c r="T38" s="294"/>
      <c r="U38" s="808"/>
      <c r="V38" s="2"/>
    </row>
    <row r="39" spans="2:22" ht="12" customHeight="1" x14ac:dyDescent="0.15">
      <c r="B39" s="18">
        <f t="shared" si="0"/>
        <v>27</v>
      </c>
      <c r="C39" s="771" t="s">
        <v>39</v>
      </c>
      <c r="D39" s="772"/>
      <c r="E39" s="10" t="s">
        <v>88</v>
      </c>
      <c r="F39" s="135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294"/>
      <c r="R39" s="184"/>
      <c r="S39" s="141"/>
      <c r="T39" s="294"/>
      <c r="U39" s="808"/>
      <c r="V39" s="2"/>
    </row>
    <row r="40" spans="2:22" ht="12" customHeight="1" x14ac:dyDescent="0.15">
      <c r="B40" s="18">
        <f t="shared" si="0"/>
        <v>28</v>
      </c>
      <c r="C40" s="771" t="s">
        <v>40</v>
      </c>
      <c r="D40" s="772"/>
      <c r="E40" s="10" t="s">
        <v>110</v>
      </c>
      <c r="F40" s="139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297"/>
      <c r="R40" s="140"/>
      <c r="S40" s="140"/>
      <c r="T40" s="297"/>
      <c r="U40" s="808"/>
      <c r="V40" s="2"/>
    </row>
    <row r="41" spans="2:22" ht="12" customHeight="1" x14ac:dyDescent="0.15">
      <c r="B41" s="18">
        <f t="shared" si="0"/>
        <v>29</v>
      </c>
      <c r="C41" s="771" t="s">
        <v>137</v>
      </c>
      <c r="D41" s="772"/>
      <c r="E41" s="10" t="s">
        <v>110</v>
      </c>
      <c r="F41" s="135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294"/>
      <c r="R41" s="184"/>
      <c r="S41" s="141"/>
      <c r="T41" s="294"/>
      <c r="U41" s="808"/>
      <c r="V41" s="2"/>
    </row>
    <row r="42" spans="2:22" ht="12" customHeight="1" x14ac:dyDescent="0.15">
      <c r="B42" s="18">
        <f t="shared" si="0"/>
        <v>30</v>
      </c>
      <c r="C42" s="771" t="s">
        <v>138</v>
      </c>
      <c r="D42" s="772"/>
      <c r="E42" s="10" t="s">
        <v>113</v>
      </c>
      <c r="F42" s="135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294"/>
      <c r="R42" s="184"/>
      <c r="S42" s="141"/>
      <c r="T42" s="294"/>
      <c r="U42" s="808"/>
      <c r="V42" s="2"/>
    </row>
    <row r="43" spans="2:22" ht="12" customHeight="1" x14ac:dyDescent="0.15">
      <c r="B43" s="18">
        <f t="shared" si="0"/>
        <v>31</v>
      </c>
      <c r="C43" s="771" t="s">
        <v>139</v>
      </c>
      <c r="D43" s="772"/>
      <c r="E43" s="10" t="s">
        <v>114</v>
      </c>
      <c r="F43" s="135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294"/>
      <c r="R43" s="184"/>
      <c r="S43" s="141"/>
      <c r="T43" s="294"/>
      <c r="U43" s="814"/>
      <c r="V43" s="2"/>
    </row>
    <row r="44" spans="2:22" ht="12" customHeight="1" x14ac:dyDescent="0.15">
      <c r="B44" s="18">
        <f t="shared" si="0"/>
        <v>32</v>
      </c>
      <c r="C44" s="771" t="s">
        <v>41</v>
      </c>
      <c r="D44" s="772"/>
      <c r="E44" s="10" t="s">
        <v>108</v>
      </c>
      <c r="F44" s="140" t="s">
        <v>274</v>
      </c>
      <c r="G44" s="140"/>
      <c r="H44" s="140"/>
      <c r="I44" s="141" t="s">
        <v>274</v>
      </c>
      <c r="J44" s="140"/>
      <c r="K44" s="140"/>
      <c r="L44" s="141">
        <v>0.01</v>
      </c>
      <c r="M44" s="140"/>
      <c r="N44" s="140"/>
      <c r="O44" s="141" t="s">
        <v>274</v>
      </c>
      <c r="P44" s="140"/>
      <c r="Q44" s="297"/>
      <c r="R44" s="141">
        <v>0.01</v>
      </c>
      <c r="S44" s="140" t="s">
        <v>274</v>
      </c>
      <c r="T44" s="294" t="s">
        <v>274</v>
      </c>
      <c r="U44" s="813" t="s">
        <v>58</v>
      </c>
      <c r="V44" s="2"/>
    </row>
    <row r="45" spans="2:22" ht="12" customHeight="1" x14ac:dyDescent="0.15">
      <c r="B45" s="18">
        <f t="shared" si="0"/>
        <v>33</v>
      </c>
      <c r="C45" s="771" t="s">
        <v>42</v>
      </c>
      <c r="D45" s="772"/>
      <c r="E45" s="10" t="s">
        <v>87</v>
      </c>
      <c r="F45" s="139">
        <v>0.11</v>
      </c>
      <c r="G45" s="140"/>
      <c r="H45" s="140"/>
      <c r="I45" s="140">
        <v>0.37</v>
      </c>
      <c r="J45" s="140"/>
      <c r="K45" s="140"/>
      <c r="L45" s="140">
        <v>6.3</v>
      </c>
      <c r="M45" s="140"/>
      <c r="N45" s="140"/>
      <c r="O45" s="140">
        <v>1.1000000000000001</v>
      </c>
      <c r="P45" s="140"/>
      <c r="Q45" s="297"/>
      <c r="R45" s="140">
        <v>6.3</v>
      </c>
      <c r="S45" s="140">
        <v>0.11</v>
      </c>
      <c r="T45" s="297">
        <v>1.9699999999999998</v>
      </c>
      <c r="U45" s="808"/>
      <c r="V45" s="2"/>
    </row>
    <row r="46" spans="2:22" ht="12" customHeight="1" x14ac:dyDescent="0.15">
      <c r="B46" s="18">
        <f t="shared" si="0"/>
        <v>34</v>
      </c>
      <c r="C46" s="771" t="s">
        <v>43</v>
      </c>
      <c r="D46" s="772"/>
      <c r="E46" s="10" t="s">
        <v>93</v>
      </c>
      <c r="F46" s="139">
        <v>0.15</v>
      </c>
      <c r="G46" s="140"/>
      <c r="H46" s="140"/>
      <c r="I46" s="237">
        <v>0.57999999999999996</v>
      </c>
      <c r="J46" s="140"/>
      <c r="K46" s="140"/>
      <c r="L46" s="237">
        <v>11</v>
      </c>
      <c r="M46" s="140"/>
      <c r="N46" s="140"/>
      <c r="O46" s="237">
        <v>1.6</v>
      </c>
      <c r="P46" s="140"/>
      <c r="Q46" s="297"/>
      <c r="R46" s="140">
        <v>11</v>
      </c>
      <c r="S46" s="140">
        <v>0.15</v>
      </c>
      <c r="T46" s="297">
        <v>3.3325</v>
      </c>
      <c r="U46" s="808"/>
      <c r="V46" s="2"/>
    </row>
    <row r="47" spans="2:22" ht="12" customHeight="1" x14ac:dyDescent="0.15">
      <c r="B47" s="18">
        <f t="shared" si="0"/>
        <v>35</v>
      </c>
      <c r="C47" s="771" t="s">
        <v>44</v>
      </c>
      <c r="D47" s="772"/>
      <c r="E47" s="10" t="s">
        <v>108</v>
      </c>
      <c r="F47" s="141" t="s">
        <v>274</v>
      </c>
      <c r="G47" s="140"/>
      <c r="H47" s="140"/>
      <c r="I47" s="141" t="s">
        <v>274</v>
      </c>
      <c r="J47" s="140"/>
      <c r="K47" s="140"/>
      <c r="L47" s="141" t="s">
        <v>274</v>
      </c>
      <c r="M47" s="140"/>
      <c r="N47" s="140"/>
      <c r="O47" s="141" t="s">
        <v>274</v>
      </c>
      <c r="P47" s="140"/>
      <c r="Q47" s="297"/>
      <c r="R47" s="141" t="s">
        <v>274</v>
      </c>
      <c r="S47" s="140" t="s">
        <v>274</v>
      </c>
      <c r="T47" s="297" t="s">
        <v>274</v>
      </c>
      <c r="U47" s="808"/>
      <c r="V47" s="2"/>
    </row>
    <row r="48" spans="2:22" ht="12" customHeight="1" x14ac:dyDescent="0.15">
      <c r="B48" s="18">
        <f t="shared" si="0"/>
        <v>36</v>
      </c>
      <c r="C48" s="771" t="s">
        <v>45</v>
      </c>
      <c r="D48" s="772"/>
      <c r="E48" s="10" t="s">
        <v>63</v>
      </c>
      <c r="F48" s="142">
        <v>7.6</v>
      </c>
      <c r="G48" s="71"/>
      <c r="H48" s="71"/>
      <c r="I48" s="71">
        <v>8</v>
      </c>
      <c r="J48" s="71"/>
      <c r="K48" s="71"/>
      <c r="L48" s="71">
        <v>8</v>
      </c>
      <c r="M48" s="71"/>
      <c r="N48" s="71"/>
      <c r="O48" s="71">
        <v>9</v>
      </c>
      <c r="P48" s="71"/>
      <c r="Q48" s="296"/>
      <c r="R48" s="71">
        <v>9</v>
      </c>
      <c r="S48" s="71">
        <v>7.6</v>
      </c>
      <c r="T48" s="296">
        <v>8.15</v>
      </c>
      <c r="U48" s="808"/>
      <c r="V48" s="2"/>
    </row>
    <row r="49" spans="2:22" ht="12" customHeight="1" x14ac:dyDescent="0.15">
      <c r="B49" s="18">
        <f t="shared" si="0"/>
        <v>37</v>
      </c>
      <c r="C49" s="771" t="s">
        <v>46</v>
      </c>
      <c r="D49" s="772"/>
      <c r="E49" s="10" t="s">
        <v>105</v>
      </c>
      <c r="F49" s="135">
        <v>5.0000000000000001E-3</v>
      </c>
      <c r="G49" s="141"/>
      <c r="H49" s="141"/>
      <c r="I49" s="141">
        <v>3.5999999999999997E-2</v>
      </c>
      <c r="J49" s="141"/>
      <c r="K49" s="141"/>
      <c r="L49" s="141">
        <v>0.14000000000000001</v>
      </c>
      <c r="M49" s="141"/>
      <c r="N49" s="141"/>
      <c r="O49" s="141">
        <v>2.5000000000000001E-2</v>
      </c>
      <c r="P49" s="141"/>
      <c r="Q49" s="294"/>
      <c r="R49" s="184">
        <v>0.14000000000000001</v>
      </c>
      <c r="S49" s="141">
        <v>5.0000000000000001E-3</v>
      </c>
      <c r="T49" s="294">
        <v>5.1499999999999997E-2</v>
      </c>
      <c r="U49" s="814"/>
      <c r="V49" s="2"/>
    </row>
    <row r="50" spans="2:22" ht="12" customHeight="1" x14ac:dyDescent="0.15">
      <c r="B50" s="18">
        <f t="shared" si="0"/>
        <v>38</v>
      </c>
      <c r="C50" s="771" t="s">
        <v>47</v>
      </c>
      <c r="D50" s="772"/>
      <c r="E50" s="10" t="s">
        <v>63</v>
      </c>
      <c r="F50" s="132">
        <v>9.9</v>
      </c>
      <c r="G50" s="71">
        <v>9.1</v>
      </c>
      <c r="H50" s="71">
        <v>8.3000000000000007</v>
      </c>
      <c r="I50" s="71">
        <v>6.9</v>
      </c>
      <c r="J50" s="71">
        <v>5.8</v>
      </c>
      <c r="K50" s="179">
        <v>8.1</v>
      </c>
      <c r="L50" s="71">
        <v>6.7</v>
      </c>
      <c r="M50" s="71">
        <v>6.8</v>
      </c>
      <c r="N50" s="325">
        <v>7.1</v>
      </c>
      <c r="O50" s="179">
        <v>9.6</v>
      </c>
      <c r="P50" s="179">
        <v>11</v>
      </c>
      <c r="Q50" s="293">
        <v>12</v>
      </c>
      <c r="R50" s="179">
        <v>12</v>
      </c>
      <c r="S50" s="71">
        <v>5.8</v>
      </c>
      <c r="T50" s="296">
        <v>8.4416666666666664</v>
      </c>
      <c r="U50" s="8" t="s">
        <v>449</v>
      </c>
      <c r="V50" s="2"/>
    </row>
    <row r="51" spans="2:22" ht="12" customHeight="1" x14ac:dyDescent="0.15">
      <c r="B51" s="18">
        <f t="shared" si="0"/>
        <v>39</v>
      </c>
      <c r="C51" s="771" t="s">
        <v>48</v>
      </c>
      <c r="D51" s="772"/>
      <c r="E51" s="10" t="s">
        <v>64</v>
      </c>
      <c r="F51" s="133">
        <v>22</v>
      </c>
      <c r="G51" s="179"/>
      <c r="H51" s="179"/>
      <c r="I51" s="179">
        <v>25</v>
      </c>
      <c r="J51" s="179"/>
      <c r="K51" s="179"/>
      <c r="L51" s="179">
        <v>56</v>
      </c>
      <c r="M51" s="179"/>
      <c r="N51" s="179"/>
      <c r="O51" s="179">
        <v>31</v>
      </c>
      <c r="P51" s="179"/>
      <c r="Q51" s="293"/>
      <c r="R51" s="179">
        <v>56</v>
      </c>
      <c r="S51" s="179">
        <v>22</v>
      </c>
      <c r="T51" s="293">
        <v>33.5</v>
      </c>
      <c r="U51" s="805" t="s">
        <v>450</v>
      </c>
      <c r="V51" s="2"/>
    </row>
    <row r="52" spans="2:22" ht="12" customHeight="1" x14ac:dyDescent="0.15">
      <c r="B52" s="18">
        <f t="shared" si="0"/>
        <v>40</v>
      </c>
      <c r="C52" s="771" t="s">
        <v>49</v>
      </c>
      <c r="D52" s="772"/>
      <c r="E52" s="10" t="s">
        <v>65</v>
      </c>
      <c r="F52" s="133">
        <v>59</v>
      </c>
      <c r="G52" s="179"/>
      <c r="H52" s="179"/>
      <c r="I52" s="179">
        <v>72</v>
      </c>
      <c r="J52" s="179"/>
      <c r="K52" s="179"/>
      <c r="L52" s="179">
        <v>200</v>
      </c>
      <c r="M52" s="179"/>
      <c r="N52" s="179"/>
      <c r="O52" s="179">
        <v>84</v>
      </c>
      <c r="P52" s="179"/>
      <c r="Q52" s="293"/>
      <c r="R52" s="179">
        <v>200</v>
      </c>
      <c r="S52" s="179">
        <v>59</v>
      </c>
      <c r="T52" s="293">
        <v>100</v>
      </c>
      <c r="U52" s="805"/>
      <c r="V52" s="2"/>
    </row>
    <row r="53" spans="2:22" ht="12" customHeight="1" x14ac:dyDescent="0.15">
      <c r="B53" s="18">
        <f t="shared" si="0"/>
        <v>41</v>
      </c>
      <c r="C53" s="771" t="s">
        <v>50</v>
      </c>
      <c r="D53" s="772"/>
      <c r="E53" s="10" t="s">
        <v>87</v>
      </c>
      <c r="F53" s="139" t="s">
        <v>275</v>
      </c>
      <c r="G53" s="140"/>
      <c r="H53" s="208"/>
      <c r="I53" s="140" t="s">
        <v>275</v>
      </c>
      <c r="J53" s="140"/>
      <c r="K53" s="140"/>
      <c r="L53" s="140" t="s">
        <v>275</v>
      </c>
      <c r="M53" s="140"/>
      <c r="N53" s="140"/>
      <c r="O53" s="140" t="s">
        <v>275</v>
      </c>
      <c r="P53" s="140"/>
      <c r="Q53" s="297"/>
      <c r="R53" s="140" t="s">
        <v>275</v>
      </c>
      <c r="S53" s="140" t="s">
        <v>275</v>
      </c>
      <c r="T53" s="297" t="s">
        <v>275</v>
      </c>
      <c r="U53" s="805" t="s">
        <v>60</v>
      </c>
      <c r="V53" s="2"/>
    </row>
    <row r="54" spans="2:22" ht="12" customHeight="1" x14ac:dyDescent="0.15">
      <c r="B54" s="18">
        <f t="shared" si="0"/>
        <v>42</v>
      </c>
      <c r="C54" s="771" t="s">
        <v>214</v>
      </c>
      <c r="D54" s="772"/>
      <c r="E54" s="10" t="s">
        <v>115</v>
      </c>
      <c r="F54" s="143" t="s">
        <v>276</v>
      </c>
      <c r="G54" s="183">
        <v>1.9999999999999999E-6</v>
      </c>
      <c r="H54" s="183">
        <v>9.9999999999999995E-7</v>
      </c>
      <c r="I54" s="183" t="s">
        <v>276</v>
      </c>
      <c r="J54" s="183" t="s">
        <v>276</v>
      </c>
      <c r="K54" s="183" t="s">
        <v>276</v>
      </c>
      <c r="L54" s="183" t="s">
        <v>276</v>
      </c>
      <c r="M54" s="183" t="s">
        <v>276</v>
      </c>
      <c r="N54" s="183" t="s">
        <v>276</v>
      </c>
      <c r="O54" s="183" t="s">
        <v>276</v>
      </c>
      <c r="P54" s="183" t="s">
        <v>276</v>
      </c>
      <c r="Q54" s="369" t="s">
        <v>276</v>
      </c>
      <c r="R54" s="370">
        <v>1.9999999999999999E-6</v>
      </c>
      <c r="S54" s="183" t="s">
        <v>276</v>
      </c>
      <c r="T54" s="369" t="s">
        <v>276</v>
      </c>
      <c r="U54" s="805"/>
      <c r="V54" s="2"/>
    </row>
    <row r="55" spans="2:22" ht="12" customHeight="1" x14ac:dyDescent="0.15">
      <c r="B55" s="18">
        <f t="shared" si="0"/>
        <v>43</v>
      </c>
      <c r="C55" s="771" t="s">
        <v>215</v>
      </c>
      <c r="D55" s="772"/>
      <c r="E55" s="10" t="s">
        <v>115</v>
      </c>
      <c r="F55" s="143" t="s">
        <v>276</v>
      </c>
      <c r="G55" s="183" t="s">
        <v>276</v>
      </c>
      <c r="H55" s="183" t="s">
        <v>276</v>
      </c>
      <c r="I55" s="183" t="s">
        <v>276</v>
      </c>
      <c r="J55" s="183" t="s">
        <v>276</v>
      </c>
      <c r="K55" s="183" t="s">
        <v>276</v>
      </c>
      <c r="L55" s="183" t="s">
        <v>276</v>
      </c>
      <c r="M55" s="183" t="s">
        <v>276</v>
      </c>
      <c r="N55" s="183" t="s">
        <v>276</v>
      </c>
      <c r="O55" s="183" t="s">
        <v>276</v>
      </c>
      <c r="P55" s="183" t="s">
        <v>276</v>
      </c>
      <c r="Q55" s="369" t="s">
        <v>276</v>
      </c>
      <c r="R55" s="371" t="s">
        <v>276</v>
      </c>
      <c r="S55" s="372" t="s">
        <v>276</v>
      </c>
      <c r="T55" s="373" t="s">
        <v>276</v>
      </c>
      <c r="U55" s="805"/>
      <c r="V55" s="2"/>
    </row>
    <row r="56" spans="2:22" ht="12" customHeight="1" x14ac:dyDescent="0.15">
      <c r="B56" s="18">
        <f t="shared" si="0"/>
        <v>44</v>
      </c>
      <c r="C56" s="771" t="s">
        <v>51</v>
      </c>
      <c r="D56" s="772"/>
      <c r="E56" s="10" t="s">
        <v>94</v>
      </c>
      <c r="F56" s="135" t="s">
        <v>273</v>
      </c>
      <c r="G56" s="141"/>
      <c r="H56" s="205"/>
      <c r="I56" s="141" t="s">
        <v>273</v>
      </c>
      <c r="J56" s="141"/>
      <c r="K56" s="141"/>
      <c r="L56" s="141" t="s">
        <v>273</v>
      </c>
      <c r="M56" s="141"/>
      <c r="N56" s="141"/>
      <c r="O56" s="141" t="s">
        <v>273</v>
      </c>
      <c r="P56" s="141"/>
      <c r="Q56" s="294"/>
      <c r="R56" s="184" t="s">
        <v>273</v>
      </c>
      <c r="S56" s="141" t="s">
        <v>273</v>
      </c>
      <c r="T56" s="294" t="s">
        <v>273</v>
      </c>
      <c r="U56" s="805"/>
      <c r="V56" s="2"/>
    </row>
    <row r="57" spans="2:22" ht="12" customHeight="1" x14ac:dyDescent="0.15">
      <c r="B57" s="18">
        <f t="shared" si="0"/>
        <v>45</v>
      </c>
      <c r="C57" s="771" t="s">
        <v>52</v>
      </c>
      <c r="D57" s="772"/>
      <c r="E57" s="10" t="s">
        <v>116</v>
      </c>
      <c r="F57" s="138" t="s">
        <v>277</v>
      </c>
      <c r="G57" s="182"/>
      <c r="H57" s="210"/>
      <c r="I57" s="182" t="s">
        <v>277</v>
      </c>
      <c r="J57" s="182"/>
      <c r="K57" s="182"/>
      <c r="L57" s="182" t="s">
        <v>277</v>
      </c>
      <c r="M57" s="182"/>
      <c r="N57" s="182"/>
      <c r="O57" s="182" t="s">
        <v>277</v>
      </c>
      <c r="P57" s="182"/>
      <c r="Q57" s="298"/>
      <c r="R57" s="218" t="s">
        <v>277</v>
      </c>
      <c r="S57" s="182" t="s">
        <v>277</v>
      </c>
      <c r="T57" s="298" t="s">
        <v>277</v>
      </c>
      <c r="U57" s="805"/>
      <c r="V57" s="2"/>
    </row>
    <row r="58" spans="2:22" ht="12" customHeight="1" x14ac:dyDescent="0.15">
      <c r="B58" s="27">
        <f t="shared" si="0"/>
        <v>46</v>
      </c>
      <c r="C58" s="771" t="s">
        <v>581</v>
      </c>
      <c r="D58" s="772"/>
      <c r="E58" s="10" t="s">
        <v>95</v>
      </c>
      <c r="F58" s="132">
        <v>0.6</v>
      </c>
      <c r="G58" s="71">
        <v>0.7</v>
      </c>
      <c r="H58" s="71">
        <v>1.1000000000000001</v>
      </c>
      <c r="I58" s="71">
        <v>2.1</v>
      </c>
      <c r="J58" s="71">
        <v>13</v>
      </c>
      <c r="K58" s="71">
        <v>1.1000000000000001</v>
      </c>
      <c r="L58" s="71">
        <v>1.8</v>
      </c>
      <c r="M58" s="71">
        <v>1.9</v>
      </c>
      <c r="N58" s="71">
        <v>1.9</v>
      </c>
      <c r="O58" s="71">
        <v>0.8</v>
      </c>
      <c r="P58" s="71">
        <v>0.6</v>
      </c>
      <c r="Q58" s="296">
        <v>0.6</v>
      </c>
      <c r="R58" s="132">
        <v>13</v>
      </c>
      <c r="S58" s="71">
        <v>0.6</v>
      </c>
      <c r="T58" s="296">
        <v>2.1833333333333336</v>
      </c>
      <c r="U58" s="805" t="s">
        <v>61</v>
      </c>
      <c r="V58" s="2"/>
    </row>
    <row r="59" spans="2:22" ht="12" customHeight="1" x14ac:dyDescent="0.15">
      <c r="B59" s="18">
        <f t="shared" si="0"/>
        <v>47</v>
      </c>
      <c r="C59" s="771" t="s">
        <v>580</v>
      </c>
      <c r="D59" s="772"/>
      <c r="E59" s="10" t="s">
        <v>66</v>
      </c>
      <c r="F59" s="132">
        <v>7.3</v>
      </c>
      <c r="G59" s="71">
        <v>7.4</v>
      </c>
      <c r="H59" s="71">
        <v>7.4</v>
      </c>
      <c r="I59" s="71">
        <v>7.4</v>
      </c>
      <c r="J59" s="71">
        <v>6.9</v>
      </c>
      <c r="K59" s="71">
        <v>7.2</v>
      </c>
      <c r="L59" s="71">
        <v>7.3</v>
      </c>
      <c r="M59" s="71">
        <v>7</v>
      </c>
      <c r="N59" s="71">
        <v>7.3</v>
      </c>
      <c r="O59" s="71">
        <v>7.2</v>
      </c>
      <c r="P59" s="71">
        <v>7.4</v>
      </c>
      <c r="Q59" s="296">
        <v>7.4</v>
      </c>
      <c r="R59" s="132">
        <v>7.4</v>
      </c>
      <c r="S59" s="71">
        <v>6.9</v>
      </c>
      <c r="T59" s="296">
        <v>7.2666666666666684</v>
      </c>
      <c r="U59" s="805"/>
      <c r="V59" s="2"/>
    </row>
    <row r="60" spans="2:22" ht="12" customHeight="1" x14ac:dyDescent="0.15">
      <c r="B60" s="18">
        <f t="shared" si="0"/>
        <v>48</v>
      </c>
      <c r="C60" s="771" t="s">
        <v>53</v>
      </c>
      <c r="D60" s="772"/>
      <c r="E60" s="10" t="s">
        <v>119</v>
      </c>
      <c r="F60" s="133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293"/>
      <c r="R60" s="133"/>
      <c r="S60" s="179"/>
      <c r="T60" s="293"/>
      <c r="U60" s="805"/>
      <c r="V60" s="2"/>
    </row>
    <row r="61" spans="2:22" ht="12" customHeight="1" x14ac:dyDescent="0.15">
      <c r="B61" s="18">
        <f t="shared" si="0"/>
        <v>49</v>
      </c>
      <c r="C61" s="771" t="s">
        <v>54</v>
      </c>
      <c r="D61" s="772"/>
      <c r="E61" s="10" t="s">
        <v>119</v>
      </c>
      <c r="F61" s="144" t="s">
        <v>592</v>
      </c>
      <c r="G61" s="179" t="s">
        <v>593</v>
      </c>
      <c r="H61" s="179" t="s">
        <v>594</v>
      </c>
      <c r="I61" s="179" t="s">
        <v>595</v>
      </c>
      <c r="J61" s="179" t="s">
        <v>596</v>
      </c>
      <c r="K61" s="179" t="s">
        <v>597</v>
      </c>
      <c r="L61" s="179" t="s">
        <v>595</v>
      </c>
      <c r="M61" s="179" t="s">
        <v>598</v>
      </c>
      <c r="N61" s="179" t="s">
        <v>595</v>
      </c>
      <c r="O61" s="179" t="s">
        <v>599</v>
      </c>
      <c r="P61" s="179" t="s">
        <v>592</v>
      </c>
      <c r="Q61" s="293" t="s">
        <v>592</v>
      </c>
      <c r="R61" s="133"/>
      <c r="S61" s="179"/>
      <c r="T61" s="293"/>
      <c r="U61" s="805"/>
      <c r="V61" s="2"/>
    </row>
    <row r="62" spans="2:22" ht="12" customHeight="1" x14ac:dyDescent="0.15">
      <c r="B62" s="18">
        <f t="shared" si="0"/>
        <v>50</v>
      </c>
      <c r="C62" s="771" t="s">
        <v>55</v>
      </c>
      <c r="D62" s="772"/>
      <c r="E62" s="10" t="s">
        <v>117</v>
      </c>
      <c r="F62" s="132">
        <v>4.0999999999999996</v>
      </c>
      <c r="G62" s="179">
        <v>3.4</v>
      </c>
      <c r="H62" s="71">
        <v>8.3000000000000007</v>
      </c>
      <c r="I62" s="179">
        <v>17</v>
      </c>
      <c r="J62" s="179">
        <v>520</v>
      </c>
      <c r="K62" s="179">
        <v>21</v>
      </c>
      <c r="L62" s="179">
        <v>110</v>
      </c>
      <c r="M62" s="71">
        <v>110</v>
      </c>
      <c r="N62" s="71">
        <v>110</v>
      </c>
      <c r="O62" s="71">
        <v>23</v>
      </c>
      <c r="P62" s="71">
        <v>10</v>
      </c>
      <c r="Q62" s="296">
        <v>12</v>
      </c>
      <c r="R62" s="133">
        <v>520</v>
      </c>
      <c r="S62" s="71">
        <v>3.4</v>
      </c>
      <c r="T62" s="296">
        <v>79.066666666666663</v>
      </c>
      <c r="U62" s="805"/>
      <c r="V62" s="2"/>
    </row>
    <row r="63" spans="2:22" ht="12" customHeight="1" thickBot="1" x14ac:dyDescent="0.2">
      <c r="B63" s="23">
        <f t="shared" si="0"/>
        <v>51</v>
      </c>
      <c r="C63" s="769" t="s">
        <v>56</v>
      </c>
      <c r="D63" s="770"/>
      <c r="E63" s="24" t="s">
        <v>118</v>
      </c>
      <c r="F63" s="404">
        <v>3.3</v>
      </c>
      <c r="G63" s="190">
        <v>1.2</v>
      </c>
      <c r="H63" s="229">
        <v>3.9</v>
      </c>
      <c r="I63" s="229">
        <v>9</v>
      </c>
      <c r="J63" s="229">
        <v>1000</v>
      </c>
      <c r="K63" s="229">
        <v>15</v>
      </c>
      <c r="L63" s="229">
        <v>170</v>
      </c>
      <c r="M63" s="229">
        <v>78</v>
      </c>
      <c r="N63" s="229">
        <v>120</v>
      </c>
      <c r="O63" s="229">
        <v>20</v>
      </c>
      <c r="P63" s="229">
        <v>2.4</v>
      </c>
      <c r="Q63" s="343">
        <v>4.2</v>
      </c>
      <c r="R63" s="314">
        <v>1000</v>
      </c>
      <c r="S63" s="365">
        <v>1.2</v>
      </c>
      <c r="T63" s="300">
        <v>120</v>
      </c>
      <c r="U63" s="806"/>
      <c r="V63" s="2"/>
    </row>
    <row r="64" spans="2:22" ht="15" customHeight="1" thickBot="1" x14ac:dyDescent="0.2">
      <c r="B64" s="816" t="s">
        <v>555</v>
      </c>
      <c r="C64" s="817"/>
      <c r="D64" s="817"/>
      <c r="E64" s="818"/>
      <c r="F64" s="173" t="s">
        <v>213</v>
      </c>
      <c r="G64" s="173" t="s">
        <v>213</v>
      </c>
      <c r="H64" s="173" t="s">
        <v>213</v>
      </c>
      <c r="I64" s="173" t="s">
        <v>176</v>
      </c>
      <c r="J64" s="173" t="s">
        <v>213</v>
      </c>
      <c r="K64" s="173" t="s">
        <v>213</v>
      </c>
      <c r="L64" s="173" t="s">
        <v>213</v>
      </c>
      <c r="M64" s="173" t="s">
        <v>213</v>
      </c>
      <c r="N64" s="173" t="s">
        <v>213</v>
      </c>
      <c r="O64" s="173" t="s">
        <v>213</v>
      </c>
      <c r="P64" s="173" t="s">
        <v>213</v>
      </c>
      <c r="Q64" s="302" t="s">
        <v>213</v>
      </c>
      <c r="R64" s="76"/>
      <c r="S64" s="75"/>
      <c r="T64" s="75"/>
    </row>
    <row r="65" spans="2:21" ht="12" customHeight="1" x14ac:dyDescent="0.15">
      <c r="B65" s="4"/>
      <c r="C65" s="3" t="s">
        <v>552</v>
      </c>
      <c r="D65" s="1"/>
      <c r="E65" s="4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815"/>
      <c r="S65" s="815"/>
      <c r="T65" s="815"/>
    </row>
    <row r="66" spans="2:21" ht="12" customHeight="1" x14ac:dyDescent="0.15">
      <c r="B66" s="4"/>
      <c r="D66" s="1"/>
      <c r="E66" s="1"/>
      <c r="F66" s="1"/>
      <c r="G66" s="1"/>
      <c r="H66" s="1"/>
      <c r="I66" s="1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1"/>
    </row>
    <row r="67" spans="2:21" ht="10.15" customHeight="1" x14ac:dyDescent="0.15">
      <c r="B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</sheetData>
  <mergeCells count="80">
    <mergeCell ref="C55:D55"/>
    <mergeCell ref="C56:D56"/>
    <mergeCell ref="C48:D48"/>
    <mergeCell ref="C49:D49"/>
    <mergeCell ref="B1:M1"/>
    <mergeCell ref="C21:D21"/>
    <mergeCell ref="U58:U63"/>
    <mergeCell ref="C63:D63"/>
    <mergeCell ref="C60:D60"/>
    <mergeCell ref="C61:D61"/>
    <mergeCell ref="C62:D62"/>
    <mergeCell ref="U21:U25"/>
    <mergeCell ref="U44:U49"/>
    <mergeCell ref="C57:D57"/>
    <mergeCell ref="C58:D58"/>
    <mergeCell ref="C59:D59"/>
    <mergeCell ref="C53:D53"/>
    <mergeCell ref="C54:D54"/>
    <mergeCell ref="B4:C4"/>
    <mergeCell ref="C14:D14"/>
    <mergeCell ref="C15:D15"/>
    <mergeCell ref="D8:E8"/>
    <mergeCell ref="C19:D19"/>
    <mergeCell ref="B12:D12"/>
    <mergeCell ref="C13:D13"/>
    <mergeCell ref="C16:D16"/>
    <mergeCell ref="C17:D17"/>
    <mergeCell ref="D9:E9"/>
    <mergeCell ref="B6:C11"/>
    <mergeCell ref="D10:E10"/>
    <mergeCell ref="D11:E11"/>
    <mergeCell ref="D6:E6"/>
    <mergeCell ref="D7:E7"/>
    <mergeCell ref="U13:U14"/>
    <mergeCell ref="U15:U20"/>
    <mergeCell ref="R6:R9"/>
    <mergeCell ref="S6:S9"/>
    <mergeCell ref="R12:T12"/>
    <mergeCell ref="F12:Q12"/>
    <mergeCell ref="U6:U11"/>
    <mergeCell ref="T6:T9"/>
    <mergeCell ref="F3:H3"/>
    <mergeCell ref="F4:H4"/>
    <mergeCell ref="U53:U57"/>
    <mergeCell ref="C25:D25"/>
    <mergeCell ref="C26:D26"/>
    <mergeCell ref="C27:D27"/>
    <mergeCell ref="C28:D28"/>
    <mergeCell ref="C29:D29"/>
    <mergeCell ref="C30:D30"/>
    <mergeCell ref="U51:U52"/>
    <mergeCell ref="U26:U32"/>
    <mergeCell ref="U33:U43"/>
    <mergeCell ref="C31:D31"/>
    <mergeCell ref="C32:D32"/>
    <mergeCell ref="C34:D34"/>
    <mergeCell ref="C33:D33"/>
    <mergeCell ref="C35:D35"/>
    <mergeCell ref="C40:D40"/>
    <mergeCell ref="C22:D22"/>
    <mergeCell ref="C23:D23"/>
    <mergeCell ref="C24:D24"/>
    <mergeCell ref="C18:D18"/>
    <mergeCell ref="C20:D20"/>
    <mergeCell ref="C36:D36"/>
    <mergeCell ref="C37:D37"/>
    <mergeCell ref="C38:D38"/>
    <mergeCell ref="C39:D39"/>
    <mergeCell ref="R65:T65"/>
    <mergeCell ref="B64:E64"/>
    <mergeCell ref="C41:D41"/>
    <mergeCell ref="C42:D42"/>
    <mergeCell ref="C50:D50"/>
    <mergeCell ref="C43:D43"/>
    <mergeCell ref="C44:D44"/>
    <mergeCell ref="C51:D51"/>
    <mergeCell ref="C52:D52"/>
    <mergeCell ref="C45:D45"/>
    <mergeCell ref="C46:D46"/>
    <mergeCell ref="C47:D47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B1:U63"/>
  <sheetViews>
    <sheetView zoomScale="90" zoomScaleNormal="90" zoomScaleSheetLayoutView="100" workbookViewId="0">
      <selection activeCell="F4" sqref="F4:H4"/>
    </sheetView>
  </sheetViews>
  <sheetFormatPr defaultColWidth="8.875" defaultRowHeight="10.15" customHeight="1" x14ac:dyDescent="0.15"/>
  <cols>
    <col min="1" max="1" width="2.625" style="3" customWidth="1"/>
    <col min="2" max="2" width="2.375" style="3" customWidth="1"/>
    <col min="3" max="3" width="7" style="3" customWidth="1"/>
    <col min="4" max="4" width="20.625" style="3" customWidth="1"/>
    <col min="5" max="5" width="9.75" style="3" bestFit="1" customWidth="1"/>
    <col min="6" max="17" width="7.625" style="3" customWidth="1"/>
    <col min="18" max="19" width="8.875" style="3" customWidth="1"/>
    <col min="20" max="20" width="8.875" style="3"/>
    <col min="21" max="21" width="10.5" style="3" bestFit="1" customWidth="1"/>
    <col min="22" max="16384" width="8.875" style="3"/>
  </cols>
  <sheetData>
    <row r="1" spans="2:21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32"/>
      <c r="N1" s="32"/>
      <c r="O1" s="32"/>
      <c r="P1" s="32"/>
    </row>
    <row r="2" spans="2:21" ht="15" customHeight="1" thickBo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2:21" ht="19.149999999999999" customHeight="1" thickBot="1" x14ac:dyDescent="0.2">
      <c r="B3" s="19"/>
      <c r="D3" s="16"/>
      <c r="F3" s="844" t="s">
        <v>7</v>
      </c>
      <c r="G3" s="932"/>
      <c r="H3" s="933"/>
      <c r="I3" s="31"/>
      <c r="J3" s="31"/>
      <c r="K3" s="31"/>
      <c r="L3" s="31"/>
      <c r="M3" s="31"/>
      <c r="N3" s="31"/>
      <c r="O3" s="31"/>
      <c r="P3" s="31"/>
    </row>
    <row r="4" spans="2:21" ht="19.149999999999999" customHeight="1" thickBot="1" x14ac:dyDescent="0.2">
      <c r="B4" s="844" t="s">
        <v>22</v>
      </c>
      <c r="C4" s="845"/>
      <c r="D4" s="29" t="s">
        <v>151</v>
      </c>
      <c r="F4" s="934" t="s">
        <v>570</v>
      </c>
      <c r="G4" s="935"/>
      <c r="H4" s="936"/>
      <c r="I4" s="32"/>
      <c r="J4" s="32"/>
      <c r="K4" s="32"/>
      <c r="L4" s="32"/>
      <c r="M4" s="32"/>
      <c r="N4" s="32"/>
      <c r="O4" s="32"/>
      <c r="P4" s="32"/>
    </row>
    <row r="5" spans="2:21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14.1" customHeight="1" x14ac:dyDescent="0.15">
      <c r="B6" s="905" t="s">
        <v>4</v>
      </c>
      <c r="C6" s="945"/>
      <c r="D6" s="943" t="s">
        <v>16</v>
      </c>
      <c r="E6" s="944"/>
      <c r="F6" s="528">
        <v>45392</v>
      </c>
      <c r="G6" s="399">
        <v>45420</v>
      </c>
      <c r="H6" s="529">
        <v>45448</v>
      </c>
      <c r="I6" s="530">
        <v>45476</v>
      </c>
      <c r="J6" s="530">
        <v>45511</v>
      </c>
      <c r="K6" s="530">
        <v>45539</v>
      </c>
      <c r="L6" s="530">
        <v>45567</v>
      </c>
      <c r="M6" s="531">
        <v>45602</v>
      </c>
      <c r="N6" s="531">
        <v>45630</v>
      </c>
      <c r="O6" s="396">
        <v>45665</v>
      </c>
      <c r="P6" s="532">
        <v>45693</v>
      </c>
      <c r="Q6" s="303">
        <v>45721</v>
      </c>
      <c r="R6" s="953" t="s">
        <v>0</v>
      </c>
      <c r="S6" s="956" t="s">
        <v>1</v>
      </c>
      <c r="T6" s="959" t="s">
        <v>2</v>
      </c>
      <c r="U6" s="951" t="s">
        <v>609</v>
      </c>
    </row>
    <row r="7" spans="2:21" ht="14.1" customHeight="1" x14ac:dyDescent="0.15">
      <c r="B7" s="907"/>
      <c r="C7" s="946"/>
      <c r="D7" s="824" t="s">
        <v>17</v>
      </c>
      <c r="E7" s="825"/>
      <c r="F7" s="533">
        <v>0.35902777777777778</v>
      </c>
      <c r="G7" s="409">
        <v>0.3611111111111111</v>
      </c>
      <c r="H7" s="534">
        <v>0.36319444444444443</v>
      </c>
      <c r="I7" s="535">
        <v>0.35555555555555557</v>
      </c>
      <c r="J7" s="535">
        <v>0.35902777777777778</v>
      </c>
      <c r="K7" s="535">
        <v>0.35902777777777778</v>
      </c>
      <c r="L7" s="535">
        <v>0.3576388888888889</v>
      </c>
      <c r="M7" s="408">
        <v>0.36805555555555558</v>
      </c>
      <c r="N7" s="408">
        <v>0.3611111111111111</v>
      </c>
      <c r="O7" s="131">
        <v>0.3611111111111111</v>
      </c>
      <c r="P7" s="131">
        <v>0.3743055555555555</v>
      </c>
      <c r="Q7" s="304">
        <v>0.35833333333333334</v>
      </c>
      <c r="R7" s="954"/>
      <c r="S7" s="957"/>
      <c r="T7" s="960"/>
      <c r="U7" s="952"/>
    </row>
    <row r="8" spans="2:21" ht="14.1" customHeight="1" x14ac:dyDescent="0.15">
      <c r="B8" s="907"/>
      <c r="C8" s="946"/>
      <c r="D8" s="824" t="s">
        <v>18</v>
      </c>
      <c r="E8" s="825"/>
      <c r="F8" s="130" t="s">
        <v>610</v>
      </c>
      <c r="G8" s="162" t="s">
        <v>461</v>
      </c>
      <c r="H8" s="536" t="s">
        <v>589</v>
      </c>
      <c r="I8" s="131" t="s">
        <v>558</v>
      </c>
      <c r="J8" s="131" t="s">
        <v>578</v>
      </c>
      <c r="K8" s="131" t="s">
        <v>558</v>
      </c>
      <c r="L8" s="131" t="s">
        <v>558</v>
      </c>
      <c r="M8" s="279" t="s">
        <v>563</v>
      </c>
      <c r="N8" s="279" t="s">
        <v>560</v>
      </c>
      <c r="O8" s="191" t="s">
        <v>264</v>
      </c>
      <c r="P8" s="131" t="s">
        <v>474</v>
      </c>
      <c r="Q8" s="304" t="s">
        <v>264</v>
      </c>
      <c r="R8" s="954"/>
      <c r="S8" s="957"/>
      <c r="T8" s="960"/>
      <c r="U8" s="952"/>
    </row>
    <row r="9" spans="2:21" ht="14.1" customHeight="1" x14ac:dyDescent="0.15">
      <c r="B9" s="907"/>
      <c r="C9" s="946"/>
      <c r="D9" s="824" t="s">
        <v>19</v>
      </c>
      <c r="E9" s="825"/>
      <c r="F9" s="127" t="s">
        <v>424</v>
      </c>
      <c r="G9" s="410" t="s">
        <v>264</v>
      </c>
      <c r="H9" s="492" t="s">
        <v>563</v>
      </c>
      <c r="I9" s="391" t="s">
        <v>563</v>
      </c>
      <c r="J9" s="391" t="s">
        <v>579</v>
      </c>
      <c r="K9" s="391" t="s">
        <v>558</v>
      </c>
      <c r="L9" s="391" t="s">
        <v>563</v>
      </c>
      <c r="M9" s="392" t="s">
        <v>559</v>
      </c>
      <c r="N9" s="392" t="s">
        <v>563</v>
      </c>
      <c r="O9" s="191" t="s">
        <v>264</v>
      </c>
      <c r="P9" s="131" t="s">
        <v>474</v>
      </c>
      <c r="Q9" s="393" t="s">
        <v>461</v>
      </c>
      <c r="R9" s="955"/>
      <c r="S9" s="958"/>
      <c r="T9" s="961"/>
      <c r="U9" s="952"/>
    </row>
    <row r="10" spans="2:21" ht="14.1" customHeight="1" x14ac:dyDescent="0.15">
      <c r="B10" s="907"/>
      <c r="C10" s="946"/>
      <c r="D10" s="824" t="s">
        <v>20</v>
      </c>
      <c r="E10" s="825"/>
      <c r="F10" s="132">
        <v>9.6999999999999993</v>
      </c>
      <c r="G10" s="402">
        <v>12.5</v>
      </c>
      <c r="H10" s="538">
        <v>18</v>
      </c>
      <c r="I10" s="71">
        <v>23.1</v>
      </c>
      <c r="J10" s="71">
        <v>24.9</v>
      </c>
      <c r="K10" s="71">
        <v>24.4</v>
      </c>
      <c r="L10" s="71">
        <v>21.9</v>
      </c>
      <c r="M10" s="401">
        <v>10.199999999999999</v>
      </c>
      <c r="N10" s="401">
        <v>10.8</v>
      </c>
      <c r="O10" s="71">
        <v>4.2</v>
      </c>
      <c r="P10" s="71">
        <v>2.4</v>
      </c>
      <c r="Q10" s="296">
        <v>4.5999999999999996</v>
      </c>
      <c r="R10" s="649">
        <f>MAX(F10:Q10)</f>
        <v>24.9</v>
      </c>
      <c r="S10" s="650">
        <f>MIN(F10:Q10)</f>
        <v>2.4</v>
      </c>
      <c r="T10" s="651">
        <f>AVERAGEA(F10:Q10)</f>
        <v>13.891666666666666</v>
      </c>
      <c r="U10" s="952"/>
    </row>
    <row r="11" spans="2:21" ht="14.1" customHeight="1" thickBot="1" x14ac:dyDescent="0.2">
      <c r="B11" s="907"/>
      <c r="C11" s="946"/>
      <c r="D11" s="824" t="s">
        <v>420</v>
      </c>
      <c r="E11" s="825"/>
      <c r="F11" s="132">
        <v>8.6999999999999993</v>
      </c>
      <c r="G11" s="402">
        <v>16.5</v>
      </c>
      <c r="H11" s="538">
        <v>14.8</v>
      </c>
      <c r="I11" s="71">
        <v>18.2</v>
      </c>
      <c r="J11" s="71">
        <v>13.6</v>
      </c>
      <c r="K11" s="71">
        <v>21.2</v>
      </c>
      <c r="L11" s="71">
        <v>16.899999999999999</v>
      </c>
      <c r="M11" s="401">
        <v>13.8</v>
      </c>
      <c r="N11" s="401">
        <v>9.5</v>
      </c>
      <c r="O11" s="405">
        <v>4.9000000000000004</v>
      </c>
      <c r="P11" s="71">
        <v>3.6</v>
      </c>
      <c r="Q11" s="296">
        <v>4.2</v>
      </c>
      <c r="R11" s="649">
        <f>MAX(F11:Q11)</f>
        <v>21.2</v>
      </c>
      <c r="S11" s="650">
        <f>MIN(F11:Q11)</f>
        <v>3.6</v>
      </c>
      <c r="T11" s="651">
        <f>AVERAGEA(F11:Q11)</f>
        <v>12.158333333333331</v>
      </c>
      <c r="U11" s="952"/>
    </row>
    <row r="12" spans="2:21" ht="14.1" customHeight="1" thickBot="1" x14ac:dyDescent="0.2">
      <c r="B12" s="880" t="s">
        <v>80</v>
      </c>
      <c r="C12" s="964"/>
      <c r="D12" s="964"/>
      <c r="E12" s="479" t="s">
        <v>611</v>
      </c>
      <c r="F12" s="949" t="s">
        <v>3</v>
      </c>
      <c r="G12" s="881"/>
      <c r="H12" s="881"/>
      <c r="I12" s="881"/>
      <c r="J12" s="881"/>
      <c r="K12" s="881"/>
      <c r="L12" s="881"/>
      <c r="M12" s="881"/>
      <c r="N12" s="881"/>
      <c r="O12" s="881"/>
      <c r="P12" s="881"/>
      <c r="Q12" s="881"/>
      <c r="R12" s="881"/>
      <c r="S12" s="881"/>
      <c r="T12" s="882"/>
      <c r="U12" s="539" t="s">
        <v>612</v>
      </c>
    </row>
    <row r="13" spans="2:21" ht="14.1" customHeight="1" x14ac:dyDescent="0.15">
      <c r="B13" s="108">
        <v>1</v>
      </c>
      <c r="C13" s="962" t="s">
        <v>67</v>
      </c>
      <c r="D13" s="963"/>
      <c r="E13" s="390" t="s">
        <v>546</v>
      </c>
      <c r="F13" s="152" t="s">
        <v>268</v>
      </c>
      <c r="G13" s="540"/>
      <c r="H13" s="541"/>
      <c r="I13" s="255" t="s">
        <v>268</v>
      </c>
      <c r="J13" s="255"/>
      <c r="K13" s="255"/>
      <c r="L13" s="255" t="s">
        <v>268</v>
      </c>
      <c r="M13" s="211"/>
      <c r="N13" s="211"/>
      <c r="O13" s="211" t="s">
        <v>268</v>
      </c>
      <c r="P13" s="542"/>
      <c r="Q13" s="185"/>
      <c r="R13" s="543" t="s">
        <v>268</v>
      </c>
      <c r="S13" s="211" t="s">
        <v>268</v>
      </c>
      <c r="T13" s="346" t="s">
        <v>268</v>
      </c>
      <c r="U13" s="846" t="s">
        <v>82</v>
      </c>
    </row>
    <row r="14" spans="2:21" ht="14.1" customHeight="1" x14ac:dyDescent="0.15">
      <c r="B14" s="12">
        <v>2</v>
      </c>
      <c r="C14" s="771" t="s">
        <v>68</v>
      </c>
      <c r="D14" s="772"/>
      <c r="E14" s="393" t="s">
        <v>546</v>
      </c>
      <c r="F14" s="138" t="s">
        <v>272</v>
      </c>
      <c r="G14" s="218"/>
      <c r="H14" s="544"/>
      <c r="I14" s="182" t="s">
        <v>272</v>
      </c>
      <c r="J14" s="182"/>
      <c r="K14" s="182"/>
      <c r="L14" s="182" t="s">
        <v>272</v>
      </c>
      <c r="M14" s="210"/>
      <c r="N14" s="210"/>
      <c r="O14" s="210" t="s">
        <v>272</v>
      </c>
      <c r="P14" s="182"/>
      <c r="Q14" s="186"/>
      <c r="R14" s="138" t="s">
        <v>272</v>
      </c>
      <c r="S14" s="210" t="s">
        <v>272</v>
      </c>
      <c r="T14" s="298" t="s">
        <v>272</v>
      </c>
      <c r="U14" s="846"/>
    </row>
    <row r="15" spans="2:21" ht="14.1" customHeight="1" x14ac:dyDescent="0.15">
      <c r="B15" s="12">
        <v>3</v>
      </c>
      <c r="C15" s="771" t="s">
        <v>69</v>
      </c>
      <c r="D15" s="772"/>
      <c r="E15" s="393" t="s">
        <v>546</v>
      </c>
      <c r="F15" s="135" t="s">
        <v>268</v>
      </c>
      <c r="G15" s="184"/>
      <c r="H15" s="545"/>
      <c r="I15" s="141" t="s">
        <v>268</v>
      </c>
      <c r="J15" s="141"/>
      <c r="K15" s="141"/>
      <c r="L15" s="141">
        <v>1.2E-2</v>
      </c>
      <c r="M15" s="205"/>
      <c r="N15" s="205"/>
      <c r="O15" s="205">
        <v>2E-3</v>
      </c>
      <c r="P15" s="141"/>
      <c r="Q15" s="187"/>
      <c r="R15" s="135" t="s">
        <v>268</v>
      </c>
      <c r="S15" s="205" t="s">
        <v>268</v>
      </c>
      <c r="T15" s="294" t="s">
        <v>268</v>
      </c>
      <c r="U15" s="846"/>
    </row>
    <row r="16" spans="2:21" ht="14.1" customHeight="1" x14ac:dyDescent="0.15">
      <c r="B16" s="12">
        <v>4</v>
      </c>
      <c r="C16" s="771" t="s">
        <v>144</v>
      </c>
      <c r="D16" s="772"/>
      <c r="E16" s="393" t="s">
        <v>546</v>
      </c>
      <c r="F16" s="138" t="s">
        <v>278</v>
      </c>
      <c r="G16" s="218"/>
      <c r="H16" s="544"/>
      <c r="I16" s="182" t="s">
        <v>278</v>
      </c>
      <c r="J16" s="182"/>
      <c r="K16" s="182"/>
      <c r="L16" s="182" t="s">
        <v>278</v>
      </c>
      <c r="M16" s="210"/>
      <c r="N16" s="210"/>
      <c r="O16" s="210" t="s">
        <v>278</v>
      </c>
      <c r="P16" s="182"/>
      <c r="Q16" s="186"/>
      <c r="R16" s="138" t="s">
        <v>278</v>
      </c>
      <c r="S16" s="210" t="s">
        <v>278</v>
      </c>
      <c r="T16" s="298" t="s">
        <v>278</v>
      </c>
      <c r="U16" s="805" t="s">
        <v>60</v>
      </c>
    </row>
    <row r="17" spans="2:21" ht="14.1" customHeight="1" x14ac:dyDescent="0.15">
      <c r="B17" s="12">
        <v>5</v>
      </c>
      <c r="C17" s="771" t="s">
        <v>145</v>
      </c>
      <c r="D17" s="772"/>
      <c r="E17" s="393" t="s">
        <v>546</v>
      </c>
      <c r="F17" s="135" t="s">
        <v>279</v>
      </c>
      <c r="G17" s="184"/>
      <c r="H17" s="545"/>
      <c r="I17" s="141" t="s">
        <v>279</v>
      </c>
      <c r="J17" s="141"/>
      <c r="K17" s="141"/>
      <c r="L17" s="141" t="s">
        <v>279</v>
      </c>
      <c r="M17" s="205"/>
      <c r="N17" s="205"/>
      <c r="O17" s="205" t="s">
        <v>279</v>
      </c>
      <c r="P17" s="141"/>
      <c r="Q17" s="187"/>
      <c r="R17" s="135" t="s">
        <v>279</v>
      </c>
      <c r="S17" s="205" t="s">
        <v>279</v>
      </c>
      <c r="T17" s="294" t="s">
        <v>279</v>
      </c>
      <c r="U17" s="805"/>
    </row>
    <row r="18" spans="2:21" ht="14.1" customHeight="1" x14ac:dyDescent="0.15">
      <c r="B18" s="12">
        <v>6</v>
      </c>
      <c r="C18" s="771" t="s">
        <v>70</v>
      </c>
      <c r="D18" s="772"/>
      <c r="E18" s="393" t="s">
        <v>546</v>
      </c>
      <c r="F18" s="135" t="s">
        <v>280</v>
      </c>
      <c r="G18" s="184"/>
      <c r="H18" s="545"/>
      <c r="I18" s="141" t="s">
        <v>280</v>
      </c>
      <c r="J18" s="141"/>
      <c r="K18" s="141"/>
      <c r="L18" s="141" t="s">
        <v>280</v>
      </c>
      <c r="M18" s="205"/>
      <c r="N18" s="205"/>
      <c r="O18" s="205" t="s">
        <v>280</v>
      </c>
      <c r="P18" s="141"/>
      <c r="Q18" s="187"/>
      <c r="R18" s="135" t="s">
        <v>280</v>
      </c>
      <c r="S18" s="205" t="s">
        <v>280</v>
      </c>
      <c r="T18" s="294" t="s">
        <v>280</v>
      </c>
      <c r="U18" s="805"/>
    </row>
    <row r="19" spans="2:21" ht="14.1" customHeight="1" x14ac:dyDescent="0.15">
      <c r="B19" s="12">
        <v>7</v>
      </c>
      <c r="C19" s="771" t="s">
        <v>71</v>
      </c>
      <c r="D19" s="772"/>
      <c r="E19" s="393" t="s">
        <v>546</v>
      </c>
      <c r="F19" s="139"/>
      <c r="G19" s="217"/>
      <c r="H19" s="546"/>
      <c r="I19" s="140"/>
      <c r="J19" s="140"/>
      <c r="K19" s="140"/>
      <c r="L19" s="140"/>
      <c r="M19" s="208"/>
      <c r="N19" s="208"/>
      <c r="O19" s="208"/>
      <c r="P19" s="140"/>
      <c r="Q19" s="414"/>
      <c r="R19" s="139"/>
      <c r="S19" s="208"/>
      <c r="T19" s="297"/>
      <c r="U19" s="813" t="s">
        <v>451</v>
      </c>
    </row>
    <row r="20" spans="2:21" ht="14.1" customHeight="1" x14ac:dyDescent="0.15">
      <c r="B20" s="12">
        <v>8</v>
      </c>
      <c r="C20" s="771" t="s">
        <v>72</v>
      </c>
      <c r="D20" s="772"/>
      <c r="E20" s="393" t="s">
        <v>546</v>
      </c>
      <c r="F20" s="139"/>
      <c r="G20" s="217"/>
      <c r="H20" s="546"/>
      <c r="I20" s="140"/>
      <c r="J20" s="140"/>
      <c r="K20" s="140"/>
      <c r="L20" s="140"/>
      <c r="M20" s="208"/>
      <c r="N20" s="208"/>
      <c r="O20" s="208"/>
      <c r="P20" s="140"/>
      <c r="Q20" s="414"/>
      <c r="R20" s="139"/>
      <c r="S20" s="208"/>
      <c r="T20" s="297"/>
      <c r="U20" s="814"/>
    </row>
    <row r="21" spans="2:21" ht="14.1" customHeight="1" x14ac:dyDescent="0.15">
      <c r="B21" s="12">
        <v>9</v>
      </c>
      <c r="C21" s="771" t="s">
        <v>146</v>
      </c>
      <c r="D21" s="772"/>
      <c r="E21" s="393" t="s">
        <v>546</v>
      </c>
      <c r="F21" s="135"/>
      <c r="G21" s="184"/>
      <c r="H21" s="545"/>
      <c r="I21" s="141"/>
      <c r="J21" s="141"/>
      <c r="K21" s="141"/>
      <c r="L21" s="141"/>
      <c r="M21" s="205"/>
      <c r="N21" s="205"/>
      <c r="O21" s="205"/>
      <c r="P21" s="141"/>
      <c r="Q21" s="187"/>
      <c r="R21" s="135"/>
      <c r="S21" s="205"/>
      <c r="T21" s="294"/>
      <c r="U21" s="813" t="s">
        <v>59</v>
      </c>
    </row>
    <row r="22" spans="2:21" ht="14.1" customHeight="1" x14ac:dyDescent="0.15">
      <c r="B22" s="12">
        <v>10</v>
      </c>
      <c r="C22" s="771" t="s">
        <v>73</v>
      </c>
      <c r="D22" s="772"/>
      <c r="E22" s="393" t="s">
        <v>546</v>
      </c>
      <c r="F22" s="135"/>
      <c r="G22" s="184"/>
      <c r="H22" s="545"/>
      <c r="I22" s="141"/>
      <c r="J22" s="141"/>
      <c r="K22" s="141"/>
      <c r="L22" s="141"/>
      <c r="M22" s="205"/>
      <c r="N22" s="205"/>
      <c r="O22" s="205"/>
      <c r="P22" s="141"/>
      <c r="Q22" s="187"/>
      <c r="R22" s="135"/>
      <c r="S22" s="205"/>
      <c r="T22" s="294"/>
      <c r="U22" s="814"/>
    </row>
    <row r="23" spans="2:21" ht="14.1" customHeight="1" x14ac:dyDescent="0.15">
      <c r="B23" s="12">
        <v>11</v>
      </c>
      <c r="C23" s="771" t="s">
        <v>74</v>
      </c>
      <c r="D23" s="772"/>
      <c r="E23" s="393" t="s">
        <v>426</v>
      </c>
      <c r="F23" s="139"/>
      <c r="G23" s="217">
        <v>0</v>
      </c>
      <c r="H23" s="546"/>
      <c r="I23" s="140">
        <v>0</v>
      </c>
      <c r="J23" s="140"/>
      <c r="K23" s="140">
        <v>0</v>
      </c>
      <c r="L23" s="140"/>
      <c r="M23" s="208"/>
      <c r="N23" s="208"/>
      <c r="O23" s="208"/>
      <c r="P23" s="140"/>
      <c r="Q23" s="414"/>
      <c r="R23" s="139">
        <v>0</v>
      </c>
      <c r="S23" s="208">
        <v>0</v>
      </c>
      <c r="T23" s="297">
        <v>0</v>
      </c>
      <c r="U23" s="383" t="s">
        <v>83</v>
      </c>
    </row>
    <row r="24" spans="2:21" ht="14.1" customHeight="1" x14ac:dyDescent="0.15">
      <c r="B24" s="12">
        <v>12</v>
      </c>
      <c r="C24" s="771" t="s">
        <v>21</v>
      </c>
      <c r="D24" s="772"/>
      <c r="E24" s="393" t="s">
        <v>546</v>
      </c>
      <c r="F24" s="139"/>
      <c r="G24" s="217"/>
      <c r="H24" s="546"/>
      <c r="I24" s="140"/>
      <c r="J24" s="140"/>
      <c r="K24" s="140"/>
      <c r="L24" s="140"/>
      <c r="M24" s="208"/>
      <c r="N24" s="208"/>
      <c r="O24" s="208"/>
      <c r="P24" s="140"/>
      <c r="Q24" s="414"/>
      <c r="R24" s="139"/>
      <c r="S24" s="208"/>
      <c r="T24" s="297"/>
      <c r="U24" s="383" t="s">
        <v>452</v>
      </c>
    </row>
    <row r="25" spans="2:21" ht="14.1" customHeight="1" x14ac:dyDescent="0.15">
      <c r="B25" s="12">
        <v>13</v>
      </c>
      <c r="C25" s="771" t="s">
        <v>75</v>
      </c>
      <c r="D25" s="772"/>
      <c r="E25" s="393" t="s">
        <v>546</v>
      </c>
      <c r="F25" s="133">
        <v>22</v>
      </c>
      <c r="G25" s="402"/>
      <c r="H25" s="538"/>
      <c r="I25" s="179">
        <v>25</v>
      </c>
      <c r="J25" s="71"/>
      <c r="K25" s="71"/>
      <c r="L25" s="179">
        <v>56</v>
      </c>
      <c r="M25" s="401"/>
      <c r="N25" s="401"/>
      <c r="O25" s="204">
        <v>31</v>
      </c>
      <c r="P25" s="71"/>
      <c r="Q25" s="411"/>
      <c r="R25" s="133">
        <v>31</v>
      </c>
      <c r="S25" s="204">
        <v>22</v>
      </c>
      <c r="T25" s="293">
        <v>26.25</v>
      </c>
      <c r="U25" s="382" t="s">
        <v>61</v>
      </c>
    </row>
    <row r="26" spans="2:21" ht="14.1" customHeight="1" x14ac:dyDescent="0.15">
      <c r="B26" s="12">
        <v>14</v>
      </c>
      <c r="C26" s="771" t="s">
        <v>46</v>
      </c>
      <c r="D26" s="772"/>
      <c r="E26" s="393" t="s">
        <v>546</v>
      </c>
      <c r="F26" s="135">
        <v>5.0000000000000001E-3</v>
      </c>
      <c r="G26" s="184"/>
      <c r="H26" s="545"/>
      <c r="I26" s="141">
        <v>3.5999999999999997E-2</v>
      </c>
      <c r="J26" s="141"/>
      <c r="K26" s="141"/>
      <c r="L26" s="140">
        <v>0.14000000000000001</v>
      </c>
      <c r="M26" s="205"/>
      <c r="N26" s="205"/>
      <c r="O26" s="205">
        <v>2.5000000000000001E-2</v>
      </c>
      <c r="P26" s="141"/>
      <c r="Q26" s="187"/>
      <c r="R26" s="135">
        <v>4.2999999999999997E-2</v>
      </c>
      <c r="S26" s="205">
        <v>1.0999999999999999E-2</v>
      </c>
      <c r="T26" s="294">
        <v>2.4499999999999997E-2</v>
      </c>
      <c r="U26" s="383" t="s">
        <v>58</v>
      </c>
    </row>
    <row r="27" spans="2:21" ht="14.1" customHeight="1" x14ac:dyDescent="0.15">
      <c r="B27" s="12">
        <v>15</v>
      </c>
      <c r="C27" s="771" t="s">
        <v>76</v>
      </c>
      <c r="D27" s="772"/>
      <c r="E27" s="393" t="s">
        <v>546</v>
      </c>
      <c r="F27" s="132">
        <v>1.6</v>
      </c>
      <c r="G27" s="402"/>
      <c r="H27" s="538"/>
      <c r="I27" s="71">
        <v>3.4</v>
      </c>
      <c r="J27" s="71"/>
      <c r="K27" s="71"/>
      <c r="L27" s="71">
        <v>2.6</v>
      </c>
      <c r="M27" s="401"/>
      <c r="N27" s="401"/>
      <c r="O27" s="401">
        <v>2</v>
      </c>
      <c r="P27" s="71"/>
      <c r="Q27" s="411"/>
      <c r="R27" s="132">
        <v>3.6</v>
      </c>
      <c r="S27" s="401">
        <v>1.6</v>
      </c>
      <c r="T27" s="296">
        <v>2.5499999999999998</v>
      </c>
      <c r="U27" s="383" t="s">
        <v>454</v>
      </c>
    </row>
    <row r="28" spans="2:21" ht="14.1" customHeight="1" x14ac:dyDescent="0.15">
      <c r="B28" s="12">
        <v>16</v>
      </c>
      <c r="C28" s="771" t="s">
        <v>147</v>
      </c>
      <c r="D28" s="772"/>
      <c r="E28" s="393" t="s">
        <v>546</v>
      </c>
      <c r="F28" s="135" t="s">
        <v>267</v>
      </c>
      <c r="G28" s="184"/>
      <c r="H28" s="545"/>
      <c r="I28" s="141" t="s">
        <v>267</v>
      </c>
      <c r="J28" s="141"/>
      <c r="K28" s="141"/>
      <c r="L28" s="141" t="s">
        <v>267</v>
      </c>
      <c r="M28" s="205"/>
      <c r="N28" s="205"/>
      <c r="O28" s="205" t="s">
        <v>267</v>
      </c>
      <c r="P28" s="141"/>
      <c r="Q28" s="187"/>
      <c r="R28" s="135" t="s">
        <v>267</v>
      </c>
      <c r="S28" s="205" t="s">
        <v>267</v>
      </c>
      <c r="T28" s="294" t="s">
        <v>267</v>
      </c>
      <c r="U28" s="805" t="s">
        <v>60</v>
      </c>
    </row>
    <row r="29" spans="2:21" ht="14.1" customHeight="1" x14ac:dyDescent="0.15">
      <c r="B29" s="12">
        <v>17</v>
      </c>
      <c r="C29" s="771" t="s">
        <v>148</v>
      </c>
      <c r="D29" s="772"/>
      <c r="E29" s="393" t="s">
        <v>546</v>
      </c>
      <c r="F29" s="135" t="s">
        <v>268</v>
      </c>
      <c r="G29" s="184"/>
      <c r="H29" s="545"/>
      <c r="I29" s="141" t="s">
        <v>268</v>
      </c>
      <c r="J29" s="141"/>
      <c r="K29" s="141"/>
      <c r="L29" s="141" t="s">
        <v>268</v>
      </c>
      <c r="M29" s="205"/>
      <c r="N29" s="205"/>
      <c r="O29" s="205" t="s">
        <v>268</v>
      </c>
      <c r="P29" s="141"/>
      <c r="Q29" s="187"/>
      <c r="R29" s="135" t="s">
        <v>268</v>
      </c>
      <c r="S29" s="205" t="s">
        <v>268</v>
      </c>
      <c r="T29" s="294" t="s">
        <v>268</v>
      </c>
      <c r="U29" s="805"/>
    </row>
    <row r="30" spans="2:21" ht="14.1" customHeight="1" x14ac:dyDescent="0.15">
      <c r="B30" s="12">
        <v>18</v>
      </c>
      <c r="C30" s="771" t="s">
        <v>99</v>
      </c>
      <c r="D30" s="772"/>
      <c r="E30" s="393" t="s">
        <v>546</v>
      </c>
      <c r="F30" s="132"/>
      <c r="G30" s="402"/>
      <c r="H30" s="538"/>
      <c r="I30" s="71"/>
      <c r="J30" s="71"/>
      <c r="K30" s="71"/>
      <c r="L30" s="71"/>
      <c r="M30" s="401"/>
      <c r="N30" s="401"/>
      <c r="O30" s="401"/>
      <c r="P30" s="71"/>
      <c r="Q30" s="411"/>
      <c r="R30" s="132"/>
      <c r="S30" s="401"/>
      <c r="T30" s="296"/>
      <c r="U30" s="813" t="s">
        <v>61</v>
      </c>
    </row>
    <row r="31" spans="2:21" ht="14.1" customHeight="1" x14ac:dyDescent="0.15">
      <c r="B31" s="12">
        <v>19</v>
      </c>
      <c r="C31" s="771" t="s">
        <v>77</v>
      </c>
      <c r="D31" s="772"/>
      <c r="E31" s="393" t="s">
        <v>466</v>
      </c>
      <c r="F31" s="133">
        <v>3</v>
      </c>
      <c r="G31" s="148"/>
      <c r="H31" s="547"/>
      <c r="I31" s="179">
        <v>3</v>
      </c>
      <c r="J31" s="179"/>
      <c r="K31" s="179"/>
      <c r="L31" s="179">
        <v>5</v>
      </c>
      <c r="M31" s="204"/>
      <c r="N31" s="204"/>
      <c r="O31" s="204">
        <v>3</v>
      </c>
      <c r="P31" s="179"/>
      <c r="Q31" s="188"/>
      <c r="R31" s="133">
        <v>3</v>
      </c>
      <c r="S31" s="204">
        <v>1</v>
      </c>
      <c r="T31" s="293">
        <v>2.25</v>
      </c>
      <c r="U31" s="808"/>
    </row>
    <row r="32" spans="2:21" ht="14.1" customHeight="1" x14ac:dyDescent="0.15">
      <c r="B32" s="12">
        <v>20</v>
      </c>
      <c r="C32" s="771" t="s">
        <v>49</v>
      </c>
      <c r="D32" s="772"/>
      <c r="E32" s="393" t="s">
        <v>546</v>
      </c>
      <c r="F32" s="133">
        <v>59</v>
      </c>
      <c r="G32" s="148"/>
      <c r="H32" s="547"/>
      <c r="I32" s="179">
        <v>72</v>
      </c>
      <c r="J32" s="179"/>
      <c r="K32" s="179"/>
      <c r="L32" s="179">
        <v>200</v>
      </c>
      <c r="M32" s="204"/>
      <c r="N32" s="204"/>
      <c r="O32" s="204">
        <v>84</v>
      </c>
      <c r="P32" s="179"/>
      <c r="Q32" s="188"/>
      <c r="R32" s="133">
        <v>76</v>
      </c>
      <c r="S32" s="204">
        <v>59</v>
      </c>
      <c r="T32" s="293">
        <v>67.5</v>
      </c>
      <c r="U32" s="808"/>
    </row>
    <row r="33" spans="2:21" ht="14.1" customHeight="1" x14ac:dyDescent="0.15">
      <c r="B33" s="12">
        <v>21</v>
      </c>
      <c r="C33" s="771" t="s">
        <v>56</v>
      </c>
      <c r="D33" s="772"/>
      <c r="E33" s="393" t="s">
        <v>540</v>
      </c>
      <c r="F33" s="132">
        <v>3.3</v>
      </c>
      <c r="G33" s="402">
        <f>'[1]原水（基準等） '!G63</f>
        <v>1.2</v>
      </c>
      <c r="H33" s="538">
        <v>3.9</v>
      </c>
      <c r="I33" s="71">
        <v>9</v>
      </c>
      <c r="J33" s="179">
        <v>1000</v>
      </c>
      <c r="K33" s="179">
        <v>15</v>
      </c>
      <c r="L33" s="179">
        <v>170</v>
      </c>
      <c r="M33" s="204">
        <v>78</v>
      </c>
      <c r="N33" s="204">
        <v>120</v>
      </c>
      <c r="O33" s="204">
        <v>20</v>
      </c>
      <c r="P33" s="71">
        <v>2.4</v>
      </c>
      <c r="Q33" s="411">
        <v>4.2</v>
      </c>
      <c r="R33" s="132">
        <v>20</v>
      </c>
      <c r="S33" s="401">
        <v>2.7</v>
      </c>
      <c r="T33" s="296">
        <v>7.6124999999999998</v>
      </c>
      <c r="U33" s="808"/>
    </row>
    <row r="34" spans="2:21" ht="14.1" customHeight="1" x14ac:dyDescent="0.15">
      <c r="B34" s="12">
        <v>22</v>
      </c>
      <c r="C34" s="771" t="s">
        <v>580</v>
      </c>
      <c r="D34" s="772"/>
      <c r="E34" s="393" t="s">
        <v>466</v>
      </c>
      <c r="F34" s="132">
        <v>7.3</v>
      </c>
      <c r="G34" s="402">
        <f>'[1]原水（基準等） '!G59</f>
        <v>7.4</v>
      </c>
      <c r="H34" s="538">
        <v>7.4</v>
      </c>
      <c r="I34" s="71">
        <v>7.4</v>
      </c>
      <c r="J34" s="71">
        <v>6.9</v>
      </c>
      <c r="K34" s="71">
        <v>7.2</v>
      </c>
      <c r="L34" s="71">
        <v>7.3</v>
      </c>
      <c r="M34" s="401">
        <v>7</v>
      </c>
      <c r="N34" s="401">
        <v>7.3</v>
      </c>
      <c r="O34" s="401">
        <v>7.2</v>
      </c>
      <c r="P34" s="71">
        <v>7.4</v>
      </c>
      <c r="Q34" s="411">
        <v>7.4</v>
      </c>
      <c r="R34" s="132">
        <v>7.5</v>
      </c>
      <c r="S34" s="401">
        <v>6.8</v>
      </c>
      <c r="T34" s="296">
        <v>7.2</v>
      </c>
      <c r="U34" s="808"/>
    </row>
    <row r="35" spans="2:21" ht="13.5" customHeight="1" x14ac:dyDescent="0.15">
      <c r="B35" s="81">
        <v>23</v>
      </c>
      <c r="C35" s="771" t="s">
        <v>78</v>
      </c>
      <c r="D35" s="772"/>
      <c r="E35" s="559" t="s">
        <v>466</v>
      </c>
      <c r="F35" s="145">
        <v>-2.2999999999999998</v>
      </c>
      <c r="G35" s="220"/>
      <c r="H35" s="549"/>
      <c r="I35" s="229">
        <v>-2</v>
      </c>
      <c r="J35" s="229"/>
      <c r="K35" s="229"/>
      <c r="L35" s="229">
        <v>-2.1</v>
      </c>
      <c r="M35" s="550"/>
      <c r="N35" s="550"/>
      <c r="O35" s="550">
        <v>-2.2999999999999998</v>
      </c>
      <c r="P35" s="229"/>
      <c r="Q35" s="400"/>
      <c r="R35" s="145">
        <v>-1.8</v>
      </c>
      <c r="S35" s="550">
        <v>-2.7</v>
      </c>
      <c r="T35" s="343">
        <v>-2.2749999999999999</v>
      </c>
      <c r="U35" s="814"/>
    </row>
    <row r="36" spans="2:21" ht="13.5" customHeight="1" x14ac:dyDescent="0.15">
      <c r="B36" s="81">
        <v>24</v>
      </c>
      <c r="C36" s="771" t="s">
        <v>222</v>
      </c>
      <c r="D36" s="772"/>
      <c r="E36" s="559" t="s">
        <v>613</v>
      </c>
      <c r="F36" s="223">
        <v>690</v>
      </c>
      <c r="G36" s="551"/>
      <c r="H36" s="552"/>
      <c r="I36" s="190">
        <v>1300</v>
      </c>
      <c r="J36" s="190"/>
      <c r="K36" s="190"/>
      <c r="L36" s="190">
        <v>140</v>
      </c>
      <c r="M36" s="264"/>
      <c r="N36" s="264"/>
      <c r="O36" s="264">
        <v>2100</v>
      </c>
      <c r="P36" s="190"/>
      <c r="Q36" s="553"/>
      <c r="R36" s="145">
        <v>2700</v>
      </c>
      <c r="S36" s="550">
        <v>280</v>
      </c>
      <c r="T36" s="343">
        <v>1600</v>
      </c>
      <c r="U36" s="394" t="s">
        <v>229</v>
      </c>
    </row>
    <row r="37" spans="2:21" ht="13.5" customHeight="1" x14ac:dyDescent="0.15">
      <c r="B37" s="81">
        <v>25</v>
      </c>
      <c r="C37" s="771" t="s">
        <v>185</v>
      </c>
      <c r="D37" s="772"/>
      <c r="E37" s="559" t="s">
        <v>546</v>
      </c>
      <c r="F37" s="145" t="s">
        <v>274</v>
      </c>
      <c r="G37" s="220"/>
      <c r="H37" s="549"/>
      <c r="I37" s="229" t="s">
        <v>274</v>
      </c>
      <c r="J37" s="229"/>
      <c r="K37" s="229"/>
      <c r="L37" s="229" t="s">
        <v>274</v>
      </c>
      <c r="M37" s="550"/>
      <c r="N37" s="550"/>
      <c r="O37" s="550" t="s">
        <v>274</v>
      </c>
      <c r="P37" s="229"/>
      <c r="Q37" s="400"/>
      <c r="R37" s="145" t="s">
        <v>274</v>
      </c>
      <c r="S37" s="550" t="s">
        <v>274</v>
      </c>
      <c r="T37" s="343" t="s">
        <v>274</v>
      </c>
      <c r="U37" s="382" t="s">
        <v>60</v>
      </c>
    </row>
    <row r="38" spans="2:21" ht="13.5" customHeight="1" x14ac:dyDescent="0.15">
      <c r="B38" s="81">
        <v>26</v>
      </c>
      <c r="C38" s="771" t="s">
        <v>42</v>
      </c>
      <c r="D38" s="772"/>
      <c r="E38" s="559" t="s">
        <v>546</v>
      </c>
      <c r="F38" s="554">
        <v>0.11</v>
      </c>
      <c r="G38" s="220"/>
      <c r="H38" s="549"/>
      <c r="I38" s="555">
        <v>0.37</v>
      </c>
      <c r="J38" s="229"/>
      <c r="K38" s="229"/>
      <c r="L38" s="229">
        <v>6.3</v>
      </c>
      <c r="M38" s="550"/>
      <c r="N38" s="550"/>
      <c r="O38" s="550"/>
      <c r="P38" s="229"/>
      <c r="Q38" s="400"/>
      <c r="R38" s="145">
        <v>0.4</v>
      </c>
      <c r="S38" s="550">
        <v>0.21</v>
      </c>
      <c r="T38" s="343">
        <v>0.3</v>
      </c>
      <c r="U38" s="382" t="s">
        <v>82</v>
      </c>
    </row>
    <row r="39" spans="2:21" ht="24" customHeight="1" thickBot="1" x14ac:dyDescent="0.2">
      <c r="B39" s="81">
        <v>27</v>
      </c>
      <c r="C39" s="837" t="s">
        <v>258</v>
      </c>
      <c r="D39" s="838"/>
      <c r="E39" s="556" t="s">
        <v>546</v>
      </c>
      <c r="F39" s="404" t="s">
        <v>276</v>
      </c>
      <c r="G39" s="407"/>
      <c r="H39" s="557"/>
      <c r="I39" s="405" t="s">
        <v>276</v>
      </c>
      <c r="J39" s="405"/>
      <c r="K39" s="405"/>
      <c r="L39" s="405" t="s">
        <v>276</v>
      </c>
      <c r="M39" s="406"/>
      <c r="N39" s="406"/>
      <c r="O39" s="406" t="s">
        <v>276</v>
      </c>
      <c r="P39" s="405"/>
      <c r="Q39" s="558"/>
      <c r="R39" s="404" t="s">
        <v>276</v>
      </c>
      <c r="S39" s="406" t="s">
        <v>276</v>
      </c>
      <c r="T39" s="300" t="s">
        <v>276</v>
      </c>
      <c r="U39" s="384" t="s">
        <v>61</v>
      </c>
    </row>
    <row r="40" spans="2:21" ht="15" customHeight="1" thickBot="1" x14ac:dyDescent="0.2">
      <c r="B40" s="880" t="s">
        <v>15</v>
      </c>
      <c r="C40" s="881"/>
      <c r="D40" s="881"/>
      <c r="E40" s="479" t="s">
        <v>600</v>
      </c>
      <c r="F40" s="949" t="s">
        <v>5</v>
      </c>
      <c r="G40" s="881"/>
      <c r="H40" s="881"/>
      <c r="I40" s="881"/>
      <c r="J40" s="881"/>
      <c r="K40" s="881"/>
      <c r="L40" s="881"/>
      <c r="M40" s="881"/>
      <c r="N40" s="881"/>
      <c r="O40" s="881"/>
      <c r="P40" s="881"/>
      <c r="Q40" s="881"/>
      <c r="R40" s="881"/>
      <c r="S40" s="881"/>
      <c r="T40" s="950"/>
      <c r="U40" s="480" t="s">
        <v>601</v>
      </c>
    </row>
    <row r="41" spans="2:21" ht="14.1" customHeight="1" x14ac:dyDescent="0.15">
      <c r="B41" s="17">
        <v>1</v>
      </c>
      <c r="C41" s="947" t="s">
        <v>149</v>
      </c>
      <c r="D41" s="948"/>
      <c r="E41" s="390" t="s">
        <v>602</v>
      </c>
      <c r="F41" s="481"/>
      <c r="G41" s="482"/>
      <c r="H41" s="483">
        <v>0</v>
      </c>
      <c r="I41" s="484"/>
      <c r="J41" s="397">
        <v>0</v>
      </c>
      <c r="K41" s="485"/>
      <c r="L41" s="74"/>
      <c r="M41" s="280"/>
      <c r="N41" s="280"/>
      <c r="O41" s="280"/>
      <c r="P41" s="486"/>
      <c r="Q41" s="487"/>
      <c r="R41" s="488"/>
      <c r="S41" s="489"/>
      <c r="T41" s="490"/>
      <c r="U41" s="807" t="s">
        <v>15</v>
      </c>
    </row>
    <row r="42" spans="2:21" ht="14.1" customHeight="1" x14ac:dyDescent="0.15">
      <c r="B42" s="12">
        <v>2</v>
      </c>
      <c r="C42" s="769" t="s">
        <v>150</v>
      </c>
      <c r="D42" s="770"/>
      <c r="E42" s="291" t="s">
        <v>602</v>
      </c>
      <c r="F42" s="491"/>
      <c r="G42" s="492"/>
      <c r="H42" s="493">
        <v>0</v>
      </c>
      <c r="I42" s="494"/>
      <c r="J42" s="495">
        <v>0</v>
      </c>
      <c r="K42" s="496"/>
      <c r="L42" s="391"/>
      <c r="M42" s="497"/>
      <c r="N42" s="497"/>
      <c r="O42" s="497"/>
      <c r="P42" s="498"/>
      <c r="Q42" s="499"/>
      <c r="R42" s="500"/>
      <c r="S42" s="501"/>
      <c r="T42" s="502"/>
      <c r="U42" s="808"/>
    </row>
    <row r="43" spans="2:21" ht="13.5" customHeight="1" x14ac:dyDescent="0.15">
      <c r="B43" s="503">
        <v>3</v>
      </c>
      <c r="C43" s="771" t="s">
        <v>603</v>
      </c>
      <c r="D43" s="772"/>
      <c r="E43" s="504" t="s">
        <v>604</v>
      </c>
      <c r="F43" s="505"/>
      <c r="G43" s="483"/>
      <c r="H43" s="496">
        <v>13</v>
      </c>
      <c r="I43" s="496"/>
      <c r="J43" s="391">
        <v>79</v>
      </c>
      <c r="K43" s="484"/>
      <c r="L43" s="397"/>
      <c r="M43" s="387"/>
      <c r="N43" s="387"/>
      <c r="O43" s="387"/>
      <c r="P43" s="397"/>
      <c r="Q43" s="506"/>
      <c r="R43" s="507"/>
      <c r="S43" s="508"/>
      <c r="T43" s="509"/>
      <c r="U43" s="813" t="s">
        <v>605</v>
      </c>
    </row>
    <row r="44" spans="2:21" ht="13.5" customHeight="1" thickBot="1" x14ac:dyDescent="0.2">
      <c r="B44" s="13">
        <v>4</v>
      </c>
      <c r="C44" s="833" t="s">
        <v>218</v>
      </c>
      <c r="D44" s="927"/>
      <c r="E44" s="34" t="s">
        <v>606</v>
      </c>
      <c r="F44" s="510"/>
      <c r="G44" s="511"/>
      <c r="H44" s="511">
        <v>0</v>
      </c>
      <c r="I44" s="512"/>
      <c r="J44" s="413">
        <v>0</v>
      </c>
      <c r="K44" s="512"/>
      <c r="L44" s="413"/>
      <c r="M44" s="403"/>
      <c r="N44" s="403"/>
      <c r="O44" s="403"/>
      <c r="P44" s="413"/>
      <c r="Q44" s="513"/>
      <c r="R44" s="514"/>
      <c r="S44" s="281"/>
      <c r="T44" s="34"/>
      <c r="U44" s="809"/>
    </row>
    <row r="45" spans="2:21" ht="10.5" customHeight="1" thickBot="1" x14ac:dyDescent="0.2">
      <c r="B45" s="880" t="s">
        <v>607</v>
      </c>
      <c r="C45" s="881"/>
      <c r="D45" s="881"/>
      <c r="E45" s="479" t="s">
        <v>600</v>
      </c>
      <c r="F45" s="949" t="s">
        <v>5</v>
      </c>
      <c r="G45" s="881"/>
      <c r="H45" s="881"/>
      <c r="I45" s="881"/>
      <c r="J45" s="881"/>
      <c r="K45" s="881"/>
      <c r="L45" s="881"/>
      <c r="M45" s="881"/>
      <c r="N45" s="881"/>
      <c r="O45" s="881"/>
      <c r="P45" s="881"/>
      <c r="Q45" s="881"/>
      <c r="R45" s="881"/>
      <c r="S45" s="881"/>
      <c r="T45" s="950"/>
      <c r="U45" s="480" t="s">
        <v>601</v>
      </c>
    </row>
    <row r="46" spans="2:21" ht="13.5" customHeight="1" x14ac:dyDescent="0.15">
      <c r="B46" s="17">
        <v>1</v>
      </c>
      <c r="C46" s="771" t="s">
        <v>125</v>
      </c>
      <c r="D46" s="772"/>
      <c r="E46" s="390" t="s">
        <v>181</v>
      </c>
      <c r="F46" s="126"/>
      <c r="G46" s="386" t="s">
        <v>271</v>
      </c>
      <c r="H46" s="482"/>
      <c r="I46" s="74" t="s">
        <v>271</v>
      </c>
      <c r="J46" s="74"/>
      <c r="K46" s="74">
        <v>0.1</v>
      </c>
      <c r="L46" s="74"/>
      <c r="M46" s="71" t="s">
        <v>271</v>
      </c>
      <c r="N46" s="515"/>
      <c r="O46" s="391"/>
      <c r="P46" s="391"/>
      <c r="Q46" s="393"/>
      <c r="R46" s="516">
        <f>MAX(F46:Q46)</f>
        <v>0.1</v>
      </c>
      <c r="S46" s="517" t="s">
        <v>425</v>
      </c>
      <c r="T46" s="33" t="s">
        <v>425</v>
      </c>
      <c r="U46" s="807" t="s">
        <v>61</v>
      </c>
    </row>
    <row r="47" spans="2:21" ht="13.5" customHeight="1" x14ac:dyDescent="0.15">
      <c r="B47" s="12">
        <v>2</v>
      </c>
      <c r="C47" s="771" t="s">
        <v>582</v>
      </c>
      <c r="D47" s="772"/>
      <c r="E47" s="393" t="s">
        <v>181</v>
      </c>
      <c r="F47" s="127"/>
      <c r="G47" s="410" t="s">
        <v>285</v>
      </c>
      <c r="H47" s="492"/>
      <c r="I47" s="391">
        <v>0.9</v>
      </c>
      <c r="J47" s="391"/>
      <c r="K47" s="391" t="s">
        <v>285</v>
      </c>
      <c r="L47" s="391"/>
      <c r="M47" s="71" t="s">
        <v>285</v>
      </c>
      <c r="N47" s="515"/>
      <c r="O47" s="391"/>
      <c r="P47" s="391"/>
      <c r="Q47" s="393"/>
      <c r="R47" s="127">
        <v>0.9</v>
      </c>
      <c r="S47" s="392" t="s">
        <v>464</v>
      </c>
      <c r="T47" s="393" t="s">
        <v>464</v>
      </c>
      <c r="U47" s="808"/>
    </row>
    <row r="48" spans="2:21" ht="13.5" customHeight="1" x14ac:dyDescent="0.15">
      <c r="B48" s="17">
        <v>3</v>
      </c>
      <c r="C48" s="771" t="s">
        <v>583</v>
      </c>
      <c r="D48" s="772"/>
      <c r="E48" s="393" t="s">
        <v>181</v>
      </c>
      <c r="F48" s="127"/>
      <c r="G48" s="410">
        <v>1.7</v>
      </c>
      <c r="H48" s="492"/>
      <c r="I48" s="391">
        <v>5.2</v>
      </c>
      <c r="J48" s="391"/>
      <c r="K48" s="391">
        <v>2.8</v>
      </c>
      <c r="L48" s="391"/>
      <c r="M48" s="402">
        <v>4.2</v>
      </c>
      <c r="N48" s="518"/>
      <c r="O48" s="391"/>
      <c r="P48" s="391"/>
      <c r="Q48" s="393"/>
      <c r="R48" s="127">
        <v>5.2</v>
      </c>
      <c r="S48" s="387">
        <v>1.7</v>
      </c>
      <c r="T48" s="389">
        <v>3.5</v>
      </c>
      <c r="U48" s="808"/>
    </row>
    <row r="49" spans="2:21" ht="13.5" customHeight="1" x14ac:dyDescent="0.15">
      <c r="B49" s="12">
        <v>4</v>
      </c>
      <c r="C49" s="771" t="s">
        <v>586</v>
      </c>
      <c r="D49" s="774"/>
      <c r="E49" s="393" t="s">
        <v>426</v>
      </c>
      <c r="F49" s="127"/>
      <c r="G49" s="410">
        <v>2.1999999999999999E-2</v>
      </c>
      <c r="H49" s="492"/>
      <c r="I49" s="391">
        <v>7.1999999999999995E-2</v>
      </c>
      <c r="J49" s="391"/>
      <c r="K49" s="391">
        <v>2.7E-2</v>
      </c>
      <c r="L49" s="391"/>
      <c r="M49" s="184">
        <v>2.9000000000000001E-2</v>
      </c>
      <c r="N49" s="515"/>
      <c r="O49" s="391"/>
      <c r="P49" s="391"/>
      <c r="Q49" s="393"/>
      <c r="R49" s="395">
        <v>7.1999999999999995E-2</v>
      </c>
      <c r="S49" s="495">
        <v>2.1999999999999999E-2</v>
      </c>
      <c r="T49" s="519">
        <v>3.7999999999999999E-2</v>
      </c>
      <c r="U49" s="808"/>
    </row>
    <row r="50" spans="2:21" ht="13.5" customHeight="1" x14ac:dyDescent="0.15">
      <c r="B50" s="17">
        <v>5</v>
      </c>
      <c r="C50" s="771" t="s">
        <v>584</v>
      </c>
      <c r="D50" s="774"/>
      <c r="E50" s="393" t="s">
        <v>181</v>
      </c>
      <c r="F50" s="127"/>
      <c r="G50" s="410" t="s">
        <v>465</v>
      </c>
      <c r="H50" s="492"/>
      <c r="I50" s="391">
        <v>5</v>
      </c>
      <c r="J50" s="391"/>
      <c r="K50" s="391">
        <v>6</v>
      </c>
      <c r="L50" s="391"/>
      <c r="M50" s="148">
        <v>14</v>
      </c>
      <c r="N50" s="520"/>
      <c r="O50" s="179"/>
      <c r="P50" s="179"/>
      <c r="Q50" s="204"/>
      <c r="R50" s="221">
        <v>14</v>
      </c>
      <c r="S50" s="495" t="s">
        <v>465</v>
      </c>
      <c r="T50" s="519">
        <v>6</v>
      </c>
      <c r="U50" s="808"/>
    </row>
    <row r="51" spans="2:21" ht="13.5" customHeight="1" x14ac:dyDescent="0.15">
      <c r="B51" s="12">
        <v>6</v>
      </c>
      <c r="C51" s="771" t="s">
        <v>234</v>
      </c>
      <c r="D51" s="774"/>
      <c r="E51" s="393" t="s">
        <v>181</v>
      </c>
      <c r="F51" s="127"/>
      <c r="G51" s="410">
        <v>2.1</v>
      </c>
      <c r="H51" s="492"/>
      <c r="I51" s="391">
        <v>3.3</v>
      </c>
      <c r="J51" s="391"/>
      <c r="K51" s="391">
        <v>1.6</v>
      </c>
      <c r="L51" s="391"/>
      <c r="M51" s="402">
        <v>1.9</v>
      </c>
      <c r="N51" s="123"/>
      <c r="O51" s="71"/>
      <c r="P51" s="71"/>
      <c r="Q51" s="401"/>
      <c r="R51" s="127">
        <v>3.3</v>
      </c>
      <c r="S51" s="391">
        <v>1.6</v>
      </c>
      <c r="T51" s="519">
        <v>2.2000000000000002</v>
      </c>
      <c r="U51" s="808"/>
    </row>
    <row r="52" spans="2:21" ht="13.5" customHeight="1" x14ac:dyDescent="0.15">
      <c r="B52" s="17">
        <v>7</v>
      </c>
      <c r="C52" s="771" t="s">
        <v>126</v>
      </c>
      <c r="D52" s="774"/>
      <c r="E52" s="393" t="s">
        <v>181</v>
      </c>
      <c r="F52" s="127"/>
      <c r="G52" s="410">
        <v>0.19</v>
      </c>
      <c r="H52" s="492"/>
      <c r="I52" s="391">
        <v>0.47</v>
      </c>
      <c r="J52" s="391"/>
      <c r="K52" s="391">
        <v>0.31</v>
      </c>
      <c r="L52" s="391"/>
      <c r="M52" s="410">
        <v>0.67</v>
      </c>
      <c r="N52" s="122"/>
      <c r="O52" s="140"/>
      <c r="P52" s="140"/>
      <c r="Q52" s="208"/>
      <c r="R52" s="395">
        <v>0.67</v>
      </c>
      <c r="S52" s="387">
        <v>0.19</v>
      </c>
      <c r="T52" s="519">
        <v>0.41</v>
      </c>
      <c r="U52" s="808"/>
    </row>
    <row r="53" spans="2:21" ht="13.5" customHeight="1" x14ac:dyDescent="0.15">
      <c r="B53" s="12">
        <v>8</v>
      </c>
      <c r="C53" s="771" t="s">
        <v>178</v>
      </c>
      <c r="D53" s="774"/>
      <c r="E53" s="393" t="s">
        <v>181</v>
      </c>
      <c r="F53" s="127"/>
      <c r="G53" s="410">
        <v>8.9999999999999993E-3</v>
      </c>
      <c r="H53" s="492"/>
      <c r="I53" s="391">
        <v>2.4E-2</v>
      </c>
      <c r="J53" s="391"/>
      <c r="K53" s="391">
        <v>2.9000000000000001E-2</v>
      </c>
      <c r="L53" s="391"/>
      <c r="M53" s="217">
        <v>0.1</v>
      </c>
      <c r="N53" s="515"/>
      <c r="O53" s="391"/>
      <c r="P53" s="391"/>
      <c r="Q53" s="392"/>
      <c r="R53" s="139">
        <v>0.1</v>
      </c>
      <c r="S53" s="391">
        <v>8.9999999999999993E-3</v>
      </c>
      <c r="T53" s="294">
        <v>0.04</v>
      </c>
      <c r="U53" s="808"/>
    </row>
    <row r="54" spans="2:21" ht="13.5" customHeight="1" x14ac:dyDescent="0.15">
      <c r="B54" s="17">
        <v>9</v>
      </c>
      <c r="C54" s="771" t="s">
        <v>127</v>
      </c>
      <c r="D54" s="774"/>
      <c r="E54" s="393" t="s">
        <v>181</v>
      </c>
      <c r="F54" s="127"/>
      <c r="G54" s="410">
        <v>2.1999999999999999E-2</v>
      </c>
      <c r="H54" s="492"/>
      <c r="I54" s="391">
        <v>7.1999999999999995E-2</v>
      </c>
      <c r="J54" s="391">
        <v>0.27</v>
      </c>
      <c r="K54" s="391">
        <v>2.9000000000000001E-2</v>
      </c>
      <c r="L54" s="391">
        <v>3.4000000000000002E-2</v>
      </c>
      <c r="M54" s="150">
        <v>4.1000000000000002E-2</v>
      </c>
      <c r="N54" s="521"/>
      <c r="O54" s="257"/>
      <c r="P54" s="257"/>
      <c r="Q54" s="301"/>
      <c r="R54" s="127">
        <v>0.27</v>
      </c>
      <c r="S54" s="391">
        <v>2.1999999999999999E-2</v>
      </c>
      <c r="T54" s="393">
        <v>0.17</v>
      </c>
      <c r="U54" s="808"/>
    </row>
    <row r="55" spans="2:21" ht="13.5" customHeight="1" x14ac:dyDescent="0.15">
      <c r="B55" s="12">
        <v>10</v>
      </c>
      <c r="C55" s="771" t="s">
        <v>585</v>
      </c>
      <c r="D55" s="774"/>
      <c r="E55" s="393" t="s">
        <v>181</v>
      </c>
      <c r="F55" s="127"/>
      <c r="G55" s="410">
        <v>10</v>
      </c>
      <c r="H55" s="492"/>
      <c r="I55" s="391">
        <v>8.1</v>
      </c>
      <c r="J55" s="391"/>
      <c r="K55" s="391">
        <v>6.8</v>
      </c>
      <c r="L55" s="391"/>
      <c r="M55" s="230">
        <v>8.3000000000000007</v>
      </c>
      <c r="N55" s="522"/>
      <c r="O55" s="258"/>
      <c r="P55" s="258"/>
      <c r="Q55" s="231"/>
      <c r="R55" s="395">
        <v>10</v>
      </c>
      <c r="S55" s="391">
        <v>6.8</v>
      </c>
      <c r="T55" s="393">
        <v>8.3000000000000007</v>
      </c>
      <c r="U55" s="808"/>
    </row>
    <row r="56" spans="2:21" ht="13.5" customHeight="1" x14ac:dyDescent="0.15">
      <c r="B56" s="17">
        <v>11</v>
      </c>
      <c r="C56" s="771" t="s">
        <v>457</v>
      </c>
      <c r="D56" s="772"/>
      <c r="E56" s="393" t="s">
        <v>608</v>
      </c>
      <c r="F56" s="127"/>
      <c r="G56" s="410">
        <v>1</v>
      </c>
      <c r="H56" s="492"/>
      <c r="I56" s="391">
        <v>75</v>
      </c>
      <c r="J56" s="391"/>
      <c r="K56" s="391">
        <v>24</v>
      </c>
      <c r="L56" s="391"/>
      <c r="M56" s="410">
        <v>12</v>
      </c>
      <c r="N56" s="515"/>
      <c r="O56" s="391"/>
      <c r="P56" s="391"/>
      <c r="Q56" s="392"/>
      <c r="R56" s="127">
        <v>75</v>
      </c>
      <c r="S56" s="74">
        <v>1</v>
      </c>
      <c r="T56" s="389">
        <v>28</v>
      </c>
      <c r="U56" s="808"/>
    </row>
    <row r="57" spans="2:21" ht="13.5" customHeight="1" x14ac:dyDescent="0.15">
      <c r="B57" s="12">
        <v>12</v>
      </c>
      <c r="C57" s="771" t="s">
        <v>153</v>
      </c>
      <c r="D57" s="772"/>
      <c r="E57" s="393" t="s">
        <v>608</v>
      </c>
      <c r="F57" s="127"/>
      <c r="G57" s="410">
        <v>1</v>
      </c>
      <c r="H57" s="492"/>
      <c r="I57" s="391">
        <v>32</v>
      </c>
      <c r="J57" s="391"/>
      <c r="K57" s="391">
        <v>36</v>
      </c>
      <c r="L57" s="391"/>
      <c r="M57" s="410">
        <v>14</v>
      </c>
      <c r="N57" s="515"/>
      <c r="O57" s="391"/>
      <c r="P57" s="391"/>
      <c r="Q57" s="392"/>
      <c r="R57" s="127">
        <v>36</v>
      </c>
      <c r="S57" s="391">
        <v>1</v>
      </c>
      <c r="T57" s="519">
        <v>21</v>
      </c>
      <c r="U57" s="808"/>
    </row>
    <row r="58" spans="2:21" ht="13.5" customHeight="1" x14ac:dyDescent="0.15">
      <c r="B58" s="17">
        <v>13</v>
      </c>
      <c r="C58" s="771" t="s">
        <v>154</v>
      </c>
      <c r="D58" s="772"/>
      <c r="E58" s="393" t="s">
        <v>181</v>
      </c>
      <c r="F58" s="127">
        <v>17</v>
      </c>
      <c r="G58" s="410">
        <v>22</v>
      </c>
      <c r="H58" s="410">
        <v>23</v>
      </c>
      <c r="I58" s="391">
        <v>24</v>
      </c>
      <c r="J58" s="391">
        <v>15</v>
      </c>
      <c r="K58" s="391">
        <v>29</v>
      </c>
      <c r="L58" s="391">
        <v>24</v>
      </c>
      <c r="M58" s="410">
        <v>26</v>
      </c>
      <c r="N58" s="391">
        <v>22</v>
      </c>
      <c r="O58" s="391">
        <v>24</v>
      </c>
      <c r="P58" s="391">
        <v>21</v>
      </c>
      <c r="Q58" s="392">
        <v>24</v>
      </c>
      <c r="R58" s="127">
        <f>MAX(F58:Q58)</f>
        <v>29</v>
      </c>
      <c r="S58" s="387">
        <f>MIN(F58:Q58)</f>
        <v>15</v>
      </c>
      <c r="T58" s="523">
        <f>AVERAGE(F58:Q58)</f>
        <v>22.583333333333332</v>
      </c>
      <c r="U58" s="808"/>
    </row>
    <row r="59" spans="2:21" ht="13.5" customHeight="1" thickBot="1" x14ac:dyDescent="0.2">
      <c r="B59" s="12">
        <v>14</v>
      </c>
      <c r="C59" s="771" t="s">
        <v>155</v>
      </c>
      <c r="D59" s="772"/>
      <c r="E59" s="393" t="s">
        <v>181</v>
      </c>
      <c r="F59" s="221"/>
      <c r="G59" s="410" t="s">
        <v>271</v>
      </c>
      <c r="H59" s="492"/>
      <c r="I59" s="391" t="s">
        <v>271</v>
      </c>
      <c r="J59" s="391"/>
      <c r="K59" s="391" t="s">
        <v>271</v>
      </c>
      <c r="L59" s="391"/>
      <c r="M59" s="140" t="s">
        <v>271</v>
      </c>
      <c r="N59" s="74"/>
      <c r="O59" s="74"/>
      <c r="P59" s="74"/>
      <c r="Q59" s="388"/>
      <c r="R59" s="524" t="s">
        <v>425</v>
      </c>
      <c r="S59" s="413" t="s">
        <v>425</v>
      </c>
      <c r="T59" s="34" t="s">
        <v>425</v>
      </c>
      <c r="U59" s="808"/>
    </row>
    <row r="60" spans="2:21" ht="10.15" customHeight="1" thickBot="1" x14ac:dyDescent="0.2">
      <c r="B60" s="880" t="s">
        <v>554</v>
      </c>
      <c r="C60" s="881"/>
      <c r="D60" s="881"/>
      <c r="E60" s="882"/>
      <c r="F60" s="128" t="s">
        <v>473</v>
      </c>
      <c r="G60" s="173" t="s">
        <v>213</v>
      </c>
      <c r="H60" s="525" t="s">
        <v>183</v>
      </c>
      <c r="I60" s="173" t="s">
        <v>213</v>
      </c>
      <c r="J60" s="173" t="s">
        <v>183</v>
      </c>
      <c r="K60" s="173" t="s">
        <v>213</v>
      </c>
      <c r="L60" s="173" t="s">
        <v>183</v>
      </c>
      <c r="M60" s="173" t="s">
        <v>213</v>
      </c>
      <c r="N60" s="173" t="s">
        <v>183</v>
      </c>
      <c r="O60" s="173" t="s">
        <v>183</v>
      </c>
      <c r="P60" s="173" t="s">
        <v>183</v>
      </c>
      <c r="Q60" s="302" t="s">
        <v>183</v>
      </c>
      <c r="R60" s="5"/>
      <c r="S60" s="5"/>
      <c r="T60" s="5"/>
      <c r="U60" s="526"/>
    </row>
    <row r="61" spans="2:21" ht="10.15" customHeight="1" x14ac:dyDescent="0.15">
      <c r="C61" s="3" t="s">
        <v>614</v>
      </c>
      <c r="D61" s="1"/>
      <c r="E61" s="1"/>
      <c r="F61" s="385"/>
      <c r="G61" s="385"/>
      <c r="H61" s="385"/>
      <c r="I61" s="1"/>
      <c r="J61" s="1"/>
      <c r="K61" s="1"/>
      <c r="L61" s="1"/>
      <c r="M61" s="385"/>
      <c r="N61" s="385"/>
      <c r="O61" s="385"/>
      <c r="P61" s="385"/>
      <c r="Q61" s="385"/>
      <c r="R61" s="385"/>
      <c r="S61" s="385"/>
      <c r="T61" s="385"/>
    </row>
    <row r="62" spans="2:21" ht="10.15" customHeight="1" x14ac:dyDescent="0.15">
      <c r="B62" s="527"/>
      <c r="D62" s="527"/>
      <c r="E62" s="527"/>
      <c r="F62" s="527"/>
      <c r="G62" s="527"/>
      <c r="H62" s="527"/>
      <c r="I62" s="527"/>
      <c r="J62" s="527"/>
      <c r="K62" s="527"/>
      <c r="L62" s="527"/>
      <c r="M62" s="527"/>
      <c r="N62" s="527"/>
      <c r="O62" s="527"/>
      <c r="P62" s="527"/>
      <c r="Q62" s="527"/>
      <c r="R62" s="527"/>
      <c r="S62" s="527"/>
      <c r="T62" s="527"/>
    </row>
    <row r="63" spans="2:21" ht="10.15" customHeight="1" x14ac:dyDescent="0.15">
      <c r="H63" s="69"/>
    </row>
  </sheetData>
  <mergeCells count="76">
    <mergeCell ref="B60:E60"/>
    <mergeCell ref="R6:R9"/>
    <mergeCell ref="S6:S9"/>
    <mergeCell ref="T6:T9"/>
    <mergeCell ref="F12:T12"/>
    <mergeCell ref="B45:D45"/>
    <mergeCell ref="F45:T45"/>
    <mergeCell ref="C46:D46"/>
    <mergeCell ref="C13:D13"/>
    <mergeCell ref="C22:D22"/>
    <mergeCell ref="B12:D12"/>
    <mergeCell ref="C38:D38"/>
    <mergeCell ref="C36:D36"/>
    <mergeCell ref="C21:D21"/>
    <mergeCell ref="C20:D20"/>
    <mergeCell ref="U46:U59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24:D24"/>
    <mergeCell ref="B1:L1"/>
    <mergeCell ref="F40:T40"/>
    <mergeCell ref="U41:U42"/>
    <mergeCell ref="C43:D43"/>
    <mergeCell ref="U43:U44"/>
    <mergeCell ref="C44:D44"/>
    <mergeCell ref="U6:U11"/>
    <mergeCell ref="U13:U15"/>
    <mergeCell ref="U16:U18"/>
    <mergeCell ref="U19:U20"/>
    <mergeCell ref="U21:U22"/>
    <mergeCell ref="U28:U29"/>
    <mergeCell ref="U30:U35"/>
    <mergeCell ref="F3:H3"/>
    <mergeCell ref="F4:H4"/>
    <mergeCell ref="C25:D25"/>
    <mergeCell ref="C33:D33"/>
    <mergeCell ref="C41:D41"/>
    <mergeCell ref="C27:D27"/>
    <mergeCell ref="C34:D34"/>
    <mergeCell ref="C29:D29"/>
    <mergeCell ref="C30:D30"/>
    <mergeCell ref="C31:D31"/>
    <mergeCell ref="C32:D32"/>
    <mergeCell ref="C28:D28"/>
    <mergeCell ref="C26:D26"/>
    <mergeCell ref="C42:D42"/>
    <mergeCell ref="B40:D40"/>
    <mergeCell ref="C35:D35"/>
    <mergeCell ref="C37:D37"/>
    <mergeCell ref="C39:D39"/>
    <mergeCell ref="B4:C4"/>
    <mergeCell ref="D6:E6"/>
    <mergeCell ref="C18:D18"/>
    <mergeCell ref="C17:D17"/>
    <mergeCell ref="C23:D23"/>
    <mergeCell ref="D7:E7"/>
    <mergeCell ref="D8:E8"/>
    <mergeCell ref="B6:C11"/>
    <mergeCell ref="D10:E10"/>
    <mergeCell ref="C19:D19"/>
    <mergeCell ref="D9:E9"/>
    <mergeCell ref="C16:D16"/>
    <mergeCell ref="C14:D14"/>
    <mergeCell ref="C15:D15"/>
    <mergeCell ref="D11:E11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B1:X85"/>
  <sheetViews>
    <sheetView zoomScale="90" zoomScaleNormal="90" zoomScaleSheetLayoutView="115" workbookViewId="0">
      <selection activeCell="G4" sqref="G4:I4"/>
    </sheetView>
  </sheetViews>
  <sheetFormatPr defaultColWidth="8.875" defaultRowHeight="10.15" customHeight="1" x14ac:dyDescent="0.15"/>
  <cols>
    <col min="1" max="1" width="2.625" style="3" customWidth="1"/>
    <col min="2" max="2" width="3.125" style="3" customWidth="1"/>
    <col min="3" max="3" width="7.125" style="3" customWidth="1"/>
    <col min="4" max="4" width="18.625" style="3" customWidth="1"/>
    <col min="5" max="5" width="13" style="3" customWidth="1"/>
    <col min="6" max="6" width="11.375" style="3" customWidth="1"/>
    <col min="7" max="12" width="7.625" style="3" customWidth="1"/>
    <col min="13" max="13" width="1" style="3" customWidth="1"/>
    <col min="14" max="14" width="3.125" style="3" customWidth="1"/>
    <col min="15" max="15" width="7.125" style="3" customWidth="1"/>
    <col min="16" max="16" width="18.625" style="3" customWidth="1"/>
    <col min="17" max="17" width="15.75" style="3" customWidth="1"/>
    <col min="18" max="18" width="6.625" style="3" customWidth="1"/>
    <col min="19" max="24" width="7.625" style="3" customWidth="1"/>
    <col min="25" max="16384" width="8.875" style="3"/>
  </cols>
  <sheetData>
    <row r="1" spans="2:24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</row>
    <row r="2" spans="2:24" ht="15" customHeight="1" thickBo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24" ht="19.149999999999999" customHeight="1" thickBot="1" x14ac:dyDescent="0.2">
      <c r="B3" s="19"/>
      <c r="D3" s="43"/>
      <c r="E3" s="43"/>
      <c r="F3" s="118"/>
      <c r="G3" s="844" t="s">
        <v>7</v>
      </c>
      <c r="H3" s="932"/>
      <c r="I3" s="933"/>
      <c r="J3" s="118"/>
      <c r="K3" s="118"/>
      <c r="L3" s="118"/>
      <c r="M3" s="118"/>
      <c r="N3" s="118"/>
      <c r="O3" s="118"/>
      <c r="P3" s="118"/>
    </row>
    <row r="4" spans="2:24" ht="19.149999999999999" customHeight="1" thickBot="1" x14ac:dyDescent="0.2">
      <c r="B4" s="920" t="s">
        <v>22</v>
      </c>
      <c r="C4" s="921"/>
      <c r="D4" s="29" t="s">
        <v>151</v>
      </c>
      <c r="E4" s="32"/>
      <c r="F4" s="32"/>
      <c r="G4" s="934" t="s">
        <v>570</v>
      </c>
      <c r="H4" s="935"/>
      <c r="I4" s="936"/>
      <c r="J4" s="32"/>
      <c r="K4" s="32"/>
      <c r="L4" s="32"/>
      <c r="M4" s="32"/>
      <c r="N4" s="32"/>
      <c r="O4" s="32"/>
      <c r="P4" s="32"/>
    </row>
    <row r="5" spans="2:2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ht="12.95" customHeight="1" x14ac:dyDescent="0.15">
      <c r="B6" s="905" t="s">
        <v>4</v>
      </c>
      <c r="C6" s="906"/>
      <c r="D6" s="822" t="s">
        <v>16</v>
      </c>
      <c r="E6" s="823"/>
      <c r="F6" s="823"/>
      <c r="G6" s="911">
        <v>45420</v>
      </c>
      <c r="H6" s="912"/>
      <c r="I6" s="917">
        <v>45476</v>
      </c>
      <c r="J6" s="918"/>
      <c r="K6" s="912">
        <v>45539</v>
      </c>
      <c r="L6" s="919"/>
      <c r="M6" s="4"/>
      <c r="N6" s="905" t="s">
        <v>4</v>
      </c>
      <c r="O6" s="906"/>
      <c r="P6" s="822" t="s">
        <v>16</v>
      </c>
      <c r="Q6" s="823"/>
      <c r="R6" s="823"/>
      <c r="S6" s="911">
        <f>G6</f>
        <v>45420</v>
      </c>
      <c r="T6" s="912"/>
      <c r="U6" s="917">
        <f t="shared" ref="U6:U11" si="0">I6</f>
        <v>45476</v>
      </c>
      <c r="V6" s="918"/>
      <c r="W6" s="912">
        <f t="shared" ref="W6:W11" si="1">K6</f>
        <v>45539</v>
      </c>
      <c r="X6" s="919"/>
    </row>
    <row r="7" spans="2:24" ht="12.95" customHeight="1" x14ac:dyDescent="0.15">
      <c r="B7" s="907"/>
      <c r="C7" s="908"/>
      <c r="D7" s="824" t="s">
        <v>17</v>
      </c>
      <c r="E7" s="825"/>
      <c r="F7" s="825"/>
      <c r="G7" s="903">
        <v>0.3611111111111111</v>
      </c>
      <c r="H7" s="904"/>
      <c r="I7" s="900">
        <v>0.35555555555555557</v>
      </c>
      <c r="J7" s="902"/>
      <c r="K7" s="904">
        <v>0.35902777777777778</v>
      </c>
      <c r="L7" s="901"/>
      <c r="M7" s="4"/>
      <c r="N7" s="907"/>
      <c r="O7" s="908"/>
      <c r="P7" s="824" t="s">
        <v>17</v>
      </c>
      <c r="Q7" s="825"/>
      <c r="R7" s="825"/>
      <c r="S7" s="903">
        <f>G7</f>
        <v>0.3611111111111111</v>
      </c>
      <c r="T7" s="904"/>
      <c r="U7" s="900">
        <f t="shared" si="0"/>
        <v>0.35555555555555557</v>
      </c>
      <c r="V7" s="902"/>
      <c r="W7" s="904">
        <f t="shared" si="1"/>
        <v>0.35902777777777778</v>
      </c>
      <c r="X7" s="901"/>
    </row>
    <row r="8" spans="2:24" ht="12.95" customHeight="1" x14ac:dyDescent="0.15">
      <c r="B8" s="907"/>
      <c r="C8" s="908"/>
      <c r="D8" s="824" t="s">
        <v>18</v>
      </c>
      <c r="E8" s="825"/>
      <c r="F8" s="825"/>
      <c r="G8" s="913" t="s">
        <v>556</v>
      </c>
      <c r="H8" s="914"/>
      <c r="I8" s="825" t="s">
        <v>558</v>
      </c>
      <c r="J8" s="915"/>
      <c r="K8" s="914" t="s">
        <v>558</v>
      </c>
      <c r="L8" s="969"/>
      <c r="M8" s="4"/>
      <c r="N8" s="907"/>
      <c r="O8" s="908"/>
      <c r="P8" s="824" t="s">
        <v>18</v>
      </c>
      <c r="Q8" s="825"/>
      <c r="R8" s="825"/>
      <c r="S8" s="903" t="str">
        <f t="shared" ref="S8:S9" si="2">G8</f>
        <v>雨</v>
      </c>
      <c r="T8" s="904"/>
      <c r="U8" s="825" t="str">
        <f t="shared" si="0"/>
        <v>晴</v>
      </c>
      <c r="V8" s="915"/>
      <c r="W8" s="914" t="str">
        <f t="shared" si="1"/>
        <v>晴</v>
      </c>
      <c r="X8" s="969"/>
    </row>
    <row r="9" spans="2:24" ht="12.95" customHeight="1" x14ac:dyDescent="0.15">
      <c r="B9" s="907"/>
      <c r="C9" s="908"/>
      <c r="D9" s="824" t="s">
        <v>19</v>
      </c>
      <c r="E9" s="825"/>
      <c r="F9" s="825"/>
      <c r="G9" s="913" t="s">
        <v>562</v>
      </c>
      <c r="H9" s="914"/>
      <c r="I9" s="825" t="s">
        <v>559</v>
      </c>
      <c r="J9" s="915"/>
      <c r="K9" s="825" t="s">
        <v>558</v>
      </c>
      <c r="L9" s="916"/>
      <c r="M9" s="4"/>
      <c r="N9" s="907"/>
      <c r="O9" s="908"/>
      <c r="P9" s="824" t="s">
        <v>19</v>
      </c>
      <c r="Q9" s="825"/>
      <c r="R9" s="825"/>
      <c r="S9" s="903" t="str">
        <f t="shared" si="2"/>
        <v>曇</v>
      </c>
      <c r="T9" s="904"/>
      <c r="U9" s="825" t="str">
        <f t="shared" si="0"/>
        <v>曇</v>
      </c>
      <c r="V9" s="915"/>
      <c r="W9" s="825" t="str">
        <f t="shared" si="1"/>
        <v>晴</v>
      </c>
      <c r="X9" s="916"/>
    </row>
    <row r="10" spans="2:24" ht="12.95" customHeight="1" x14ac:dyDescent="0.15">
      <c r="B10" s="907"/>
      <c r="C10" s="908"/>
      <c r="D10" s="824" t="s">
        <v>20</v>
      </c>
      <c r="E10" s="825"/>
      <c r="F10" s="825"/>
      <c r="G10" s="895">
        <v>12.5</v>
      </c>
      <c r="H10" s="896"/>
      <c r="I10" s="892">
        <v>23.1</v>
      </c>
      <c r="J10" s="893"/>
      <c r="K10" s="896">
        <v>24.4</v>
      </c>
      <c r="L10" s="894"/>
      <c r="M10" s="4"/>
      <c r="N10" s="907"/>
      <c r="O10" s="908"/>
      <c r="P10" s="824" t="s">
        <v>20</v>
      </c>
      <c r="Q10" s="825"/>
      <c r="R10" s="825"/>
      <c r="S10" s="895">
        <f>G10</f>
        <v>12.5</v>
      </c>
      <c r="T10" s="896"/>
      <c r="U10" s="892">
        <f t="shared" si="0"/>
        <v>23.1</v>
      </c>
      <c r="V10" s="893"/>
      <c r="W10" s="896">
        <f t="shared" si="1"/>
        <v>24.4</v>
      </c>
      <c r="X10" s="894"/>
    </row>
    <row r="11" spans="2:24" ht="12.95" customHeight="1" x14ac:dyDescent="0.15">
      <c r="B11" s="907"/>
      <c r="C11" s="908"/>
      <c r="D11" s="824" t="s">
        <v>420</v>
      </c>
      <c r="E11" s="825"/>
      <c r="F11" s="825"/>
      <c r="G11" s="922">
        <v>16.5</v>
      </c>
      <c r="H11" s="923"/>
      <c r="I11" s="892">
        <v>18.2</v>
      </c>
      <c r="J11" s="893"/>
      <c r="K11" s="923">
        <v>21.2</v>
      </c>
      <c r="L11" s="924"/>
      <c r="M11" s="4"/>
      <c r="N11" s="907"/>
      <c r="O11" s="908"/>
      <c r="P11" s="824" t="s">
        <v>420</v>
      </c>
      <c r="Q11" s="825"/>
      <c r="R11" s="825"/>
      <c r="S11" s="895">
        <f t="shared" ref="S11:S12" si="3">G11</f>
        <v>16.5</v>
      </c>
      <c r="T11" s="896"/>
      <c r="U11" s="892">
        <f t="shared" si="0"/>
        <v>18.2</v>
      </c>
      <c r="V11" s="893"/>
      <c r="W11" s="923">
        <f t="shared" si="1"/>
        <v>21.2</v>
      </c>
      <c r="X11" s="924"/>
    </row>
    <row r="12" spans="2:24" ht="12.95" customHeight="1" thickBot="1" x14ac:dyDescent="0.2">
      <c r="B12" s="909"/>
      <c r="C12" s="910"/>
      <c r="D12" s="889" t="s">
        <v>626</v>
      </c>
      <c r="E12" s="890"/>
      <c r="F12" s="891"/>
      <c r="G12" s="970" t="s">
        <v>466</v>
      </c>
      <c r="H12" s="971"/>
      <c r="I12" s="966" t="s">
        <v>466</v>
      </c>
      <c r="J12" s="968"/>
      <c r="K12" s="966" t="s">
        <v>466</v>
      </c>
      <c r="L12" s="967"/>
      <c r="M12" s="4"/>
      <c r="N12" s="909"/>
      <c r="O12" s="910"/>
      <c r="P12" s="889" t="s">
        <v>626</v>
      </c>
      <c r="Q12" s="890"/>
      <c r="R12" s="891"/>
      <c r="S12" s="895" t="str">
        <f t="shared" si="3"/>
        <v>-</v>
      </c>
      <c r="T12" s="896"/>
      <c r="U12" s="966" t="s">
        <v>466</v>
      </c>
      <c r="V12" s="968"/>
      <c r="W12" s="966" t="s">
        <v>470</v>
      </c>
      <c r="X12" s="967"/>
    </row>
    <row r="13" spans="2:24" ht="15" customHeight="1" x14ac:dyDescent="0.15">
      <c r="B13" s="871" t="s">
        <v>419</v>
      </c>
      <c r="C13" s="872"/>
      <c r="D13" s="873"/>
      <c r="E13" s="874" t="s">
        <v>418</v>
      </c>
      <c r="F13" s="477" t="s">
        <v>571</v>
      </c>
      <c r="G13" s="876" t="s">
        <v>416</v>
      </c>
      <c r="H13" s="878"/>
      <c r="I13" s="877" t="s">
        <v>416</v>
      </c>
      <c r="J13" s="878"/>
      <c r="K13" s="877" t="s">
        <v>416</v>
      </c>
      <c r="L13" s="866"/>
      <c r="M13" s="4"/>
      <c r="N13" s="871" t="s">
        <v>419</v>
      </c>
      <c r="O13" s="872"/>
      <c r="P13" s="873"/>
      <c r="Q13" s="874" t="s">
        <v>418</v>
      </c>
      <c r="R13" s="117" t="s">
        <v>417</v>
      </c>
      <c r="S13" s="876" t="s">
        <v>416</v>
      </c>
      <c r="T13" s="878"/>
      <c r="U13" s="877" t="s">
        <v>416</v>
      </c>
      <c r="V13" s="878"/>
      <c r="W13" s="877" t="s">
        <v>416</v>
      </c>
      <c r="X13" s="866"/>
    </row>
    <row r="14" spans="2:24" s="44" customFormat="1" ht="15" customHeight="1" thickBot="1" x14ac:dyDescent="0.2">
      <c r="B14" s="116"/>
      <c r="C14" s="867" t="s">
        <v>575</v>
      </c>
      <c r="D14" s="868"/>
      <c r="E14" s="875"/>
      <c r="F14" s="115" t="s">
        <v>152</v>
      </c>
      <c r="G14" s="114" t="s">
        <v>414</v>
      </c>
      <c r="H14" s="113" t="s">
        <v>413</v>
      </c>
      <c r="I14" s="112" t="s">
        <v>414</v>
      </c>
      <c r="J14" s="111" t="s">
        <v>413</v>
      </c>
      <c r="K14" s="110" t="s">
        <v>414</v>
      </c>
      <c r="L14" s="109" t="s">
        <v>413</v>
      </c>
      <c r="M14" s="119"/>
      <c r="N14" s="116"/>
      <c r="O14" s="867" t="s">
        <v>415</v>
      </c>
      <c r="P14" s="868"/>
      <c r="Q14" s="875"/>
      <c r="R14" s="115" t="s">
        <v>152</v>
      </c>
      <c r="S14" s="114" t="s">
        <v>414</v>
      </c>
      <c r="T14" s="113" t="s">
        <v>413</v>
      </c>
      <c r="U14" s="112" t="s">
        <v>414</v>
      </c>
      <c r="V14" s="111" t="s">
        <v>413</v>
      </c>
      <c r="W14" s="110" t="s">
        <v>414</v>
      </c>
      <c r="X14" s="109" t="s">
        <v>413</v>
      </c>
    </row>
    <row r="15" spans="2:24" ht="15" customHeight="1" x14ac:dyDescent="0.15">
      <c r="B15" s="108">
        <v>1</v>
      </c>
      <c r="C15" s="107" t="s">
        <v>412</v>
      </c>
      <c r="D15" s="106"/>
      <c r="E15" s="105" t="s">
        <v>336</v>
      </c>
      <c r="F15" s="104">
        <v>0.05</v>
      </c>
      <c r="G15" s="192" t="s">
        <v>277</v>
      </c>
      <c r="H15" s="193">
        <v>0</v>
      </c>
      <c r="I15" s="238" t="s">
        <v>277</v>
      </c>
      <c r="J15" s="193">
        <v>0</v>
      </c>
      <c r="K15" s="238" t="s">
        <v>277</v>
      </c>
      <c r="L15" s="259">
        <v>0</v>
      </c>
      <c r="M15" s="2"/>
      <c r="N15" s="103">
        <v>59</v>
      </c>
      <c r="O15" s="94" t="s">
        <v>411</v>
      </c>
      <c r="P15" s="93"/>
      <c r="Q15" s="92" t="s">
        <v>297</v>
      </c>
      <c r="R15" s="91">
        <v>0.08</v>
      </c>
      <c r="S15" s="194" t="s">
        <v>435</v>
      </c>
      <c r="T15" s="193">
        <v>0</v>
      </c>
      <c r="U15" s="238" t="s">
        <v>435</v>
      </c>
      <c r="V15" s="244">
        <v>0</v>
      </c>
      <c r="W15" s="238" t="s">
        <v>435</v>
      </c>
      <c r="X15" s="259">
        <v>0</v>
      </c>
    </row>
    <row r="16" spans="2:24" ht="15" customHeight="1" x14ac:dyDescent="0.15">
      <c r="B16" s="12">
        <v>2</v>
      </c>
      <c r="C16" s="94" t="s">
        <v>410</v>
      </c>
      <c r="D16" s="93"/>
      <c r="E16" s="92" t="s">
        <v>289</v>
      </c>
      <c r="F16" s="99">
        <v>0.08</v>
      </c>
      <c r="G16" s="194" t="s">
        <v>280</v>
      </c>
      <c r="H16" s="193">
        <v>0</v>
      </c>
      <c r="I16" s="239" t="s">
        <v>280</v>
      </c>
      <c r="J16" s="193">
        <v>0</v>
      </c>
      <c r="K16" s="239" t="s">
        <v>280</v>
      </c>
      <c r="L16" s="259">
        <v>0</v>
      </c>
      <c r="M16" s="2"/>
      <c r="N16" s="18">
        <v>60</v>
      </c>
      <c r="O16" s="94" t="s">
        <v>409</v>
      </c>
      <c r="P16" s="93"/>
      <c r="Q16" s="92" t="s">
        <v>291</v>
      </c>
      <c r="R16" s="91">
        <v>0.3</v>
      </c>
      <c r="S16" s="194" t="s">
        <v>282</v>
      </c>
      <c r="T16" s="193">
        <v>0</v>
      </c>
      <c r="U16" s="239" t="s">
        <v>282</v>
      </c>
      <c r="V16" s="244">
        <v>0</v>
      </c>
      <c r="W16" s="239" t="s">
        <v>282</v>
      </c>
      <c r="X16" s="259">
        <v>0</v>
      </c>
    </row>
    <row r="17" spans="2:24" ht="15" customHeight="1" x14ac:dyDescent="0.15">
      <c r="B17" s="12">
        <v>3</v>
      </c>
      <c r="C17" s="94" t="s">
        <v>408</v>
      </c>
      <c r="D17" s="93"/>
      <c r="E17" s="92" t="s">
        <v>289</v>
      </c>
      <c r="F17" s="99">
        <v>0.02</v>
      </c>
      <c r="G17" s="195" t="s">
        <v>272</v>
      </c>
      <c r="H17" s="193">
        <v>0</v>
      </c>
      <c r="I17" s="240" t="s">
        <v>272</v>
      </c>
      <c r="J17" s="193">
        <v>0</v>
      </c>
      <c r="K17" s="240" t="s">
        <v>272</v>
      </c>
      <c r="L17" s="259">
        <v>0</v>
      </c>
      <c r="M17" s="2"/>
      <c r="N17" s="18">
        <v>61</v>
      </c>
      <c r="O17" s="94" t="s">
        <v>407</v>
      </c>
      <c r="P17" s="93"/>
      <c r="Q17" s="92" t="s">
        <v>289</v>
      </c>
      <c r="R17" s="91">
        <v>0.02</v>
      </c>
      <c r="S17" s="194" t="s">
        <v>272</v>
      </c>
      <c r="T17" s="193">
        <v>0</v>
      </c>
      <c r="U17" s="239" t="s">
        <v>272</v>
      </c>
      <c r="V17" s="244">
        <v>0</v>
      </c>
      <c r="W17" s="239" t="s">
        <v>272</v>
      </c>
      <c r="X17" s="259">
        <v>0</v>
      </c>
    </row>
    <row r="18" spans="2:24" ht="15" customHeight="1" x14ac:dyDescent="0.15">
      <c r="B18" s="12">
        <v>4</v>
      </c>
      <c r="C18" s="94" t="s">
        <v>406</v>
      </c>
      <c r="D18" s="93"/>
      <c r="E18" s="92" t="s">
        <v>297</v>
      </c>
      <c r="F18" s="99">
        <v>4.0000000000000001E-3</v>
      </c>
      <c r="G18" s="194" t="s">
        <v>427</v>
      </c>
      <c r="H18" s="193">
        <v>0</v>
      </c>
      <c r="I18" s="239" t="s">
        <v>427</v>
      </c>
      <c r="J18" s="193">
        <v>0</v>
      </c>
      <c r="K18" s="239" t="s">
        <v>427</v>
      </c>
      <c r="L18" s="259">
        <v>0</v>
      </c>
      <c r="M18" s="2"/>
      <c r="N18" s="18">
        <v>62</v>
      </c>
      <c r="O18" s="94" t="s">
        <v>476</v>
      </c>
      <c r="P18" s="93"/>
      <c r="Q18" s="92" t="s">
        <v>289</v>
      </c>
      <c r="R18" s="91">
        <v>2E-3</v>
      </c>
      <c r="S18" s="194" t="s">
        <v>438</v>
      </c>
      <c r="T18" s="193">
        <v>0</v>
      </c>
      <c r="U18" s="239" t="s">
        <v>438</v>
      </c>
      <c r="V18" s="244">
        <v>0</v>
      </c>
      <c r="W18" s="239" t="s">
        <v>438</v>
      </c>
      <c r="X18" s="259">
        <v>0</v>
      </c>
    </row>
    <row r="19" spans="2:24" ht="15" customHeight="1" x14ac:dyDescent="0.15">
      <c r="B19" s="12">
        <v>5</v>
      </c>
      <c r="C19" s="94" t="s">
        <v>405</v>
      </c>
      <c r="D19" s="93"/>
      <c r="E19" s="92" t="s">
        <v>289</v>
      </c>
      <c r="F19" s="99">
        <v>5.0000000000000001E-3</v>
      </c>
      <c r="G19" s="194" t="s">
        <v>266</v>
      </c>
      <c r="H19" s="193">
        <v>0</v>
      </c>
      <c r="I19" s="239" t="s">
        <v>266</v>
      </c>
      <c r="J19" s="193">
        <v>0</v>
      </c>
      <c r="K19" s="239" t="s">
        <v>266</v>
      </c>
      <c r="L19" s="259">
        <v>0</v>
      </c>
      <c r="M19" s="2"/>
      <c r="N19" s="18">
        <v>63</v>
      </c>
      <c r="O19" s="94" t="s">
        <v>477</v>
      </c>
      <c r="P19" s="93"/>
      <c r="Q19" s="92" t="s">
        <v>289</v>
      </c>
      <c r="R19" s="91">
        <v>0.02</v>
      </c>
      <c r="S19" s="194" t="s">
        <v>272</v>
      </c>
      <c r="T19" s="193">
        <v>0</v>
      </c>
      <c r="U19" s="239" t="s">
        <v>272</v>
      </c>
      <c r="V19" s="244">
        <v>0</v>
      </c>
      <c r="W19" s="239" t="s">
        <v>272</v>
      </c>
      <c r="X19" s="259">
        <v>0</v>
      </c>
    </row>
    <row r="20" spans="2:24" ht="15" customHeight="1" x14ac:dyDescent="0.15">
      <c r="B20" s="12">
        <v>6</v>
      </c>
      <c r="C20" s="94" t="s">
        <v>404</v>
      </c>
      <c r="D20" s="93"/>
      <c r="E20" s="92" t="s">
        <v>289</v>
      </c>
      <c r="F20" s="99">
        <v>0.9</v>
      </c>
      <c r="G20" s="194" t="s">
        <v>428</v>
      </c>
      <c r="H20" s="193">
        <v>0</v>
      </c>
      <c r="I20" s="239" t="s">
        <v>428</v>
      </c>
      <c r="J20" s="193">
        <v>0</v>
      </c>
      <c r="K20" s="239" t="s">
        <v>428</v>
      </c>
      <c r="L20" s="259">
        <v>0</v>
      </c>
      <c r="M20" s="2"/>
      <c r="N20" s="18">
        <v>64</v>
      </c>
      <c r="O20" s="94" t="s">
        <v>403</v>
      </c>
      <c r="P20" s="93"/>
      <c r="Q20" s="92" t="s">
        <v>289</v>
      </c>
      <c r="R20" s="91">
        <v>6.0000000000000001E-3</v>
      </c>
      <c r="S20" s="194" t="s">
        <v>429</v>
      </c>
      <c r="T20" s="193">
        <v>0</v>
      </c>
      <c r="U20" s="239" t="s">
        <v>429</v>
      </c>
      <c r="V20" s="244">
        <v>0</v>
      </c>
      <c r="W20" s="239" t="s">
        <v>429</v>
      </c>
      <c r="X20" s="259">
        <v>0</v>
      </c>
    </row>
    <row r="21" spans="2:24" ht="15" customHeight="1" x14ac:dyDescent="0.15">
      <c r="B21" s="12">
        <v>7</v>
      </c>
      <c r="C21" s="94" t="s">
        <v>402</v>
      </c>
      <c r="D21" s="93"/>
      <c r="E21" s="92" t="s">
        <v>291</v>
      </c>
      <c r="F21" s="99">
        <v>6.0000000000000001E-3</v>
      </c>
      <c r="G21" s="194" t="s">
        <v>429</v>
      </c>
      <c r="H21" s="193">
        <v>0</v>
      </c>
      <c r="I21" s="239" t="s">
        <v>429</v>
      </c>
      <c r="J21" s="193">
        <v>0</v>
      </c>
      <c r="K21" s="239" t="s">
        <v>429</v>
      </c>
      <c r="L21" s="259">
        <v>0</v>
      </c>
      <c r="M21" s="2"/>
      <c r="N21" s="18">
        <v>65</v>
      </c>
      <c r="O21" s="94" t="s">
        <v>401</v>
      </c>
      <c r="P21" s="93"/>
      <c r="Q21" s="92" t="s">
        <v>297</v>
      </c>
      <c r="R21" s="91">
        <v>5.0000000000000001E-3</v>
      </c>
      <c r="S21" s="194" t="s">
        <v>266</v>
      </c>
      <c r="T21" s="193">
        <v>0</v>
      </c>
      <c r="U21" s="239" t="s">
        <v>266</v>
      </c>
      <c r="V21" s="244">
        <v>0</v>
      </c>
      <c r="W21" s="239" t="s">
        <v>266</v>
      </c>
      <c r="X21" s="259">
        <v>0</v>
      </c>
    </row>
    <row r="22" spans="2:24" ht="30" customHeight="1" x14ac:dyDescent="0.15">
      <c r="B22" s="12">
        <v>8</v>
      </c>
      <c r="C22" s="94" t="s">
        <v>400</v>
      </c>
      <c r="D22" s="93"/>
      <c r="E22" s="92" t="s">
        <v>289</v>
      </c>
      <c r="F22" s="99">
        <v>0.01</v>
      </c>
      <c r="G22" s="194" t="s">
        <v>430</v>
      </c>
      <c r="H22" s="193">
        <v>0</v>
      </c>
      <c r="I22" s="239" t="s">
        <v>430</v>
      </c>
      <c r="J22" s="193">
        <v>0</v>
      </c>
      <c r="K22" s="239" t="s">
        <v>430</v>
      </c>
      <c r="L22" s="259">
        <v>0</v>
      </c>
      <c r="M22" s="2"/>
      <c r="N22" s="18">
        <v>66</v>
      </c>
      <c r="O22" s="94" t="s">
        <v>399</v>
      </c>
      <c r="P22" s="93"/>
      <c r="Q22" s="102" t="s">
        <v>374</v>
      </c>
      <c r="R22" s="91">
        <v>0.1</v>
      </c>
      <c r="S22" s="194" t="s">
        <v>267</v>
      </c>
      <c r="T22" s="193">
        <v>0</v>
      </c>
      <c r="U22" s="239" t="s">
        <v>267</v>
      </c>
      <c r="V22" s="244">
        <v>0</v>
      </c>
      <c r="W22" s="239" t="s">
        <v>267</v>
      </c>
      <c r="X22" s="259">
        <v>0</v>
      </c>
    </row>
    <row r="23" spans="2:24" ht="15" customHeight="1" x14ac:dyDescent="0.15">
      <c r="B23" s="12">
        <v>9</v>
      </c>
      <c r="C23" s="94" t="s">
        <v>398</v>
      </c>
      <c r="D23" s="93"/>
      <c r="E23" s="92" t="s">
        <v>289</v>
      </c>
      <c r="F23" s="99">
        <v>3.0000000000000001E-3</v>
      </c>
      <c r="G23" s="194" t="s">
        <v>431</v>
      </c>
      <c r="H23" s="193">
        <v>0</v>
      </c>
      <c r="I23" s="239" t="s">
        <v>431</v>
      </c>
      <c r="J23" s="193">
        <v>0</v>
      </c>
      <c r="K23" s="239" t="s">
        <v>431</v>
      </c>
      <c r="L23" s="259">
        <v>0</v>
      </c>
      <c r="M23" s="2"/>
      <c r="N23" s="18">
        <v>67</v>
      </c>
      <c r="O23" s="94" t="s">
        <v>397</v>
      </c>
      <c r="P23" s="93"/>
      <c r="Q23" s="92" t="s">
        <v>289</v>
      </c>
      <c r="R23" s="91">
        <v>0.06</v>
      </c>
      <c r="S23" s="194" t="s">
        <v>439</v>
      </c>
      <c r="T23" s="193">
        <v>0</v>
      </c>
      <c r="U23" s="239" t="s">
        <v>439</v>
      </c>
      <c r="V23" s="244">
        <v>0</v>
      </c>
      <c r="W23" s="239" t="s">
        <v>439</v>
      </c>
      <c r="X23" s="259">
        <v>0</v>
      </c>
    </row>
    <row r="24" spans="2:24" ht="15" customHeight="1" x14ac:dyDescent="0.15">
      <c r="B24" s="12">
        <v>10</v>
      </c>
      <c r="C24" s="94" t="s">
        <v>396</v>
      </c>
      <c r="D24" s="93"/>
      <c r="E24" s="92" t="s">
        <v>297</v>
      </c>
      <c r="F24" s="99">
        <v>6.0000000000000001E-3</v>
      </c>
      <c r="G24" s="194" t="s">
        <v>429</v>
      </c>
      <c r="H24" s="193">
        <v>0</v>
      </c>
      <c r="I24" s="239" t="s">
        <v>429</v>
      </c>
      <c r="J24" s="193">
        <v>0</v>
      </c>
      <c r="K24" s="239" t="s">
        <v>429</v>
      </c>
      <c r="L24" s="259">
        <v>0</v>
      </c>
      <c r="M24" s="2"/>
      <c r="N24" s="18">
        <v>68</v>
      </c>
      <c r="O24" s="94" t="s">
        <v>395</v>
      </c>
      <c r="P24" s="93"/>
      <c r="Q24" s="92" t="s">
        <v>289</v>
      </c>
      <c r="R24" s="91">
        <v>0.03</v>
      </c>
      <c r="S24" s="194" t="s">
        <v>265</v>
      </c>
      <c r="T24" s="193">
        <v>0</v>
      </c>
      <c r="U24" s="239" t="s">
        <v>265</v>
      </c>
      <c r="V24" s="244">
        <v>0</v>
      </c>
      <c r="W24" s="239" t="s">
        <v>265</v>
      </c>
      <c r="X24" s="259">
        <v>0</v>
      </c>
    </row>
    <row r="25" spans="2:24" ht="15" customHeight="1" x14ac:dyDescent="0.15">
      <c r="B25" s="12">
        <v>11</v>
      </c>
      <c r="C25" s="94" t="s">
        <v>394</v>
      </c>
      <c r="D25" s="93"/>
      <c r="E25" s="92" t="s">
        <v>289</v>
      </c>
      <c r="F25" s="99">
        <v>0.03</v>
      </c>
      <c r="G25" s="194" t="s">
        <v>265</v>
      </c>
      <c r="H25" s="193">
        <v>0</v>
      </c>
      <c r="I25" s="239" t="s">
        <v>265</v>
      </c>
      <c r="J25" s="193">
        <v>0</v>
      </c>
      <c r="K25" s="239" t="s">
        <v>265</v>
      </c>
      <c r="L25" s="259">
        <v>0</v>
      </c>
      <c r="M25" s="2"/>
      <c r="N25" s="18">
        <v>69</v>
      </c>
      <c r="O25" s="94" t="s">
        <v>393</v>
      </c>
      <c r="P25" s="93"/>
      <c r="Q25" s="92" t="s">
        <v>289</v>
      </c>
      <c r="R25" s="91">
        <v>5.0000000000000001E-3</v>
      </c>
      <c r="S25" s="194" t="s">
        <v>430</v>
      </c>
      <c r="T25" s="193">
        <v>0</v>
      </c>
      <c r="U25" s="239" t="s">
        <v>430</v>
      </c>
      <c r="V25" s="244">
        <v>0</v>
      </c>
      <c r="W25" s="239" t="s">
        <v>430</v>
      </c>
      <c r="X25" s="259">
        <v>0</v>
      </c>
    </row>
    <row r="26" spans="2:24" ht="15" customHeight="1" x14ac:dyDescent="0.15">
      <c r="B26" s="12">
        <v>12</v>
      </c>
      <c r="C26" s="94" t="s">
        <v>392</v>
      </c>
      <c r="D26" s="93"/>
      <c r="E26" s="92" t="s">
        <v>297</v>
      </c>
      <c r="F26" s="99">
        <v>5.0000000000000001E-3</v>
      </c>
      <c r="G26" s="194" t="s">
        <v>266</v>
      </c>
      <c r="H26" s="193">
        <v>0</v>
      </c>
      <c r="I26" s="239" t="s">
        <v>266</v>
      </c>
      <c r="J26" s="193">
        <v>0</v>
      </c>
      <c r="K26" s="239" t="s">
        <v>266</v>
      </c>
      <c r="L26" s="259">
        <v>0</v>
      </c>
      <c r="M26" s="2"/>
      <c r="N26" s="18">
        <v>70</v>
      </c>
      <c r="O26" s="94" t="s">
        <v>391</v>
      </c>
      <c r="P26" s="93"/>
      <c r="Q26" s="92" t="s">
        <v>289</v>
      </c>
      <c r="R26" s="91">
        <v>8.9999999999999998E-4</v>
      </c>
      <c r="S26" s="194" t="s">
        <v>440</v>
      </c>
      <c r="T26" s="193">
        <v>0</v>
      </c>
      <c r="U26" s="239" t="s">
        <v>440</v>
      </c>
      <c r="V26" s="244">
        <v>0</v>
      </c>
      <c r="W26" s="239" t="s">
        <v>440</v>
      </c>
      <c r="X26" s="259">
        <v>0</v>
      </c>
    </row>
    <row r="27" spans="2:24" ht="15" customHeight="1" x14ac:dyDescent="0.15">
      <c r="B27" s="12">
        <v>13</v>
      </c>
      <c r="C27" s="94" t="s">
        <v>390</v>
      </c>
      <c r="D27" s="93"/>
      <c r="E27" s="92" t="s">
        <v>336</v>
      </c>
      <c r="F27" s="99">
        <v>1E-3</v>
      </c>
      <c r="G27" s="194" t="s">
        <v>432</v>
      </c>
      <c r="H27" s="193">
        <v>0</v>
      </c>
      <c r="I27" s="239" t="s">
        <v>432</v>
      </c>
      <c r="J27" s="193">
        <v>0</v>
      </c>
      <c r="K27" s="239" t="s">
        <v>432</v>
      </c>
      <c r="L27" s="259">
        <v>0</v>
      </c>
      <c r="M27" s="2"/>
      <c r="N27" s="18">
        <v>71</v>
      </c>
      <c r="O27" s="94" t="s">
        <v>389</v>
      </c>
      <c r="P27" s="93"/>
      <c r="Q27" s="92" t="s">
        <v>289</v>
      </c>
      <c r="R27" s="91">
        <v>0.01</v>
      </c>
      <c r="S27" s="194" t="s">
        <v>430</v>
      </c>
      <c r="T27" s="193">
        <v>0</v>
      </c>
      <c r="U27" s="239" t="s">
        <v>430</v>
      </c>
      <c r="V27" s="244">
        <v>0</v>
      </c>
      <c r="W27" s="239" t="s">
        <v>430</v>
      </c>
      <c r="X27" s="259">
        <v>0</v>
      </c>
    </row>
    <row r="28" spans="2:24" ht="15" customHeight="1" x14ac:dyDescent="0.15">
      <c r="B28" s="12">
        <v>14</v>
      </c>
      <c r="C28" s="94" t="s">
        <v>388</v>
      </c>
      <c r="D28" s="93"/>
      <c r="E28" s="92" t="s">
        <v>297</v>
      </c>
      <c r="F28" s="99">
        <v>0.01</v>
      </c>
      <c r="G28" s="194" t="s">
        <v>430</v>
      </c>
      <c r="H28" s="193">
        <v>0</v>
      </c>
      <c r="I28" s="239" t="s">
        <v>430</v>
      </c>
      <c r="J28" s="193">
        <v>0</v>
      </c>
      <c r="K28" s="239" t="s">
        <v>430</v>
      </c>
      <c r="L28" s="259">
        <v>0</v>
      </c>
      <c r="M28" s="2"/>
      <c r="N28" s="18">
        <v>72</v>
      </c>
      <c r="O28" s="94" t="s">
        <v>387</v>
      </c>
      <c r="P28" s="93"/>
      <c r="Q28" s="92" t="s">
        <v>289</v>
      </c>
      <c r="R28" s="91">
        <v>4.0000000000000001E-3</v>
      </c>
      <c r="S28" s="194" t="s">
        <v>427</v>
      </c>
      <c r="T28" s="193">
        <v>0</v>
      </c>
      <c r="U28" s="239" t="s">
        <v>427</v>
      </c>
      <c r="V28" s="244">
        <v>0</v>
      </c>
      <c r="W28" s="239" t="s">
        <v>427</v>
      </c>
      <c r="X28" s="259">
        <v>0</v>
      </c>
    </row>
    <row r="29" spans="2:24" ht="30" customHeight="1" x14ac:dyDescent="0.15">
      <c r="B29" s="12">
        <v>15</v>
      </c>
      <c r="C29" s="94" t="s">
        <v>386</v>
      </c>
      <c r="D29" s="93"/>
      <c r="E29" s="102" t="s">
        <v>374</v>
      </c>
      <c r="F29" s="99">
        <v>0.3</v>
      </c>
      <c r="G29" s="194" t="s">
        <v>282</v>
      </c>
      <c r="H29" s="193">
        <v>0</v>
      </c>
      <c r="I29" s="239" t="s">
        <v>282</v>
      </c>
      <c r="J29" s="193">
        <v>0</v>
      </c>
      <c r="K29" s="239" t="s">
        <v>282</v>
      </c>
      <c r="L29" s="259">
        <v>0</v>
      </c>
      <c r="M29" s="2"/>
      <c r="N29" s="18">
        <v>73</v>
      </c>
      <c r="O29" s="94" t="s">
        <v>385</v>
      </c>
      <c r="P29" s="93"/>
      <c r="Q29" s="92" t="s">
        <v>289</v>
      </c>
      <c r="R29" s="91">
        <v>0.02</v>
      </c>
      <c r="S29" s="194" t="s">
        <v>272</v>
      </c>
      <c r="T29" s="193">
        <v>0</v>
      </c>
      <c r="U29" s="239" t="s">
        <v>272</v>
      </c>
      <c r="V29" s="244">
        <v>0</v>
      </c>
      <c r="W29" s="239" t="s">
        <v>272</v>
      </c>
      <c r="X29" s="259">
        <v>0</v>
      </c>
    </row>
    <row r="30" spans="2:24" ht="15" customHeight="1" x14ac:dyDescent="0.15">
      <c r="B30" s="12">
        <v>16</v>
      </c>
      <c r="C30" s="94" t="s">
        <v>447</v>
      </c>
      <c r="D30" s="93"/>
      <c r="E30" s="92" t="s">
        <v>289</v>
      </c>
      <c r="F30" s="99">
        <v>2E-3</v>
      </c>
      <c r="G30" s="194" t="s">
        <v>438</v>
      </c>
      <c r="H30" s="193">
        <v>0</v>
      </c>
      <c r="I30" s="239" t="s">
        <v>438</v>
      </c>
      <c r="J30" s="193">
        <v>0</v>
      </c>
      <c r="K30" s="239" t="s">
        <v>438</v>
      </c>
      <c r="L30" s="259">
        <v>0</v>
      </c>
      <c r="M30" s="2"/>
      <c r="N30" s="18">
        <v>74</v>
      </c>
      <c r="O30" s="94" t="s">
        <v>383</v>
      </c>
      <c r="P30" s="93"/>
      <c r="Q30" s="92" t="s">
        <v>297</v>
      </c>
      <c r="R30" s="91">
        <v>2E-3</v>
      </c>
      <c r="S30" s="194" t="s">
        <v>438</v>
      </c>
      <c r="T30" s="193">
        <v>0</v>
      </c>
      <c r="U30" s="239" t="s">
        <v>438</v>
      </c>
      <c r="V30" s="244">
        <v>0</v>
      </c>
      <c r="W30" s="239" t="s">
        <v>438</v>
      </c>
      <c r="X30" s="259">
        <v>0</v>
      </c>
    </row>
    <row r="31" spans="2:24" ht="15" customHeight="1" x14ac:dyDescent="0.15">
      <c r="B31" s="12">
        <v>17</v>
      </c>
      <c r="C31" s="94" t="s">
        <v>384</v>
      </c>
      <c r="D31" s="93"/>
      <c r="E31" s="92" t="s">
        <v>336</v>
      </c>
      <c r="F31" s="99">
        <v>0.09</v>
      </c>
      <c r="G31" s="194" t="s">
        <v>433</v>
      </c>
      <c r="H31" s="193">
        <v>0</v>
      </c>
      <c r="I31" s="239" t="s">
        <v>433</v>
      </c>
      <c r="J31" s="193">
        <v>0</v>
      </c>
      <c r="K31" s="239" t="s">
        <v>433</v>
      </c>
      <c r="L31" s="259">
        <v>0</v>
      </c>
      <c r="M31" s="2"/>
      <c r="N31" s="18">
        <v>75</v>
      </c>
      <c r="O31" s="94" t="s">
        <v>381</v>
      </c>
      <c r="P31" s="93"/>
      <c r="Q31" s="92" t="s">
        <v>289</v>
      </c>
      <c r="R31" s="91">
        <v>0.02</v>
      </c>
      <c r="S31" s="194" t="s">
        <v>272</v>
      </c>
      <c r="T31" s="193">
        <v>0</v>
      </c>
      <c r="U31" s="239" t="s">
        <v>272</v>
      </c>
      <c r="V31" s="244">
        <v>0</v>
      </c>
      <c r="W31" s="239" t="s">
        <v>272</v>
      </c>
      <c r="X31" s="259">
        <v>0</v>
      </c>
    </row>
    <row r="32" spans="2:24" ht="15" customHeight="1" x14ac:dyDescent="0.15">
      <c r="B32" s="12">
        <v>18</v>
      </c>
      <c r="C32" s="94" t="s">
        <v>382</v>
      </c>
      <c r="D32" s="93"/>
      <c r="E32" s="92" t="s">
        <v>291</v>
      </c>
      <c r="F32" s="99">
        <v>6.0000000000000001E-3</v>
      </c>
      <c r="G32" s="194" t="s">
        <v>429</v>
      </c>
      <c r="H32" s="193">
        <v>0</v>
      </c>
      <c r="I32" s="239" t="s">
        <v>429</v>
      </c>
      <c r="J32" s="193">
        <v>0</v>
      </c>
      <c r="K32" s="239" t="s">
        <v>429</v>
      </c>
      <c r="L32" s="259">
        <v>0</v>
      </c>
      <c r="M32" s="2"/>
      <c r="N32" s="18">
        <v>76</v>
      </c>
      <c r="O32" s="94" t="s">
        <v>379</v>
      </c>
      <c r="P32" s="93"/>
      <c r="Q32" s="92" t="s">
        <v>291</v>
      </c>
      <c r="R32" s="91">
        <v>0.05</v>
      </c>
      <c r="S32" s="194" t="s">
        <v>277</v>
      </c>
      <c r="T32" s="193">
        <v>0</v>
      </c>
      <c r="U32" s="239" t="s">
        <v>277</v>
      </c>
      <c r="V32" s="244">
        <v>0</v>
      </c>
      <c r="W32" s="239" t="s">
        <v>277</v>
      </c>
      <c r="X32" s="259">
        <v>0</v>
      </c>
    </row>
    <row r="33" spans="2:24" ht="15" customHeight="1" x14ac:dyDescent="0.15">
      <c r="B33" s="12">
        <v>19</v>
      </c>
      <c r="C33" s="94" t="s">
        <v>380</v>
      </c>
      <c r="D33" s="93"/>
      <c r="E33" s="92" t="s">
        <v>289</v>
      </c>
      <c r="F33" s="99">
        <v>8.9999999999999993E-3</v>
      </c>
      <c r="G33" s="194" t="s">
        <v>434</v>
      </c>
      <c r="H33" s="193">
        <v>0</v>
      </c>
      <c r="I33" s="239" t="s">
        <v>434</v>
      </c>
      <c r="J33" s="193">
        <v>0</v>
      </c>
      <c r="K33" s="239" t="s">
        <v>434</v>
      </c>
      <c r="L33" s="259">
        <v>0</v>
      </c>
      <c r="M33" s="2"/>
      <c r="N33" s="18">
        <v>77</v>
      </c>
      <c r="O33" s="94" t="s">
        <v>377</v>
      </c>
      <c r="P33" s="93"/>
      <c r="Q33" s="92" t="s">
        <v>291</v>
      </c>
      <c r="R33" s="91">
        <v>5.0000000000000001E-4</v>
      </c>
      <c r="S33" s="194" t="s">
        <v>441</v>
      </c>
      <c r="T33" s="193">
        <v>0</v>
      </c>
      <c r="U33" s="239" t="s">
        <v>441</v>
      </c>
      <c r="V33" s="244">
        <v>0</v>
      </c>
      <c r="W33" s="239" t="s">
        <v>441</v>
      </c>
      <c r="X33" s="259">
        <v>0</v>
      </c>
    </row>
    <row r="34" spans="2:24" ht="30" customHeight="1" x14ac:dyDescent="0.15">
      <c r="B34" s="12">
        <v>20</v>
      </c>
      <c r="C34" s="94" t="s">
        <v>378</v>
      </c>
      <c r="D34" s="93"/>
      <c r="E34" s="92" t="s">
        <v>289</v>
      </c>
      <c r="F34" s="99">
        <v>0.03</v>
      </c>
      <c r="G34" s="194" t="s">
        <v>265</v>
      </c>
      <c r="H34" s="193">
        <v>0</v>
      </c>
      <c r="I34" s="239" t="s">
        <v>265</v>
      </c>
      <c r="J34" s="193">
        <v>0</v>
      </c>
      <c r="K34" s="239" t="s">
        <v>265</v>
      </c>
      <c r="L34" s="259">
        <v>0</v>
      </c>
      <c r="M34" s="2"/>
      <c r="N34" s="18">
        <v>78</v>
      </c>
      <c r="O34" s="94" t="s">
        <v>375</v>
      </c>
      <c r="P34" s="93"/>
      <c r="Q34" s="102" t="s">
        <v>374</v>
      </c>
      <c r="R34" s="91">
        <v>0.01</v>
      </c>
      <c r="S34" s="194" t="s">
        <v>430</v>
      </c>
      <c r="T34" s="193">
        <v>0</v>
      </c>
      <c r="U34" s="239" t="s">
        <v>430</v>
      </c>
      <c r="V34" s="244">
        <v>0</v>
      </c>
      <c r="W34" s="239" t="s">
        <v>430</v>
      </c>
      <c r="X34" s="259">
        <v>0</v>
      </c>
    </row>
    <row r="35" spans="2:24" ht="15" customHeight="1" x14ac:dyDescent="0.15">
      <c r="B35" s="12">
        <v>21</v>
      </c>
      <c r="C35" s="94" t="s">
        <v>376</v>
      </c>
      <c r="D35" s="93"/>
      <c r="E35" s="92" t="s">
        <v>291</v>
      </c>
      <c r="F35" s="99">
        <v>0.08</v>
      </c>
      <c r="G35" s="194" t="s">
        <v>435</v>
      </c>
      <c r="H35" s="193">
        <v>0</v>
      </c>
      <c r="I35" s="239" t="s">
        <v>435</v>
      </c>
      <c r="J35" s="193">
        <v>0</v>
      </c>
      <c r="K35" s="239" t="s">
        <v>435</v>
      </c>
      <c r="L35" s="259">
        <v>0</v>
      </c>
      <c r="M35" s="2"/>
      <c r="N35" s="18">
        <v>79</v>
      </c>
      <c r="O35" s="94" t="s">
        <v>372</v>
      </c>
      <c r="P35" s="93"/>
      <c r="Q35" s="92" t="s">
        <v>291</v>
      </c>
      <c r="R35" s="91">
        <v>0.03</v>
      </c>
      <c r="S35" s="194" t="s">
        <v>265</v>
      </c>
      <c r="T35" s="193">
        <v>0</v>
      </c>
      <c r="U35" s="239" t="s">
        <v>265</v>
      </c>
      <c r="V35" s="244">
        <v>0</v>
      </c>
      <c r="W35" s="239" t="s">
        <v>265</v>
      </c>
      <c r="X35" s="259">
        <v>0</v>
      </c>
    </row>
    <row r="36" spans="2:24" ht="15" customHeight="1" x14ac:dyDescent="0.15">
      <c r="B36" s="12">
        <v>22</v>
      </c>
      <c r="C36" s="94" t="s">
        <v>373</v>
      </c>
      <c r="D36" s="93"/>
      <c r="E36" s="92" t="s">
        <v>297</v>
      </c>
      <c r="F36" s="99">
        <v>0.01</v>
      </c>
      <c r="G36" s="194" t="s">
        <v>430</v>
      </c>
      <c r="H36" s="193">
        <v>0</v>
      </c>
      <c r="I36" s="239" t="s">
        <v>430</v>
      </c>
      <c r="J36" s="193">
        <v>0</v>
      </c>
      <c r="K36" s="239" t="s">
        <v>430</v>
      </c>
      <c r="L36" s="259">
        <v>0</v>
      </c>
      <c r="M36" s="2"/>
      <c r="N36" s="18">
        <v>80</v>
      </c>
      <c r="O36" s="94" t="s">
        <v>370</v>
      </c>
      <c r="P36" s="93"/>
      <c r="Q36" s="92" t="s">
        <v>291</v>
      </c>
      <c r="R36" s="91">
        <v>0.05</v>
      </c>
      <c r="S36" s="194" t="s">
        <v>277</v>
      </c>
      <c r="T36" s="193">
        <v>0</v>
      </c>
      <c r="U36" s="239" t="s">
        <v>277</v>
      </c>
      <c r="V36" s="244">
        <v>0</v>
      </c>
      <c r="W36" s="239" t="s">
        <v>277</v>
      </c>
      <c r="X36" s="259">
        <v>0</v>
      </c>
    </row>
    <row r="37" spans="2:24" ht="15" customHeight="1" x14ac:dyDescent="0.15">
      <c r="B37" s="12">
        <v>23</v>
      </c>
      <c r="C37" s="94" t="s">
        <v>371</v>
      </c>
      <c r="D37" s="93"/>
      <c r="E37" s="92" t="s">
        <v>289</v>
      </c>
      <c r="F37" s="99">
        <v>0.02</v>
      </c>
      <c r="G37" s="194" t="s">
        <v>272</v>
      </c>
      <c r="H37" s="193">
        <v>0</v>
      </c>
      <c r="I37" s="239" t="s">
        <v>272</v>
      </c>
      <c r="J37" s="193">
        <v>0</v>
      </c>
      <c r="K37" s="239" t="s">
        <v>272</v>
      </c>
      <c r="L37" s="259">
        <v>0</v>
      </c>
      <c r="M37" s="2"/>
      <c r="N37" s="18">
        <v>81</v>
      </c>
      <c r="O37" s="94" t="s">
        <v>368</v>
      </c>
      <c r="P37" s="93"/>
      <c r="Q37" s="92" t="s">
        <v>297</v>
      </c>
      <c r="R37" s="91">
        <v>6.0000000000000001E-3</v>
      </c>
      <c r="S37" s="194" t="s">
        <v>429</v>
      </c>
      <c r="T37" s="193">
        <v>0</v>
      </c>
      <c r="U37" s="239" t="s">
        <v>429</v>
      </c>
      <c r="V37" s="244">
        <v>0</v>
      </c>
      <c r="W37" s="239" t="s">
        <v>429</v>
      </c>
      <c r="X37" s="259">
        <v>0</v>
      </c>
    </row>
    <row r="38" spans="2:24" ht="15" customHeight="1" x14ac:dyDescent="0.15">
      <c r="B38" s="12">
        <v>24</v>
      </c>
      <c r="C38" s="94" t="s">
        <v>369</v>
      </c>
      <c r="D38" s="93"/>
      <c r="E38" s="92" t="s">
        <v>291</v>
      </c>
      <c r="F38" s="99">
        <v>0.03</v>
      </c>
      <c r="G38" s="194" t="s">
        <v>265</v>
      </c>
      <c r="H38" s="193">
        <v>0</v>
      </c>
      <c r="I38" s="239" t="s">
        <v>265</v>
      </c>
      <c r="J38" s="193">
        <v>0</v>
      </c>
      <c r="K38" s="239" t="s">
        <v>265</v>
      </c>
      <c r="L38" s="259">
        <v>0</v>
      </c>
      <c r="M38" s="2"/>
      <c r="N38" s="18">
        <v>82</v>
      </c>
      <c r="O38" s="94" t="s">
        <v>366</v>
      </c>
      <c r="P38" s="93"/>
      <c r="Q38" s="92" t="s">
        <v>291</v>
      </c>
      <c r="R38" s="91">
        <v>7.0000000000000001E-3</v>
      </c>
      <c r="S38" s="194" t="s">
        <v>442</v>
      </c>
      <c r="T38" s="193">
        <v>0</v>
      </c>
      <c r="U38" s="239" t="s">
        <v>442</v>
      </c>
      <c r="V38" s="244">
        <v>0</v>
      </c>
      <c r="W38" s="239" t="s">
        <v>442</v>
      </c>
      <c r="X38" s="259">
        <v>0</v>
      </c>
    </row>
    <row r="39" spans="2:24" ht="15" customHeight="1" x14ac:dyDescent="0.15">
      <c r="B39" s="12">
        <v>25</v>
      </c>
      <c r="C39" s="94" t="s">
        <v>367</v>
      </c>
      <c r="D39" s="93"/>
      <c r="E39" s="92" t="s">
        <v>291</v>
      </c>
      <c r="F39" s="99">
        <v>0.1</v>
      </c>
      <c r="G39" s="194" t="s">
        <v>267</v>
      </c>
      <c r="H39" s="193">
        <v>0</v>
      </c>
      <c r="I39" s="239" t="s">
        <v>267</v>
      </c>
      <c r="J39" s="193">
        <v>0</v>
      </c>
      <c r="K39" s="239" t="s">
        <v>267</v>
      </c>
      <c r="L39" s="259">
        <v>0</v>
      </c>
      <c r="M39" s="2"/>
      <c r="N39" s="18">
        <v>83</v>
      </c>
      <c r="O39" s="94" t="s">
        <v>364</v>
      </c>
      <c r="P39" s="93"/>
      <c r="Q39" s="92" t="s">
        <v>289</v>
      </c>
      <c r="R39" s="91">
        <v>0.01</v>
      </c>
      <c r="S39" s="194" t="s">
        <v>430</v>
      </c>
      <c r="T39" s="193">
        <v>0</v>
      </c>
      <c r="U39" s="239" t="s">
        <v>430</v>
      </c>
      <c r="V39" s="244">
        <v>0</v>
      </c>
      <c r="W39" s="239" t="s">
        <v>430</v>
      </c>
      <c r="X39" s="259">
        <v>0</v>
      </c>
    </row>
    <row r="40" spans="2:24" ht="15" customHeight="1" x14ac:dyDescent="0.15">
      <c r="B40" s="12">
        <v>26</v>
      </c>
      <c r="C40" s="94" t="s">
        <v>365</v>
      </c>
      <c r="D40" s="93"/>
      <c r="E40" s="92" t="s">
        <v>297</v>
      </c>
      <c r="F40" s="99">
        <v>5.9999999999999995E-4</v>
      </c>
      <c r="G40" s="194" t="s">
        <v>436</v>
      </c>
      <c r="H40" s="193">
        <v>0</v>
      </c>
      <c r="I40" s="239" t="s">
        <v>436</v>
      </c>
      <c r="J40" s="193">
        <v>0</v>
      </c>
      <c r="K40" s="239" t="s">
        <v>436</v>
      </c>
      <c r="L40" s="259">
        <v>0</v>
      </c>
      <c r="M40" s="2"/>
      <c r="N40" s="18">
        <v>84</v>
      </c>
      <c r="O40" s="94" t="s">
        <v>362</v>
      </c>
      <c r="P40" s="93"/>
      <c r="Q40" s="92" t="s">
        <v>291</v>
      </c>
      <c r="R40" s="91">
        <v>0.1</v>
      </c>
      <c r="S40" s="194" t="s">
        <v>267</v>
      </c>
      <c r="T40" s="193">
        <v>0</v>
      </c>
      <c r="U40" s="239" t="s">
        <v>267</v>
      </c>
      <c r="V40" s="244">
        <v>0</v>
      </c>
      <c r="W40" s="239" t="s">
        <v>267</v>
      </c>
      <c r="X40" s="259">
        <v>0</v>
      </c>
    </row>
    <row r="41" spans="2:24" ht="15" customHeight="1" x14ac:dyDescent="0.15">
      <c r="B41" s="12">
        <v>27</v>
      </c>
      <c r="C41" s="94" t="s">
        <v>363</v>
      </c>
      <c r="D41" s="93"/>
      <c r="E41" s="92" t="s">
        <v>338</v>
      </c>
      <c r="F41" s="99">
        <v>8.0000000000000002E-3</v>
      </c>
      <c r="G41" s="194" t="s">
        <v>437</v>
      </c>
      <c r="H41" s="193">
        <v>0</v>
      </c>
      <c r="I41" s="239" t="s">
        <v>437</v>
      </c>
      <c r="J41" s="193">
        <v>0</v>
      </c>
      <c r="K41" s="239" t="s">
        <v>437</v>
      </c>
      <c r="L41" s="259">
        <v>0</v>
      </c>
      <c r="M41" s="125"/>
      <c r="N41" s="18">
        <v>85</v>
      </c>
      <c r="O41" s="94" t="s">
        <v>360</v>
      </c>
      <c r="P41" s="93"/>
      <c r="Q41" s="92" t="s">
        <v>289</v>
      </c>
      <c r="R41" s="91">
        <v>0.03</v>
      </c>
      <c r="S41" s="194" t="s">
        <v>265</v>
      </c>
      <c r="T41" s="193">
        <v>0</v>
      </c>
      <c r="U41" s="239" t="s">
        <v>265</v>
      </c>
      <c r="V41" s="244">
        <v>0</v>
      </c>
      <c r="W41" s="239" t="s">
        <v>265</v>
      </c>
      <c r="X41" s="259">
        <v>0</v>
      </c>
    </row>
    <row r="42" spans="2:24" ht="30" customHeight="1" x14ac:dyDescent="0.15">
      <c r="B42" s="12">
        <v>28</v>
      </c>
      <c r="C42" s="94" t="s">
        <v>361</v>
      </c>
      <c r="D42" s="93"/>
      <c r="E42" s="102" t="s">
        <v>301</v>
      </c>
      <c r="F42" s="99">
        <v>0.08</v>
      </c>
      <c r="G42" s="194" t="s">
        <v>435</v>
      </c>
      <c r="H42" s="193">
        <v>0</v>
      </c>
      <c r="I42" s="239" t="s">
        <v>435</v>
      </c>
      <c r="J42" s="193">
        <v>0</v>
      </c>
      <c r="K42" s="239" t="s">
        <v>435</v>
      </c>
      <c r="L42" s="259">
        <v>0</v>
      </c>
      <c r="M42" s="2"/>
      <c r="N42" s="18">
        <v>86</v>
      </c>
      <c r="O42" s="94" t="s">
        <v>358</v>
      </c>
      <c r="P42" s="93"/>
      <c r="Q42" s="92" t="s">
        <v>289</v>
      </c>
      <c r="R42" s="91">
        <v>0.02</v>
      </c>
      <c r="S42" s="194" t="s">
        <v>272</v>
      </c>
      <c r="T42" s="193">
        <v>0</v>
      </c>
      <c r="U42" s="239" t="s">
        <v>272</v>
      </c>
      <c r="V42" s="244">
        <v>0</v>
      </c>
      <c r="W42" s="239" t="s">
        <v>272</v>
      </c>
      <c r="X42" s="259">
        <v>0</v>
      </c>
    </row>
    <row r="43" spans="2:24" ht="15" customHeight="1" x14ac:dyDescent="0.15">
      <c r="B43" s="12">
        <v>29</v>
      </c>
      <c r="C43" s="94" t="s">
        <v>359</v>
      </c>
      <c r="D43" s="93"/>
      <c r="E43" s="92" t="s">
        <v>297</v>
      </c>
      <c r="F43" s="99">
        <v>0.02</v>
      </c>
      <c r="G43" s="194" t="s">
        <v>272</v>
      </c>
      <c r="H43" s="193">
        <v>0</v>
      </c>
      <c r="I43" s="239" t="s">
        <v>272</v>
      </c>
      <c r="J43" s="193">
        <v>0</v>
      </c>
      <c r="K43" s="239" t="s">
        <v>272</v>
      </c>
      <c r="L43" s="259">
        <v>0</v>
      </c>
      <c r="M43" s="2"/>
      <c r="N43" s="18">
        <v>87</v>
      </c>
      <c r="O43" s="94" t="s">
        <v>355</v>
      </c>
      <c r="P43" s="93"/>
      <c r="Q43" s="92" t="s">
        <v>291</v>
      </c>
      <c r="R43" s="91">
        <v>0.02</v>
      </c>
      <c r="S43" s="194" t="s">
        <v>272</v>
      </c>
      <c r="T43" s="193">
        <v>0</v>
      </c>
      <c r="U43" s="239" t="s">
        <v>272</v>
      </c>
      <c r="V43" s="244">
        <v>0</v>
      </c>
      <c r="W43" s="239" t="s">
        <v>272</v>
      </c>
      <c r="X43" s="259">
        <v>0</v>
      </c>
    </row>
    <row r="44" spans="2:24" ht="15" customHeight="1" x14ac:dyDescent="0.15">
      <c r="B44" s="12">
        <v>30</v>
      </c>
      <c r="C44" s="94" t="s">
        <v>357</v>
      </c>
      <c r="D44" s="93"/>
      <c r="E44" s="102" t="s">
        <v>356</v>
      </c>
      <c r="F44" s="99">
        <v>2.9999999999999997E-4</v>
      </c>
      <c r="G44" s="194" t="s">
        <v>467</v>
      </c>
      <c r="H44" s="193">
        <v>0</v>
      </c>
      <c r="I44" s="239" t="s">
        <v>467</v>
      </c>
      <c r="J44" s="193">
        <v>0</v>
      </c>
      <c r="K44" s="239" t="s">
        <v>467</v>
      </c>
      <c r="L44" s="259">
        <v>0</v>
      </c>
      <c r="M44" s="2"/>
      <c r="N44" s="18">
        <v>88</v>
      </c>
      <c r="O44" s="94" t="s">
        <v>353</v>
      </c>
      <c r="P44" s="93"/>
      <c r="Q44" s="92" t="s">
        <v>336</v>
      </c>
      <c r="R44" s="91">
        <v>0.03</v>
      </c>
      <c r="S44" s="194" t="s">
        <v>265</v>
      </c>
      <c r="T44" s="193">
        <v>0</v>
      </c>
      <c r="U44" s="239" t="s">
        <v>265</v>
      </c>
      <c r="V44" s="244">
        <v>0</v>
      </c>
      <c r="W44" s="239" t="s">
        <v>265</v>
      </c>
      <c r="X44" s="259">
        <v>0</v>
      </c>
    </row>
    <row r="45" spans="2:24" ht="15" customHeight="1" x14ac:dyDescent="0.15">
      <c r="B45" s="12">
        <v>31</v>
      </c>
      <c r="C45" s="94" t="s">
        <v>354</v>
      </c>
      <c r="D45" s="93"/>
      <c r="E45" s="92" t="s">
        <v>289</v>
      </c>
      <c r="F45" s="99">
        <v>5.0000000000000001E-3</v>
      </c>
      <c r="G45" s="194" t="s">
        <v>266</v>
      </c>
      <c r="H45" s="193">
        <v>0</v>
      </c>
      <c r="I45" s="239" t="s">
        <v>266</v>
      </c>
      <c r="J45" s="193">
        <v>0</v>
      </c>
      <c r="K45" s="239" t="s">
        <v>266</v>
      </c>
      <c r="L45" s="259">
        <v>0</v>
      </c>
      <c r="M45" s="2"/>
      <c r="N45" s="18">
        <v>89</v>
      </c>
      <c r="O45" s="94" t="s">
        <v>351</v>
      </c>
      <c r="P45" s="93"/>
      <c r="Q45" s="92" t="s">
        <v>289</v>
      </c>
      <c r="R45" s="91">
        <v>0.05</v>
      </c>
      <c r="S45" s="194" t="s">
        <v>277</v>
      </c>
      <c r="T45" s="193">
        <v>0</v>
      </c>
      <c r="U45" s="239" t="s">
        <v>277</v>
      </c>
      <c r="V45" s="244">
        <v>0</v>
      </c>
      <c r="W45" s="239" t="s">
        <v>277</v>
      </c>
      <c r="X45" s="259">
        <v>0</v>
      </c>
    </row>
    <row r="46" spans="2:24" ht="15" customHeight="1" x14ac:dyDescent="0.15">
      <c r="B46" s="12">
        <v>32</v>
      </c>
      <c r="C46" s="94" t="s">
        <v>352</v>
      </c>
      <c r="D46" s="93"/>
      <c r="E46" s="92" t="s">
        <v>336</v>
      </c>
      <c r="F46" s="99">
        <v>0.3</v>
      </c>
      <c r="G46" s="194" t="s">
        <v>282</v>
      </c>
      <c r="H46" s="193">
        <v>0</v>
      </c>
      <c r="I46" s="239" t="s">
        <v>282</v>
      </c>
      <c r="J46" s="193">
        <v>0</v>
      </c>
      <c r="K46" s="239" t="s">
        <v>282</v>
      </c>
      <c r="L46" s="259">
        <v>0</v>
      </c>
      <c r="M46" s="2"/>
      <c r="N46" s="18">
        <v>90</v>
      </c>
      <c r="O46" s="94" t="s">
        <v>349</v>
      </c>
      <c r="P46" s="93"/>
      <c r="Q46" s="92" t="s">
        <v>336</v>
      </c>
      <c r="R46" s="91">
        <v>0.09</v>
      </c>
      <c r="S46" s="194" t="s">
        <v>433</v>
      </c>
      <c r="T46" s="193">
        <v>0</v>
      </c>
      <c r="U46" s="239" t="s">
        <v>433</v>
      </c>
      <c r="V46" s="244">
        <v>0</v>
      </c>
      <c r="W46" s="239" t="s">
        <v>433</v>
      </c>
      <c r="X46" s="259">
        <v>0</v>
      </c>
    </row>
    <row r="47" spans="2:24" ht="15" customHeight="1" x14ac:dyDescent="0.15">
      <c r="B47" s="12">
        <v>33</v>
      </c>
      <c r="C47" s="94" t="s">
        <v>350</v>
      </c>
      <c r="D47" s="93"/>
      <c r="E47" s="92" t="s">
        <v>289</v>
      </c>
      <c r="F47" s="99">
        <v>0.03</v>
      </c>
      <c r="G47" s="194" t="s">
        <v>265</v>
      </c>
      <c r="H47" s="193">
        <v>0</v>
      </c>
      <c r="I47" s="239" t="s">
        <v>265</v>
      </c>
      <c r="J47" s="193">
        <v>0</v>
      </c>
      <c r="K47" s="239" t="s">
        <v>265</v>
      </c>
      <c r="L47" s="259">
        <v>0</v>
      </c>
      <c r="M47" s="2"/>
      <c r="N47" s="18">
        <v>91</v>
      </c>
      <c r="O47" s="94" t="s">
        <v>347</v>
      </c>
      <c r="P47" s="93"/>
      <c r="Q47" s="92" t="s">
        <v>297</v>
      </c>
      <c r="R47" s="91">
        <v>7.0000000000000001E-3</v>
      </c>
      <c r="S47" s="194" t="s">
        <v>442</v>
      </c>
      <c r="T47" s="193">
        <v>0</v>
      </c>
      <c r="U47" s="239" t="s">
        <v>442</v>
      </c>
      <c r="V47" s="244">
        <v>0</v>
      </c>
      <c r="W47" s="239" t="s">
        <v>442</v>
      </c>
      <c r="X47" s="259">
        <v>0</v>
      </c>
    </row>
    <row r="48" spans="2:24" ht="15" customHeight="1" x14ac:dyDescent="0.15">
      <c r="B48" s="12">
        <v>34</v>
      </c>
      <c r="C48" s="94" t="s">
        <v>348</v>
      </c>
      <c r="D48" s="93"/>
      <c r="E48" s="92" t="s">
        <v>289</v>
      </c>
      <c r="F48" s="99">
        <v>2</v>
      </c>
      <c r="G48" s="194" t="s">
        <v>275</v>
      </c>
      <c r="H48" s="193">
        <v>0</v>
      </c>
      <c r="I48" s="239" t="s">
        <v>275</v>
      </c>
      <c r="J48" s="193">
        <v>0</v>
      </c>
      <c r="K48" s="239" t="s">
        <v>275</v>
      </c>
      <c r="L48" s="259">
        <v>0</v>
      </c>
      <c r="M48" s="2"/>
      <c r="N48" s="18">
        <v>92</v>
      </c>
      <c r="O48" s="94" t="s">
        <v>345</v>
      </c>
      <c r="P48" s="93"/>
      <c r="Q48" s="92" t="s">
        <v>336</v>
      </c>
      <c r="R48" s="91">
        <v>0.05</v>
      </c>
      <c r="S48" s="194" t="s">
        <v>277</v>
      </c>
      <c r="T48" s="193">
        <v>0</v>
      </c>
      <c r="U48" s="239" t="s">
        <v>277</v>
      </c>
      <c r="V48" s="244">
        <v>0</v>
      </c>
      <c r="W48" s="239" t="s">
        <v>277</v>
      </c>
      <c r="X48" s="259">
        <v>0</v>
      </c>
    </row>
    <row r="49" spans="2:24" ht="30" customHeight="1" x14ac:dyDescent="0.15">
      <c r="B49" s="12">
        <v>35</v>
      </c>
      <c r="C49" s="94" t="s">
        <v>346</v>
      </c>
      <c r="D49" s="93"/>
      <c r="E49" s="102" t="s">
        <v>325</v>
      </c>
      <c r="F49" s="99">
        <v>0.02</v>
      </c>
      <c r="G49" s="194" t="s">
        <v>272</v>
      </c>
      <c r="H49" s="193">
        <v>0</v>
      </c>
      <c r="I49" s="239" t="s">
        <v>272</v>
      </c>
      <c r="J49" s="193">
        <v>0</v>
      </c>
      <c r="K49" s="239" t="s">
        <v>272</v>
      </c>
      <c r="L49" s="259">
        <v>0</v>
      </c>
      <c r="M49" s="2"/>
      <c r="N49" s="18">
        <v>93</v>
      </c>
      <c r="O49" s="94" t="s">
        <v>343</v>
      </c>
      <c r="P49" s="93"/>
      <c r="Q49" s="92" t="s">
        <v>289</v>
      </c>
      <c r="R49" s="91">
        <v>0.05</v>
      </c>
      <c r="S49" s="194" t="s">
        <v>277</v>
      </c>
      <c r="T49" s="193">
        <v>0</v>
      </c>
      <c r="U49" s="239" t="s">
        <v>277</v>
      </c>
      <c r="V49" s="244">
        <v>0</v>
      </c>
      <c r="W49" s="239" t="s">
        <v>277</v>
      </c>
      <c r="X49" s="259">
        <v>0</v>
      </c>
    </row>
    <row r="50" spans="2:24" ht="15" customHeight="1" x14ac:dyDescent="0.15">
      <c r="B50" s="12">
        <v>36</v>
      </c>
      <c r="C50" s="94" t="s">
        <v>344</v>
      </c>
      <c r="D50" s="93"/>
      <c r="E50" s="92" t="s">
        <v>289</v>
      </c>
      <c r="F50" s="99">
        <v>0.02</v>
      </c>
      <c r="G50" s="194" t="s">
        <v>272</v>
      </c>
      <c r="H50" s="193">
        <v>0</v>
      </c>
      <c r="I50" s="239" t="s">
        <v>272</v>
      </c>
      <c r="J50" s="193">
        <v>0</v>
      </c>
      <c r="K50" s="239" t="s">
        <v>272</v>
      </c>
      <c r="L50" s="259">
        <v>0</v>
      </c>
      <c r="M50" s="2"/>
      <c r="N50" s="18">
        <v>94</v>
      </c>
      <c r="O50" s="94" t="s">
        <v>341</v>
      </c>
      <c r="P50" s="93"/>
      <c r="Q50" s="92" t="s">
        <v>291</v>
      </c>
      <c r="R50" s="91">
        <v>0.03</v>
      </c>
      <c r="S50" s="194" t="s">
        <v>265</v>
      </c>
      <c r="T50" s="193">
        <v>0</v>
      </c>
      <c r="U50" s="239" t="s">
        <v>265</v>
      </c>
      <c r="V50" s="244">
        <v>0</v>
      </c>
      <c r="W50" s="239" t="s">
        <v>265</v>
      </c>
      <c r="X50" s="259">
        <v>0</v>
      </c>
    </row>
    <row r="51" spans="2:24" ht="21.75" customHeight="1" x14ac:dyDescent="0.15">
      <c r="B51" s="12">
        <v>37</v>
      </c>
      <c r="C51" s="94" t="s">
        <v>342</v>
      </c>
      <c r="D51" s="93"/>
      <c r="E51" s="92" t="s">
        <v>289</v>
      </c>
      <c r="F51" s="99">
        <v>1E-4</v>
      </c>
      <c r="G51" s="194" t="s">
        <v>276</v>
      </c>
      <c r="H51" s="193">
        <v>0</v>
      </c>
      <c r="I51" s="239" t="s">
        <v>276</v>
      </c>
      <c r="J51" s="193">
        <v>0</v>
      </c>
      <c r="K51" s="239" t="s">
        <v>276</v>
      </c>
      <c r="L51" s="259">
        <v>0</v>
      </c>
      <c r="M51" s="2"/>
      <c r="N51" s="18">
        <v>95</v>
      </c>
      <c r="O51" s="94" t="s">
        <v>339</v>
      </c>
      <c r="P51" s="93"/>
      <c r="Q51" s="92" t="s">
        <v>338</v>
      </c>
      <c r="R51" s="91">
        <v>0.1</v>
      </c>
      <c r="S51" s="194" t="s">
        <v>267</v>
      </c>
      <c r="T51" s="193">
        <v>0</v>
      </c>
      <c r="U51" s="239" t="s">
        <v>267</v>
      </c>
      <c r="V51" s="244">
        <v>0</v>
      </c>
      <c r="W51" s="239" t="s">
        <v>267</v>
      </c>
      <c r="X51" s="259">
        <v>0</v>
      </c>
    </row>
    <row r="52" spans="2:24" ht="15" customHeight="1" x14ac:dyDescent="0.15">
      <c r="B52" s="12">
        <v>38</v>
      </c>
      <c r="C52" s="94" t="s">
        <v>340</v>
      </c>
      <c r="D52" s="93"/>
      <c r="E52" s="102" t="s">
        <v>297</v>
      </c>
      <c r="F52" s="99">
        <v>3.0000000000000001E-3</v>
      </c>
      <c r="G52" s="194" t="s">
        <v>431</v>
      </c>
      <c r="H52" s="193">
        <v>0</v>
      </c>
      <c r="I52" s="239" t="s">
        <v>431</v>
      </c>
      <c r="J52" s="193">
        <v>0</v>
      </c>
      <c r="K52" s="239" t="s">
        <v>431</v>
      </c>
      <c r="L52" s="259">
        <v>0</v>
      </c>
      <c r="M52" s="2"/>
      <c r="N52" s="18">
        <v>96</v>
      </c>
      <c r="O52" s="94" t="s">
        <v>337</v>
      </c>
      <c r="P52" s="93"/>
      <c r="Q52" s="92" t="s">
        <v>336</v>
      </c>
      <c r="R52" s="91">
        <v>0.02</v>
      </c>
      <c r="S52" s="194" t="s">
        <v>272</v>
      </c>
      <c r="T52" s="193">
        <v>0</v>
      </c>
      <c r="U52" s="239" t="s">
        <v>272</v>
      </c>
      <c r="V52" s="244">
        <v>0</v>
      </c>
      <c r="W52" s="239" t="s">
        <v>272</v>
      </c>
      <c r="X52" s="259">
        <v>0</v>
      </c>
    </row>
    <row r="53" spans="2:24" ht="15" customHeight="1" x14ac:dyDescent="0.15">
      <c r="B53" s="12">
        <v>39</v>
      </c>
      <c r="C53" s="94" t="s">
        <v>423</v>
      </c>
      <c r="D53" s="93"/>
      <c r="E53" s="92" t="s">
        <v>291</v>
      </c>
      <c r="F53" s="99">
        <v>0.05</v>
      </c>
      <c r="G53" s="194" t="s">
        <v>277</v>
      </c>
      <c r="H53" s="193">
        <v>0</v>
      </c>
      <c r="I53" s="239" t="s">
        <v>277</v>
      </c>
      <c r="J53" s="193">
        <v>0</v>
      </c>
      <c r="K53" s="239" t="s">
        <v>277</v>
      </c>
      <c r="L53" s="259">
        <v>0</v>
      </c>
      <c r="M53" s="2"/>
      <c r="N53" s="18">
        <v>97</v>
      </c>
      <c r="O53" s="94" t="s">
        <v>334</v>
      </c>
      <c r="P53" s="93"/>
      <c r="Q53" s="92" t="s">
        <v>291</v>
      </c>
      <c r="R53" s="91">
        <v>0.1</v>
      </c>
      <c r="S53" s="194" t="s">
        <v>267</v>
      </c>
      <c r="T53" s="193">
        <v>0</v>
      </c>
      <c r="U53" s="239" t="s">
        <v>267</v>
      </c>
      <c r="V53" s="244">
        <v>0</v>
      </c>
      <c r="W53" s="239" t="s">
        <v>267</v>
      </c>
      <c r="X53" s="259">
        <v>0</v>
      </c>
    </row>
    <row r="54" spans="2:24" ht="15" customHeight="1" x14ac:dyDescent="0.15">
      <c r="B54" s="12">
        <v>40</v>
      </c>
      <c r="C54" s="94" t="s">
        <v>335</v>
      </c>
      <c r="D54" s="93"/>
      <c r="E54" s="92" t="s">
        <v>289</v>
      </c>
      <c r="F54" s="99">
        <v>1E-3</v>
      </c>
      <c r="G54" s="194" t="s">
        <v>432</v>
      </c>
      <c r="H54" s="193">
        <v>0</v>
      </c>
      <c r="I54" s="239" t="s">
        <v>432</v>
      </c>
      <c r="J54" s="193">
        <v>0</v>
      </c>
      <c r="K54" s="239" t="s">
        <v>432</v>
      </c>
      <c r="L54" s="259">
        <v>0</v>
      </c>
      <c r="M54" s="2"/>
      <c r="N54" s="18">
        <v>98</v>
      </c>
      <c r="O54" s="94" t="s">
        <v>332</v>
      </c>
      <c r="P54" s="93"/>
      <c r="Q54" s="92" t="s">
        <v>289</v>
      </c>
      <c r="R54" s="91">
        <v>0.09</v>
      </c>
      <c r="S54" s="194" t="s">
        <v>433</v>
      </c>
      <c r="T54" s="193">
        <v>0</v>
      </c>
      <c r="U54" s="239" t="s">
        <v>433</v>
      </c>
      <c r="V54" s="244">
        <v>0</v>
      </c>
      <c r="W54" s="239" t="s">
        <v>433</v>
      </c>
      <c r="X54" s="259">
        <v>0</v>
      </c>
    </row>
    <row r="55" spans="2:24" ht="15" customHeight="1" x14ac:dyDescent="0.15">
      <c r="B55" s="12">
        <v>41</v>
      </c>
      <c r="C55" s="94" t="s">
        <v>333</v>
      </c>
      <c r="D55" s="93"/>
      <c r="E55" s="92" t="s">
        <v>297</v>
      </c>
      <c r="F55" s="99">
        <v>3.0000000000000001E-3</v>
      </c>
      <c r="G55" s="194" t="s">
        <v>431</v>
      </c>
      <c r="H55" s="193">
        <v>0</v>
      </c>
      <c r="I55" s="239" t="s">
        <v>431</v>
      </c>
      <c r="J55" s="193">
        <v>0</v>
      </c>
      <c r="K55" s="239" t="s">
        <v>431</v>
      </c>
      <c r="L55" s="259">
        <v>0</v>
      </c>
      <c r="M55" s="2"/>
      <c r="N55" s="18">
        <v>99</v>
      </c>
      <c r="O55" s="94" t="s">
        <v>330</v>
      </c>
      <c r="P55" s="93"/>
      <c r="Q55" s="92" t="s">
        <v>289</v>
      </c>
      <c r="R55" s="91">
        <v>5.0000000000000001E-3</v>
      </c>
      <c r="S55" s="194" t="s">
        <v>266</v>
      </c>
      <c r="T55" s="193">
        <v>0</v>
      </c>
      <c r="U55" s="239" t="s">
        <v>266</v>
      </c>
      <c r="V55" s="244">
        <v>0</v>
      </c>
      <c r="W55" s="239" t="s">
        <v>266</v>
      </c>
      <c r="X55" s="259">
        <v>0</v>
      </c>
    </row>
    <row r="56" spans="2:24" ht="15" customHeight="1" x14ac:dyDescent="0.15">
      <c r="B56" s="12">
        <v>42</v>
      </c>
      <c r="C56" s="94" t="s">
        <v>331</v>
      </c>
      <c r="D56" s="93"/>
      <c r="E56" s="92" t="s">
        <v>289</v>
      </c>
      <c r="F56" s="99">
        <v>0.02</v>
      </c>
      <c r="G56" s="194" t="s">
        <v>272</v>
      </c>
      <c r="H56" s="193">
        <v>0</v>
      </c>
      <c r="I56" s="239" t="s">
        <v>272</v>
      </c>
      <c r="J56" s="193">
        <v>0</v>
      </c>
      <c r="K56" s="239" t="s">
        <v>272</v>
      </c>
      <c r="L56" s="259">
        <v>0</v>
      </c>
      <c r="M56" s="2"/>
      <c r="N56" s="18">
        <v>100</v>
      </c>
      <c r="O56" s="94" t="s">
        <v>328</v>
      </c>
      <c r="P56" s="93"/>
      <c r="Q56" s="92" t="s">
        <v>289</v>
      </c>
      <c r="R56" s="91">
        <v>0.2</v>
      </c>
      <c r="S56" s="194" t="s">
        <v>268</v>
      </c>
      <c r="T56" s="193">
        <v>0</v>
      </c>
      <c r="U56" s="239" t="s">
        <v>268</v>
      </c>
      <c r="V56" s="244">
        <v>0</v>
      </c>
      <c r="W56" s="239" t="s">
        <v>268</v>
      </c>
      <c r="X56" s="259">
        <v>0</v>
      </c>
    </row>
    <row r="57" spans="2:24" ht="26.25" customHeight="1" x14ac:dyDescent="0.15">
      <c r="B57" s="12">
        <v>43</v>
      </c>
      <c r="C57" s="94" t="s">
        <v>329</v>
      </c>
      <c r="D57" s="93"/>
      <c r="E57" s="92" t="s">
        <v>289</v>
      </c>
      <c r="F57" s="99">
        <v>0.03</v>
      </c>
      <c r="G57" s="194" t="s">
        <v>265</v>
      </c>
      <c r="H57" s="193">
        <v>0</v>
      </c>
      <c r="I57" s="239" t="s">
        <v>265</v>
      </c>
      <c r="J57" s="193">
        <v>0</v>
      </c>
      <c r="K57" s="239" t="s">
        <v>265</v>
      </c>
      <c r="L57" s="259">
        <v>0</v>
      </c>
      <c r="M57" s="2"/>
      <c r="N57" s="18">
        <v>101</v>
      </c>
      <c r="O57" s="94" t="s">
        <v>326</v>
      </c>
      <c r="P57" s="93"/>
      <c r="Q57" s="102" t="s">
        <v>325</v>
      </c>
      <c r="R57" s="91">
        <v>0.3</v>
      </c>
      <c r="S57" s="194" t="s">
        <v>282</v>
      </c>
      <c r="T57" s="193">
        <v>0</v>
      </c>
      <c r="U57" s="239" t="s">
        <v>282</v>
      </c>
      <c r="V57" s="244">
        <v>0</v>
      </c>
      <c r="W57" s="239" t="s">
        <v>282</v>
      </c>
      <c r="X57" s="259">
        <v>0</v>
      </c>
    </row>
    <row r="58" spans="2:24" ht="15" customHeight="1" x14ac:dyDescent="0.15">
      <c r="B58" s="12">
        <v>44</v>
      </c>
      <c r="C58" s="94" t="s">
        <v>327</v>
      </c>
      <c r="D58" s="93"/>
      <c r="E58" s="92" t="s">
        <v>297</v>
      </c>
      <c r="F58" s="99">
        <v>8.0000000000000002E-3</v>
      </c>
      <c r="G58" s="194" t="s">
        <v>437</v>
      </c>
      <c r="H58" s="193">
        <v>0</v>
      </c>
      <c r="I58" s="239" t="s">
        <v>437</v>
      </c>
      <c r="J58" s="193">
        <v>0</v>
      </c>
      <c r="K58" s="239" t="s">
        <v>437</v>
      </c>
      <c r="L58" s="259">
        <v>0</v>
      </c>
      <c r="M58" s="2"/>
      <c r="N58" s="18">
        <v>102</v>
      </c>
      <c r="O58" s="94" t="s">
        <v>323</v>
      </c>
      <c r="P58" s="93"/>
      <c r="Q58" s="92" t="s">
        <v>291</v>
      </c>
      <c r="R58" s="91">
        <v>0.02</v>
      </c>
      <c r="S58" s="194" t="s">
        <v>272</v>
      </c>
      <c r="T58" s="193">
        <v>0</v>
      </c>
      <c r="U58" s="239" t="s">
        <v>272</v>
      </c>
      <c r="V58" s="244">
        <v>0</v>
      </c>
      <c r="W58" s="239" t="s">
        <v>272</v>
      </c>
      <c r="X58" s="259">
        <v>0</v>
      </c>
    </row>
    <row r="59" spans="2:24" ht="15" customHeight="1" x14ac:dyDescent="0.15">
      <c r="B59" s="12">
        <v>45</v>
      </c>
      <c r="C59" s="94" t="s">
        <v>324</v>
      </c>
      <c r="D59" s="93"/>
      <c r="E59" s="92" t="s">
        <v>289</v>
      </c>
      <c r="F59" s="99">
        <v>0.01</v>
      </c>
      <c r="G59" s="194" t="s">
        <v>430</v>
      </c>
      <c r="H59" s="193">
        <v>0</v>
      </c>
      <c r="I59" s="239" t="s">
        <v>430</v>
      </c>
      <c r="J59" s="193">
        <v>0</v>
      </c>
      <c r="K59" s="239" t="s">
        <v>430</v>
      </c>
      <c r="L59" s="259">
        <v>0</v>
      </c>
      <c r="M59" s="2"/>
      <c r="N59" s="18">
        <v>103</v>
      </c>
      <c r="O59" s="94" t="s">
        <v>321</v>
      </c>
      <c r="P59" s="93"/>
      <c r="Q59" s="92" t="s">
        <v>289</v>
      </c>
      <c r="R59" s="91">
        <v>0.01</v>
      </c>
      <c r="S59" s="194" t="s">
        <v>430</v>
      </c>
      <c r="T59" s="193">
        <v>0</v>
      </c>
      <c r="U59" s="239" t="s">
        <v>430</v>
      </c>
      <c r="V59" s="244">
        <v>0</v>
      </c>
      <c r="W59" s="239" t="s">
        <v>430</v>
      </c>
      <c r="X59" s="259">
        <v>0</v>
      </c>
    </row>
    <row r="60" spans="2:24" ht="15" customHeight="1" x14ac:dyDescent="0.15">
      <c r="B60" s="12">
        <v>46</v>
      </c>
      <c r="C60" s="94" t="s">
        <v>322</v>
      </c>
      <c r="D60" s="93"/>
      <c r="E60" s="92" t="s">
        <v>309</v>
      </c>
      <c r="F60" s="99">
        <v>4.0000000000000001E-3</v>
      </c>
      <c r="G60" s="194" t="s">
        <v>427</v>
      </c>
      <c r="H60" s="193">
        <v>0</v>
      </c>
      <c r="I60" s="239" t="s">
        <v>427</v>
      </c>
      <c r="J60" s="193">
        <v>0</v>
      </c>
      <c r="K60" s="239" t="s">
        <v>427</v>
      </c>
      <c r="L60" s="259">
        <v>0</v>
      </c>
      <c r="M60" s="2"/>
      <c r="N60" s="18">
        <v>104</v>
      </c>
      <c r="O60" s="94" t="s">
        <v>318</v>
      </c>
      <c r="P60" s="93"/>
      <c r="Q60" s="92" t="s">
        <v>289</v>
      </c>
      <c r="R60" s="91">
        <v>7.0000000000000007E-2</v>
      </c>
      <c r="S60" s="194" t="s">
        <v>443</v>
      </c>
      <c r="T60" s="193">
        <v>0</v>
      </c>
      <c r="U60" s="239" t="s">
        <v>443</v>
      </c>
      <c r="V60" s="244">
        <v>0</v>
      </c>
      <c r="W60" s="239" t="s">
        <v>443</v>
      </c>
      <c r="X60" s="259">
        <v>0</v>
      </c>
    </row>
    <row r="61" spans="2:24" ht="30" customHeight="1" x14ac:dyDescent="0.15">
      <c r="B61" s="12">
        <v>47</v>
      </c>
      <c r="C61" s="94" t="s">
        <v>320</v>
      </c>
      <c r="D61" s="93"/>
      <c r="E61" s="92" t="s">
        <v>319</v>
      </c>
      <c r="F61" s="120" t="s">
        <v>456</v>
      </c>
      <c r="G61" s="194" t="s">
        <v>277</v>
      </c>
      <c r="H61" s="193">
        <v>0</v>
      </c>
      <c r="I61" s="239" t="s">
        <v>277</v>
      </c>
      <c r="J61" s="193">
        <v>0</v>
      </c>
      <c r="K61" s="239" t="s">
        <v>277</v>
      </c>
      <c r="L61" s="259">
        <v>0</v>
      </c>
      <c r="M61" s="2"/>
      <c r="N61" s="18">
        <v>105</v>
      </c>
      <c r="O61" s="94" t="s">
        <v>316</v>
      </c>
      <c r="P61" s="93"/>
      <c r="Q61" s="92" t="s">
        <v>305</v>
      </c>
      <c r="R61" s="91">
        <v>5.0000000000000001E-3</v>
      </c>
      <c r="S61" s="194" t="s">
        <v>266</v>
      </c>
      <c r="T61" s="193">
        <v>0</v>
      </c>
      <c r="U61" s="239" t="s">
        <v>266</v>
      </c>
      <c r="V61" s="245">
        <v>0</v>
      </c>
      <c r="W61" s="239" t="s">
        <v>266</v>
      </c>
      <c r="X61" s="260">
        <v>0</v>
      </c>
    </row>
    <row r="62" spans="2:24" ht="15" customHeight="1" x14ac:dyDescent="0.15">
      <c r="B62" s="12">
        <v>48</v>
      </c>
      <c r="C62" s="94" t="s">
        <v>317</v>
      </c>
      <c r="D62" s="93"/>
      <c r="E62" s="92" t="s">
        <v>299</v>
      </c>
      <c r="F62" s="99">
        <v>8.9999999999999993E-3</v>
      </c>
      <c r="G62" s="194" t="s">
        <v>434</v>
      </c>
      <c r="H62" s="193">
        <v>0</v>
      </c>
      <c r="I62" s="239" t="s">
        <v>434</v>
      </c>
      <c r="J62" s="193">
        <v>0</v>
      </c>
      <c r="K62" s="239" t="s">
        <v>434</v>
      </c>
      <c r="L62" s="259">
        <v>0</v>
      </c>
      <c r="M62" s="2"/>
      <c r="N62" s="18">
        <v>106</v>
      </c>
      <c r="O62" s="94" t="s">
        <v>314</v>
      </c>
      <c r="P62" s="93"/>
      <c r="Q62" s="92" t="s">
        <v>305</v>
      </c>
      <c r="R62" s="91">
        <v>0.7</v>
      </c>
      <c r="S62" s="194" t="s">
        <v>444</v>
      </c>
      <c r="T62" s="193">
        <v>0</v>
      </c>
      <c r="U62" s="239" t="s">
        <v>444</v>
      </c>
      <c r="V62" s="244">
        <v>0</v>
      </c>
      <c r="W62" s="239" t="s">
        <v>444</v>
      </c>
      <c r="X62" s="259">
        <v>0</v>
      </c>
    </row>
    <row r="63" spans="2:24" ht="15" customHeight="1" x14ac:dyDescent="0.15">
      <c r="B63" s="12">
        <v>49</v>
      </c>
      <c r="C63" s="94" t="s">
        <v>315</v>
      </c>
      <c r="D63" s="93"/>
      <c r="E63" s="92" t="s">
        <v>299</v>
      </c>
      <c r="F63" s="99">
        <v>6.0000000000000001E-3</v>
      </c>
      <c r="G63" s="194" t="s">
        <v>429</v>
      </c>
      <c r="H63" s="193">
        <v>0</v>
      </c>
      <c r="I63" s="239" t="s">
        <v>429</v>
      </c>
      <c r="J63" s="193">
        <v>0</v>
      </c>
      <c r="K63" s="239" t="s">
        <v>429</v>
      </c>
      <c r="L63" s="259">
        <v>0</v>
      </c>
      <c r="M63" s="2"/>
      <c r="N63" s="18">
        <v>107</v>
      </c>
      <c r="O63" s="94" t="s">
        <v>422</v>
      </c>
      <c r="P63" s="93"/>
      <c r="Q63" s="92" t="s">
        <v>299</v>
      </c>
      <c r="R63" s="91">
        <v>0.05</v>
      </c>
      <c r="S63" s="194" t="s">
        <v>277</v>
      </c>
      <c r="T63" s="193">
        <v>0</v>
      </c>
      <c r="U63" s="239" t="s">
        <v>277</v>
      </c>
      <c r="V63" s="244">
        <v>0</v>
      </c>
      <c r="W63" s="239" t="s">
        <v>277</v>
      </c>
      <c r="X63" s="259">
        <v>0</v>
      </c>
    </row>
    <row r="64" spans="2:24" ht="15" customHeight="1" x14ac:dyDescent="0.15">
      <c r="B64" s="12">
        <v>50</v>
      </c>
      <c r="C64" s="94" t="s">
        <v>313</v>
      </c>
      <c r="D64" s="93"/>
      <c r="E64" s="102" t="s">
        <v>299</v>
      </c>
      <c r="F64" s="99">
        <v>3.0000000000000001E-3</v>
      </c>
      <c r="G64" s="194" t="s">
        <v>431</v>
      </c>
      <c r="H64" s="193">
        <v>0</v>
      </c>
      <c r="I64" s="239" t="s">
        <v>431</v>
      </c>
      <c r="J64" s="193">
        <v>0</v>
      </c>
      <c r="K64" s="239" t="s">
        <v>431</v>
      </c>
      <c r="L64" s="260">
        <v>0</v>
      </c>
      <c r="M64" s="2"/>
      <c r="N64" s="18">
        <v>108</v>
      </c>
      <c r="O64" s="94" t="s">
        <v>311</v>
      </c>
      <c r="P64" s="93"/>
      <c r="Q64" s="92" t="s">
        <v>305</v>
      </c>
      <c r="R64" s="91">
        <v>0.03</v>
      </c>
      <c r="S64" s="194" t="s">
        <v>265</v>
      </c>
      <c r="T64" s="193">
        <v>0</v>
      </c>
      <c r="U64" s="239" t="s">
        <v>265</v>
      </c>
      <c r="V64" s="244">
        <v>0</v>
      </c>
      <c r="W64" s="239" t="s">
        <v>265</v>
      </c>
      <c r="X64" s="259">
        <v>0</v>
      </c>
    </row>
    <row r="65" spans="2:24" ht="15" customHeight="1" x14ac:dyDescent="0.15">
      <c r="B65" s="12">
        <v>51</v>
      </c>
      <c r="C65" s="94" t="s">
        <v>312</v>
      </c>
      <c r="D65" s="93"/>
      <c r="E65" s="92" t="s">
        <v>299</v>
      </c>
      <c r="F65" s="99">
        <v>0.02</v>
      </c>
      <c r="G65" s="194" t="s">
        <v>272</v>
      </c>
      <c r="H65" s="193">
        <v>0</v>
      </c>
      <c r="I65" s="239" t="s">
        <v>272</v>
      </c>
      <c r="J65" s="193">
        <v>0</v>
      </c>
      <c r="K65" s="239" t="s">
        <v>272</v>
      </c>
      <c r="L65" s="259">
        <v>0</v>
      </c>
      <c r="M65" s="2"/>
      <c r="N65" s="18">
        <v>109</v>
      </c>
      <c r="O65" s="94" t="s">
        <v>308</v>
      </c>
      <c r="P65" s="93"/>
      <c r="Q65" s="92" t="s">
        <v>291</v>
      </c>
      <c r="R65" s="91">
        <v>0.2</v>
      </c>
      <c r="S65" s="194" t="s">
        <v>268</v>
      </c>
      <c r="T65" s="193">
        <v>0</v>
      </c>
      <c r="U65" s="239" t="s">
        <v>268</v>
      </c>
      <c r="V65" s="244">
        <v>0</v>
      </c>
      <c r="W65" s="239" t="s">
        <v>268</v>
      </c>
      <c r="X65" s="259">
        <v>0</v>
      </c>
    </row>
    <row r="66" spans="2:24" ht="15" customHeight="1" x14ac:dyDescent="0.15">
      <c r="B66" s="12">
        <v>52</v>
      </c>
      <c r="C66" s="94" t="s">
        <v>310</v>
      </c>
      <c r="D66" s="93"/>
      <c r="E66" s="92" t="s">
        <v>309</v>
      </c>
      <c r="F66" s="99">
        <v>0.05</v>
      </c>
      <c r="G66" s="194" t="s">
        <v>277</v>
      </c>
      <c r="H66" s="193">
        <v>0</v>
      </c>
      <c r="I66" s="239" t="s">
        <v>277</v>
      </c>
      <c r="J66" s="193">
        <v>0</v>
      </c>
      <c r="K66" s="239" t="s">
        <v>277</v>
      </c>
      <c r="L66" s="259">
        <v>0</v>
      </c>
      <c r="M66" s="2"/>
      <c r="N66" s="18">
        <v>110</v>
      </c>
      <c r="O66" s="94" t="s">
        <v>306</v>
      </c>
      <c r="P66" s="93"/>
      <c r="Q66" s="92" t="s">
        <v>305</v>
      </c>
      <c r="R66" s="91">
        <v>4.0000000000000001E-3</v>
      </c>
      <c r="S66" s="194" t="s">
        <v>427</v>
      </c>
      <c r="T66" s="193">
        <v>0</v>
      </c>
      <c r="U66" s="239" t="s">
        <v>427</v>
      </c>
      <c r="V66" s="244">
        <v>0</v>
      </c>
      <c r="W66" s="239" t="s">
        <v>427</v>
      </c>
      <c r="X66" s="259">
        <v>0</v>
      </c>
    </row>
    <row r="67" spans="2:24" ht="15" customHeight="1" x14ac:dyDescent="0.15">
      <c r="B67" s="12">
        <v>53</v>
      </c>
      <c r="C67" s="94" t="s">
        <v>307</v>
      </c>
      <c r="D67" s="93"/>
      <c r="E67" s="92" t="s">
        <v>299</v>
      </c>
      <c r="F67" s="99">
        <v>0.03</v>
      </c>
      <c r="G67" s="194" t="s">
        <v>265</v>
      </c>
      <c r="H67" s="193">
        <v>0</v>
      </c>
      <c r="I67" s="239" t="s">
        <v>265</v>
      </c>
      <c r="J67" s="193">
        <v>0</v>
      </c>
      <c r="K67" s="239" t="s">
        <v>265</v>
      </c>
      <c r="L67" s="259">
        <v>0</v>
      </c>
      <c r="M67" s="2"/>
      <c r="N67" s="18">
        <v>111</v>
      </c>
      <c r="O67" s="94" t="s">
        <v>303</v>
      </c>
      <c r="P67" s="93"/>
      <c r="Q67" s="92" t="s">
        <v>291</v>
      </c>
      <c r="R67" s="91">
        <v>0.04</v>
      </c>
      <c r="S67" s="194" t="s">
        <v>278</v>
      </c>
      <c r="T67" s="193">
        <v>0</v>
      </c>
      <c r="U67" s="239" t="s">
        <v>278</v>
      </c>
      <c r="V67" s="244">
        <v>0</v>
      </c>
      <c r="W67" s="239" t="s">
        <v>278</v>
      </c>
      <c r="X67" s="259">
        <v>0</v>
      </c>
    </row>
    <row r="68" spans="2:24" ht="15" customHeight="1" x14ac:dyDescent="0.15">
      <c r="B68" s="12">
        <v>54</v>
      </c>
      <c r="C68" s="94" t="s">
        <v>304</v>
      </c>
      <c r="D68" s="93"/>
      <c r="E68" s="92" t="s">
        <v>291</v>
      </c>
      <c r="F68" s="99">
        <v>3.0000000000000001E-3</v>
      </c>
      <c r="G68" s="194" t="s">
        <v>431</v>
      </c>
      <c r="H68" s="193">
        <v>0</v>
      </c>
      <c r="I68" s="239" t="s">
        <v>431</v>
      </c>
      <c r="J68" s="193">
        <v>0</v>
      </c>
      <c r="K68" s="239" t="s">
        <v>431</v>
      </c>
      <c r="L68" s="259">
        <v>0</v>
      </c>
      <c r="M68" s="2"/>
      <c r="N68" s="18">
        <v>112</v>
      </c>
      <c r="O68" s="94" t="s">
        <v>300</v>
      </c>
      <c r="P68" s="93"/>
      <c r="Q68" s="92" t="s">
        <v>299</v>
      </c>
      <c r="R68" s="91">
        <v>0.03</v>
      </c>
      <c r="S68" s="194" t="s">
        <v>265</v>
      </c>
      <c r="T68" s="193">
        <v>0</v>
      </c>
      <c r="U68" s="239" t="s">
        <v>265</v>
      </c>
      <c r="V68" s="244">
        <v>0</v>
      </c>
      <c r="W68" s="239" t="s">
        <v>265</v>
      </c>
      <c r="X68" s="259">
        <v>0</v>
      </c>
    </row>
    <row r="69" spans="2:24" ht="30" customHeight="1" x14ac:dyDescent="0.15">
      <c r="B69" s="12">
        <v>55</v>
      </c>
      <c r="C69" s="94" t="s">
        <v>302</v>
      </c>
      <c r="D69" s="93"/>
      <c r="E69" s="102" t="s">
        <v>301</v>
      </c>
      <c r="F69" s="99">
        <v>0.8</v>
      </c>
      <c r="G69" s="194" t="s">
        <v>280</v>
      </c>
      <c r="H69" s="193">
        <v>0</v>
      </c>
      <c r="I69" s="239" t="s">
        <v>280</v>
      </c>
      <c r="J69" s="193">
        <v>0</v>
      </c>
      <c r="K69" s="239" t="s">
        <v>280</v>
      </c>
      <c r="L69" s="259">
        <v>0</v>
      </c>
      <c r="M69" s="2"/>
      <c r="N69" s="18">
        <v>113</v>
      </c>
      <c r="O69" s="94" t="s">
        <v>295</v>
      </c>
      <c r="P69" s="93"/>
      <c r="Q69" s="92" t="s">
        <v>289</v>
      </c>
      <c r="R69" s="91">
        <v>0.02</v>
      </c>
      <c r="S69" s="194" t="s">
        <v>272</v>
      </c>
      <c r="T69" s="193">
        <v>0</v>
      </c>
      <c r="U69" s="239" t="s">
        <v>272</v>
      </c>
      <c r="V69" s="244">
        <v>0</v>
      </c>
      <c r="W69" s="239" t="s">
        <v>272</v>
      </c>
      <c r="X69" s="259">
        <v>0</v>
      </c>
    </row>
    <row r="70" spans="2:24" ht="30" customHeight="1" x14ac:dyDescent="0.15">
      <c r="B70" s="12">
        <v>56</v>
      </c>
      <c r="C70" s="863" t="s">
        <v>298</v>
      </c>
      <c r="D70" s="864"/>
      <c r="E70" s="101" t="s">
        <v>336</v>
      </c>
      <c r="F70" s="100" t="s">
        <v>296</v>
      </c>
      <c r="G70" s="196" t="s">
        <v>430</v>
      </c>
      <c r="H70" s="197">
        <v>0</v>
      </c>
      <c r="I70" s="241" t="s">
        <v>430</v>
      </c>
      <c r="J70" s="197">
        <v>0</v>
      </c>
      <c r="K70" s="241" t="s">
        <v>430</v>
      </c>
      <c r="L70" s="259">
        <v>0</v>
      </c>
      <c r="M70" s="2"/>
      <c r="N70" s="18">
        <v>114</v>
      </c>
      <c r="O70" s="94" t="s">
        <v>293</v>
      </c>
      <c r="P70" s="93"/>
      <c r="Q70" s="92" t="s">
        <v>291</v>
      </c>
      <c r="R70" s="91">
        <v>0.1</v>
      </c>
      <c r="S70" s="194" t="s">
        <v>267</v>
      </c>
      <c r="T70" s="198">
        <v>0</v>
      </c>
      <c r="U70" s="239" t="s">
        <v>267</v>
      </c>
      <c r="V70" s="244">
        <v>0</v>
      </c>
      <c r="W70" s="239" t="s">
        <v>267</v>
      </c>
      <c r="X70" s="259">
        <v>0</v>
      </c>
    </row>
    <row r="71" spans="2:24" ht="15" customHeight="1" thickBot="1" x14ac:dyDescent="0.2">
      <c r="B71" s="12">
        <v>57</v>
      </c>
      <c r="C71" s="94" t="s">
        <v>294</v>
      </c>
      <c r="D71" s="93"/>
      <c r="E71" s="92" t="s">
        <v>291</v>
      </c>
      <c r="F71" s="99">
        <v>0.1</v>
      </c>
      <c r="G71" s="194" t="s">
        <v>267</v>
      </c>
      <c r="H71" s="198">
        <v>0</v>
      </c>
      <c r="I71" s="239" t="s">
        <v>267</v>
      </c>
      <c r="J71" s="242">
        <v>0</v>
      </c>
      <c r="K71" s="239" t="s">
        <v>267</v>
      </c>
      <c r="L71" s="259">
        <v>0</v>
      </c>
      <c r="M71" s="2"/>
      <c r="N71" s="79">
        <v>115</v>
      </c>
      <c r="O71" s="94" t="s">
        <v>290</v>
      </c>
      <c r="P71" s="93"/>
      <c r="Q71" s="92" t="s">
        <v>289</v>
      </c>
      <c r="R71" s="91">
        <v>5.0000000000000001E-3</v>
      </c>
      <c r="S71" s="194" t="s">
        <v>266</v>
      </c>
      <c r="T71" s="193">
        <v>0</v>
      </c>
      <c r="U71" s="243" t="s">
        <v>266</v>
      </c>
      <c r="V71" s="244">
        <v>0</v>
      </c>
      <c r="W71" s="243" t="s">
        <v>266</v>
      </c>
      <c r="X71" s="259">
        <v>0</v>
      </c>
    </row>
    <row r="72" spans="2:24" ht="15" customHeight="1" thickBot="1" x14ac:dyDescent="0.2">
      <c r="B72" s="79">
        <v>58</v>
      </c>
      <c r="C72" s="98" t="s">
        <v>292</v>
      </c>
      <c r="D72" s="97"/>
      <c r="E72" s="96" t="s">
        <v>291</v>
      </c>
      <c r="F72" s="95">
        <v>0.02</v>
      </c>
      <c r="G72" s="199" t="s">
        <v>272</v>
      </c>
      <c r="H72" s="200">
        <v>0</v>
      </c>
      <c r="I72" s="243" t="s">
        <v>272</v>
      </c>
      <c r="J72" s="200">
        <v>0</v>
      </c>
      <c r="K72" s="243" t="s">
        <v>272</v>
      </c>
      <c r="L72" s="261">
        <v>0</v>
      </c>
      <c r="M72" s="2"/>
      <c r="N72" s="90"/>
      <c r="O72" s="869" t="s">
        <v>288</v>
      </c>
      <c r="P72" s="870"/>
      <c r="Q72" s="89"/>
      <c r="R72" s="88">
        <v>1</v>
      </c>
      <c r="S72" s="87"/>
      <c r="T72" s="202">
        <v>0</v>
      </c>
      <c r="U72" s="246"/>
      <c r="V72" s="247">
        <v>0</v>
      </c>
      <c r="W72" s="262"/>
      <c r="X72" s="202">
        <v>0</v>
      </c>
    </row>
    <row r="73" spans="2:24" ht="15" customHeight="1" thickBot="1" x14ac:dyDescent="0.2">
      <c r="C73" s="3" t="s">
        <v>120</v>
      </c>
      <c r="E73" s="4"/>
      <c r="F73" s="4"/>
      <c r="G73" s="4"/>
      <c r="H73" s="4"/>
      <c r="I73" s="4"/>
      <c r="J73" s="4"/>
      <c r="K73" s="86"/>
      <c r="L73" s="86"/>
      <c r="M73" s="2"/>
      <c r="N73" s="880" t="s">
        <v>574</v>
      </c>
      <c r="O73" s="881"/>
      <c r="P73" s="881"/>
      <c r="Q73" s="881"/>
      <c r="R73" s="882"/>
      <c r="S73" s="883" t="s">
        <v>176</v>
      </c>
      <c r="T73" s="881"/>
      <c r="U73" s="884" t="s">
        <v>176</v>
      </c>
      <c r="V73" s="885"/>
      <c r="W73" s="884" t="s">
        <v>176</v>
      </c>
      <c r="X73" s="965"/>
    </row>
    <row r="74" spans="2:24" ht="15" customHeight="1" x14ac:dyDescent="0.15">
      <c r="C74" s="3" t="s">
        <v>572</v>
      </c>
      <c r="E74" s="4"/>
      <c r="F74" s="4"/>
      <c r="G74" s="4"/>
      <c r="H74" s="4"/>
      <c r="I74" s="4"/>
      <c r="J74" s="4"/>
      <c r="K74" s="86"/>
      <c r="L74" s="86"/>
      <c r="M74" s="2"/>
      <c r="O74" s="815"/>
      <c r="P74" s="815"/>
      <c r="Q74" s="4"/>
      <c r="R74" s="4"/>
      <c r="S74" s="86"/>
      <c r="T74" s="86"/>
    </row>
    <row r="75" spans="2:24" s="44" customFormat="1" ht="15" customHeight="1" x14ac:dyDescent="0.15">
      <c r="B75" s="3"/>
      <c r="C75" s="1" t="s">
        <v>573</v>
      </c>
      <c r="D75" s="3"/>
      <c r="E75" s="4"/>
      <c r="F75" s="4"/>
      <c r="G75" s="4"/>
      <c r="H75" s="4"/>
      <c r="I75" s="4"/>
      <c r="J75" s="4"/>
      <c r="K75" s="83"/>
      <c r="L75" s="83"/>
      <c r="M75" s="85"/>
      <c r="N75" s="3"/>
      <c r="O75" s="815"/>
      <c r="P75" s="815"/>
      <c r="Q75" s="4"/>
      <c r="R75" s="4"/>
      <c r="S75" s="83"/>
      <c r="T75" s="83"/>
    </row>
    <row r="76" spans="2:24" ht="12.95" customHeight="1" x14ac:dyDescent="0.15">
      <c r="B76" s="44"/>
      <c r="D76" s="44"/>
      <c r="E76" s="44"/>
      <c r="F76" s="44"/>
      <c r="G76" s="44"/>
      <c r="H76" s="44"/>
      <c r="I76" s="44"/>
      <c r="J76" s="44"/>
      <c r="K76" s="44"/>
      <c r="L76" s="44"/>
      <c r="M76" s="2"/>
      <c r="N76" s="879"/>
      <c r="O76" s="879"/>
      <c r="P76" s="879"/>
      <c r="Q76" s="879"/>
      <c r="R76" s="879"/>
      <c r="S76" s="879"/>
      <c r="T76" s="879"/>
    </row>
    <row r="77" spans="2:24" ht="12.95" customHeight="1" x14ac:dyDescent="0.15">
      <c r="B77" s="84"/>
      <c r="E77" s="1"/>
      <c r="F77" s="83"/>
      <c r="G77" s="83"/>
      <c r="H77" s="83"/>
      <c r="I77" s="83"/>
      <c r="J77" s="83"/>
      <c r="K77" s="4"/>
      <c r="L77" s="4"/>
      <c r="M77" s="2"/>
      <c r="N77" s="84"/>
      <c r="Q77" s="1"/>
      <c r="R77" s="83"/>
      <c r="S77" s="4"/>
      <c r="T77" s="4"/>
    </row>
    <row r="78" spans="2:24" ht="12.95" customHeight="1" x14ac:dyDescent="0.15">
      <c r="B78" s="1"/>
      <c r="E78" s="1"/>
      <c r="F78" s="83"/>
      <c r="G78" s="83"/>
      <c r="H78" s="83"/>
      <c r="I78" s="83"/>
      <c r="J78" s="83"/>
      <c r="K78" s="4"/>
      <c r="L78" s="4"/>
      <c r="M78" s="2"/>
      <c r="N78" s="1"/>
      <c r="Q78" s="1"/>
      <c r="R78" s="83"/>
      <c r="S78" s="4"/>
      <c r="T78" s="4"/>
    </row>
    <row r="79" spans="2:24" ht="12.95" customHeight="1" x14ac:dyDescent="0.15">
      <c r="E79" s="1"/>
      <c r="F79" s="83"/>
      <c r="G79" s="83"/>
      <c r="H79" s="83"/>
      <c r="I79" s="83"/>
      <c r="J79" s="83"/>
      <c r="M79" s="2"/>
    </row>
    <row r="80" spans="2:24" ht="12.95" customHeight="1" x14ac:dyDescent="0.15">
      <c r="E80" s="1"/>
      <c r="F80" s="83"/>
      <c r="G80" s="83"/>
      <c r="H80" s="83"/>
      <c r="I80" s="83"/>
      <c r="J80" s="83"/>
      <c r="M80" s="2"/>
    </row>
    <row r="81" spans="2:13" ht="12.95" customHeight="1" x14ac:dyDescent="0.15">
      <c r="E81" s="1"/>
      <c r="F81" s="83"/>
      <c r="G81" s="83"/>
      <c r="H81" s="83"/>
      <c r="I81" s="83"/>
      <c r="J81" s="83"/>
      <c r="M81" s="2"/>
    </row>
    <row r="82" spans="2:13" ht="15" customHeight="1" x14ac:dyDescent="0.15">
      <c r="E82" s="1"/>
      <c r="F82" s="83"/>
      <c r="G82" s="83"/>
      <c r="H82" s="83"/>
      <c r="I82" s="83"/>
      <c r="J82" s="83"/>
      <c r="M82" s="2"/>
    </row>
    <row r="83" spans="2:13" ht="10.5" customHeight="1" x14ac:dyDescent="0.15">
      <c r="B83" s="44"/>
      <c r="C83" s="44"/>
      <c r="D83" s="44"/>
      <c r="E83" s="44"/>
      <c r="F83" s="44"/>
      <c r="G83" s="44"/>
      <c r="H83" s="44"/>
      <c r="I83" s="44"/>
      <c r="J83" s="44"/>
      <c r="K83" s="82"/>
      <c r="L83" s="82"/>
      <c r="M83" s="4"/>
    </row>
    <row r="84" spans="2:13" ht="10.5" customHeight="1" x14ac:dyDescent="0.15">
      <c r="C84" s="1"/>
      <c r="D84" s="1"/>
      <c r="E84" s="1"/>
      <c r="F84" s="1"/>
      <c r="G84" s="1"/>
      <c r="H84" s="1"/>
      <c r="I84" s="1"/>
      <c r="J84" s="1"/>
      <c r="K84" s="4"/>
      <c r="L84" s="4"/>
    </row>
    <row r="85" spans="2:13" ht="10.5" customHeight="1" x14ac:dyDescent="0.15"/>
  </sheetData>
  <mergeCells count="84">
    <mergeCell ref="G3:I3"/>
    <mergeCell ref="G4:I4"/>
    <mergeCell ref="B1:M1"/>
    <mergeCell ref="B4:C4"/>
    <mergeCell ref="B6:C12"/>
    <mergeCell ref="D6:F6"/>
    <mergeCell ref="G6:H6"/>
    <mergeCell ref="I6:J6"/>
    <mergeCell ref="K6:L6"/>
    <mergeCell ref="D10:F10"/>
    <mergeCell ref="G11:H11"/>
    <mergeCell ref="I11:J11"/>
    <mergeCell ref="K11:L11"/>
    <mergeCell ref="D12:F12"/>
    <mergeCell ref="G12:H12"/>
    <mergeCell ref="I12:J12"/>
    <mergeCell ref="U6:V6"/>
    <mergeCell ref="W6:X6"/>
    <mergeCell ref="D7:F7"/>
    <mergeCell ref="G7:H7"/>
    <mergeCell ref="I7:J7"/>
    <mergeCell ref="K7:L7"/>
    <mergeCell ref="P7:R7"/>
    <mergeCell ref="S7:T7"/>
    <mergeCell ref="U7:V7"/>
    <mergeCell ref="W7:X7"/>
    <mergeCell ref="S9:T9"/>
    <mergeCell ref="N6:O12"/>
    <mergeCell ref="P6:R6"/>
    <mergeCell ref="S6:T6"/>
    <mergeCell ref="D8:F8"/>
    <mergeCell ref="G8:H8"/>
    <mergeCell ref="I8:J8"/>
    <mergeCell ref="K8:L8"/>
    <mergeCell ref="P8:R8"/>
    <mergeCell ref="S8:T8"/>
    <mergeCell ref="D9:F9"/>
    <mergeCell ref="G9:H9"/>
    <mergeCell ref="I9:J9"/>
    <mergeCell ref="K9:L9"/>
    <mergeCell ref="P9:R9"/>
    <mergeCell ref="D11:F11"/>
    <mergeCell ref="W8:X8"/>
    <mergeCell ref="U9:V9"/>
    <mergeCell ref="W9:X9"/>
    <mergeCell ref="W10:X10"/>
    <mergeCell ref="U8:V8"/>
    <mergeCell ref="K12:L12"/>
    <mergeCell ref="P12:R12"/>
    <mergeCell ref="U11:V11"/>
    <mergeCell ref="W11:X11"/>
    <mergeCell ref="G10:H10"/>
    <mergeCell ref="U12:V12"/>
    <mergeCell ref="I10:J10"/>
    <mergeCell ref="K10:L10"/>
    <mergeCell ref="P10:R10"/>
    <mergeCell ref="S12:T12"/>
    <mergeCell ref="S11:T11"/>
    <mergeCell ref="S10:T10"/>
    <mergeCell ref="U10:V10"/>
    <mergeCell ref="W12:X12"/>
    <mergeCell ref="P11:R11"/>
    <mergeCell ref="U13:V13"/>
    <mergeCell ref="W73:X73"/>
    <mergeCell ref="O74:P74"/>
    <mergeCell ref="O75:P75"/>
    <mergeCell ref="N13:P13"/>
    <mergeCell ref="Q13:Q14"/>
    <mergeCell ref="S13:T13"/>
    <mergeCell ref="W13:X13"/>
    <mergeCell ref="N76:R76"/>
    <mergeCell ref="S76:T76"/>
    <mergeCell ref="N73:R73"/>
    <mergeCell ref="S73:T73"/>
    <mergeCell ref="U73:V73"/>
    <mergeCell ref="C14:D14"/>
    <mergeCell ref="O14:P14"/>
    <mergeCell ref="C70:D70"/>
    <mergeCell ref="O72:P72"/>
    <mergeCell ref="B13:D13"/>
    <mergeCell ref="E13:E14"/>
    <mergeCell ref="G13:H13"/>
    <mergeCell ref="I13:J13"/>
    <mergeCell ref="K13:L13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4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X67"/>
  <sheetViews>
    <sheetView zoomScale="90" zoomScaleNormal="90" zoomScaleSheetLayoutView="90" workbookViewId="0">
      <selection activeCell="F4" sqref="F4:H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15" width="7.5" style="3" customWidth="1"/>
    <col min="16" max="18" width="7.5" style="653" customWidth="1"/>
    <col min="19" max="19" width="13.5" style="4" customWidth="1"/>
    <col min="20" max="20" width="3.5" style="3" customWidth="1"/>
    <col min="21" max="16384" width="8.875" style="3"/>
  </cols>
  <sheetData>
    <row r="1" spans="2:20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32"/>
      <c r="O1" s="32"/>
      <c r="P1" s="652"/>
      <c r="Q1" s="652"/>
    </row>
    <row r="2" spans="2:20" ht="12" customHeight="1" thickBot="1" x14ac:dyDescent="0.2">
      <c r="C2" s="15"/>
    </row>
    <row r="3" spans="2:20" ht="16.899999999999999" customHeight="1" thickBot="1" x14ac:dyDescent="0.2">
      <c r="B3" s="4"/>
      <c r="C3" s="9"/>
      <c r="D3" s="11"/>
      <c r="E3" s="4"/>
      <c r="F3" s="844" t="s">
        <v>7</v>
      </c>
      <c r="G3" s="932"/>
      <c r="H3" s="933"/>
      <c r="I3" s="9"/>
      <c r="J3" s="9"/>
      <c r="K3" s="9"/>
      <c r="L3" s="9"/>
      <c r="M3" s="9"/>
      <c r="N3" s="9"/>
      <c r="O3" s="4"/>
      <c r="P3" s="654"/>
      <c r="Q3" s="654"/>
      <c r="R3" s="654"/>
      <c r="T3" s="4"/>
    </row>
    <row r="4" spans="2:20" ht="16.899999999999999" customHeight="1" thickBot="1" x14ac:dyDescent="0.2">
      <c r="B4" s="783" t="s">
        <v>22</v>
      </c>
      <c r="C4" s="784"/>
      <c r="D4" s="698" t="s">
        <v>576</v>
      </c>
      <c r="E4" s="4"/>
      <c r="F4" s="934" t="s">
        <v>177</v>
      </c>
      <c r="G4" s="935"/>
      <c r="H4" s="936"/>
      <c r="I4" s="381"/>
      <c r="J4" s="381"/>
      <c r="K4" s="381"/>
      <c r="L4" s="381"/>
      <c r="M4" s="25"/>
      <c r="N4" s="25"/>
      <c r="O4" s="4"/>
      <c r="P4" s="654"/>
      <c r="Q4" s="654"/>
      <c r="R4" s="654"/>
      <c r="T4" s="4"/>
    </row>
    <row r="5" spans="2:20" ht="10.15" customHeight="1" thickBot="1" x14ac:dyDescent="0.2">
      <c r="B5" s="4"/>
      <c r="C5" s="4"/>
      <c r="D5" s="4"/>
      <c r="E5" s="4"/>
      <c r="F5" s="60"/>
      <c r="G5" s="60"/>
      <c r="H5" s="4" t="s">
        <v>184</v>
      </c>
      <c r="I5" s="4" t="s">
        <v>224</v>
      </c>
      <c r="J5" s="4" t="s">
        <v>219</v>
      </c>
      <c r="K5" s="4" t="s">
        <v>220</v>
      </c>
      <c r="L5" s="64"/>
      <c r="M5" s="60"/>
      <c r="N5" s="60"/>
      <c r="O5" s="60"/>
      <c r="P5" s="654"/>
      <c r="Q5" s="654"/>
      <c r="R5" s="654"/>
      <c r="T5" s="4"/>
    </row>
    <row r="6" spans="2:20" ht="12" customHeight="1" x14ac:dyDescent="0.15">
      <c r="B6" s="791" t="s">
        <v>122</v>
      </c>
      <c r="C6" s="792"/>
      <c r="D6" s="803" t="s">
        <v>8</v>
      </c>
      <c r="E6" s="804"/>
      <c r="F6" s="178">
        <v>45420</v>
      </c>
      <c r="G6" s="227">
        <v>45448</v>
      </c>
      <c r="H6" s="178">
        <v>45476</v>
      </c>
      <c r="I6" s="178">
        <v>45476</v>
      </c>
      <c r="J6" s="178">
        <v>45476</v>
      </c>
      <c r="K6" s="178">
        <v>45476</v>
      </c>
      <c r="L6" s="178"/>
      <c r="M6" s="178"/>
      <c r="N6" s="278"/>
      <c r="O6" s="303"/>
      <c r="P6" s="984" t="s">
        <v>0</v>
      </c>
      <c r="Q6" s="976" t="s">
        <v>1</v>
      </c>
      <c r="R6" s="973" t="s">
        <v>2</v>
      </c>
      <c r="S6" s="807" t="s">
        <v>14</v>
      </c>
      <c r="T6" s="4"/>
    </row>
    <row r="7" spans="2:20" ht="12" customHeight="1" x14ac:dyDescent="0.15">
      <c r="B7" s="793"/>
      <c r="C7" s="794"/>
      <c r="D7" s="801" t="s">
        <v>13</v>
      </c>
      <c r="E7" s="802"/>
      <c r="F7" s="131">
        <v>0.44444444444444442</v>
      </c>
      <c r="G7" s="162">
        <v>0.41041666666666665</v>
      </c>
      <c r="H7" s="131">
        <v>0.45416666666666666</v>
      </c>
      <c r="I7" s="131">
        <v>0.45902777777777776</v>
      </c>
      <c r="J7" s="131">
        <v>0.46875</v>
      </c>
      <c r="K7" s="131">
        <v>0.47708333333333336</v>
      </c>
      <c r="L7" s="131"/>
      <c r="M7" s="131"/>
      <c r="N7" s="279"/>
      <c r="O7" s="304"/>
      <c r="P7" s="985"/>
      <c r="Q7" s="977"/>
      <c r="R7" s="974"/>
      <c r="S7" s="808"/>
      <c r="T7" s="4"/>
    </row>
    <row r="8" spans="2:20" ht="12" customHeight="1" x14ac:dyDescent="0.15">
      <c r="B8" s="793"/>
      <c r="C8" s="794"/>
      <c r="D8" s="801" t="s">
        <v>9</v>
      </c>
      <c r="E8" s="802"/>
      <c r="F8" s="134" t="s">
        <v>556</v>
      </c>
      <c r="G8" s="134" t="s">
        <v>558</v>
      </c>
      <c r="H8" s="134" t="s">
        <v>558</v>
      </c>
      <c r="I8" s="134" t="s">
        <v>558</v>
      </c>
      <c r="J8" s="134" t="s">
        <v>558</v>
      </c>
      <c r="K8" s="134" t="s">
        <v>558</v>
      </c>
      <c r="L8" s="134"/>
      <c r="M8" s="134"/>
      <c r="N8" s="269"/>
      <c r="O8" s="284"/>
      <c r="P8" s="985"/>
      <c r="Q8" s="977"/>
      <c r="R8" s="974"/>
      <c r="S8" s="808"/>
      <c r="T8" s="4"/>
    </row>
    <row r="9" spans="2:20" ht="12" customHeight="1" x14ac:dyDescent="0.15">
      <c r="B9" s="793"/>
      <c r="C9" s="794"/>
      <c r="D9" s="801" t="s">
        <v>10</v>
      </c>
      <c r="E9" s="802"/>
      <c r="F9" s="134" t="s">
        <v>562</v>
      </c>
      <c r="G9" s="134" t="s">
        <v>563</v>
      </c>
      <c r="H9" s="134" t="s">
        <v>559</v>
      </c>
      <c r="I9" s="134" t="s">
        <v>559</v>
      </c>
      <c r="J9" s="134" t="s">
        <v>559</v>
      </c>
      <c r="K9" s="134" t="s">
        <v>559</v>
      </c>
      <c r="L9" s="134"/>
      <c r="M9" s="134"/>
      <c r="N9" s="269"/>
      <c r="O9" s="284"/>
      <c r="P9" s="986"/>
      <c r="Q9" s="978"/>
      <c r="R9" s="975"/>
      <c r="S9" s="808"/>
      <c r="T9" s="4"/>
    </row>
    <row r="10" spans="2:20" ht="12" customHeight="1" x14ac:dyDescent="0.15">
      <c r="B10" s="793"/>
      <c r="C10" s="794"/>
      <c r="D10" s="801" t="s">
        <v>11</v>
      </c>
      <c r="E10" s="802"/>
      <c r="F10" s="71">
        <v>10.9</v>
      </c>
      <c r="G10" s="149">
        <v>17.7</v>
      </c>
      <c r="H10" s="71">
        <v>24.4</v>
      </c>
      <c r="I10" s="71">
        <v>24.4</v>
      </c>
      <c r="J10" s="71">
        <v>22.5</v>
      </c>
      <c r="K10" s="71">
        <v>26.1</v>
      </c>
      <c r="L10" s="71"/>
      <c r="M10" s="71"/>
      <c r="N10" s="272"/>
      <c r="O10" s="296"/>
      <c r="P10" s="649">
        <f>MAX(F10:H10,L10:O10)</f>
        <v>24.4</v>
      </c>
      <c r="Q10" s="650">
        <f>MIN(F10:H10,L10:O10)</f>
        <v>10.9</v>
      </c>
      <c r="R10" s="651">
        <f>AVERAGEA(F10:H10,L10:O10)</f>
        <v>17.666666666666668</v>
      </c>
      <c r="S10" s="808"/>
      <c r="T10" s="4"/>
    </row>
    <row r="11" spans="2:20" ht="12" customHeight="1" thickBot="1" x14ac:dyDescent="0.2">
      <c r="B11" s="793"/>
      <c r="C11" s="794"/>
      <c r="D11" s="801" t="s">
        <v>12</v>
      </c>
      <c r="E11" s="802"/>
      <c r="F11" s="71">
        <v>15.2</v>
      </c>
      <c r="G11" s="149">
        <v>17.7</v>
      </c>
      <c r="H11" s="71">
        <v>20.7</v>
      </c>
      <c r="I11" s="71">
        <v>13.7</v>
      </c>
      <c r="J11" s="71">
        <v>10</v>
      </c>
      <c r="K11" s="71">
        <v>13.7</v>
      </c>
      <c r="L11" s="71"/>
      <c r="M11" s="71"/>
      <c r="N11" s="272"/>
      <c r="O11" s="296"/>
      <c r="P11" s="649">
        <f>MAX(F11:H11,L11:O11)</f>
        <v>20.7</v>
      </c>
      <c r="Q11" s="650">
        <f>MIN(F11:H11,L11:O11)</f>
        <v>15.2</v>
      </c>
      <c r="R11" s="651">
        <f>AVERAGEA(F11:H11,L11:O11)</f>
        <v>17.866666666666664</v>
      </c>
      <c r="S11" s="808"/>
      <c r="T11" s="4"/>
    </row>
    <row r="12" spans="2:20" ht="15" customHeight="1" x14ac:dyDescent="0.15">
      <c r="B12" s="819" t="s">
        <v>123</v>
      </c>
      <c r="C12" s="781"/>
      <c r="D12" s="781"/>
      <c r="E12" s="30" t="s">
        <v>62</v>
      </c>
      <c r="F12" s="779" t="s">
        <v>3</v>
      </c>
      <c r="G12" s="781"/>
      <c r="H12" s="979"/>
      <c r="I12" s="979"/>
      <c r="J12" s="979"/>
      <c r="K12" s="979"/>
      <c r="L12" s="979"/>
      <c r="M12" s="979"/>
      <c r="N12" s="979"/>
      <c r="O12" s="980"/>
      <c r="P12" s="981"/>
      <c r="Q12" s="982"/>
      <c r="R12" s="983"/>
      <c r="S12" s="28"/>
      <c r="T12" s="4"/>
    </row>
    <row r="13" spans="2:20" ht="12" customHeight="1" x14ac:dyDescent="0.15">
      <c r="B13" s="18">
        <v>1</v>
      </c>
      <c r="C13" s="771" t="s">
        <v>23</v>
      </c>
      <c r="D13" s="772"/>
      <c r="E13" s="10" t="s">
        <v>103</v>
      </c>
      <c r="F13" s="133">
        <v>10</v>
      </c>
      <c r="G13" s="148">
        <v>400</v>
      </c>
      <c r="H13" s="179">
        <v>170</v>
      </c>
      <c r="I13" s="179">
        <v>50</v>
      </c>
      <c r="J13" s="179">
        <v>110</v>
      </c>
      <c r="K13" s="179">
        <v>97</v>
      </c>
      <c r="L13" s="179"/>
      <c r="M13" s="179"/>
      <c r="N13" s="179"/>
      <c r="O13" s="293"/>
      <c r="P13" s="655">
        <v>400</v>
      </c>
      <c r="Q13" s="656">
        <v>10</v>
      </c>
      <c r="R13" s="657">
        <v>139.5</v>
      </c>
      <c r="S13" s="813" t="s">
        <v>57</v>
      </c>
      <c r="T13" s="2"/>
    </row>
    <row r="14" spans="2:20" ht="12" customHeight="1" x14ac:dyDescent="0.15">
      <c r="B14" s="18">
        <f>B13+1</f>
        <v>2</v>
      </c>
      <c r="C14" s="771" t="s">
        <v>24</v>
      </c>
      <c r="D14" s="772"/>
      <c r="E14" s="14" t="s">
        <v>112</v>
      </c>
      <c r="F14" s="146" t="s">
        <v>590</v>
      </c>
      <c r="G14" s="134" t="s">
        <v>591</v>
      </c>
      <c r="H14" s="134" t="s">
        <v>591</v>
      </c>
      <c r="I14" s="147" t="s">
        <v>591</v>
      </c>
      <c r="J14" s="147" t="s">
        <v>591</v>
      </c>
      <c r="K14" s="147" t="s">
        <v>591</v>
      </c>
      <c r="L14" s="147"/>
      <c r="M14" s="147"/>
      <c r="N14" s="276"/>
      <c r="O14" s="284"/>
      <c r="P14" s="658"/>
      <c r="Q14" s="659"/>
      <c r="R14" s="660"/>
      <c r="S14" s="808"/>
      <c r="T14" s="2"/>
    </row>
    <row r="15" spans="2:20" ht="12" customHeight="1" x14ac:dyDescent="0.15">
      <c r="B15" s="18">
        <f t="shared" ref="B15:B63" si="0">B14+1</f>
        <v>3</v>
      </c>
      <c r="C15" s="771" t="s">
        <v>25</v>
      </c>
      <c r="D15" s="772"/>
      <c r="E15" s="10" t="s">
        <v>187</v>
      </c>
      <c r="F15" s="135"/>
      <c r="G15" s="184"/>
      <c r="H15" s="141"/>
      <c r="I15" s="141"/>
      <c r="J15" s="141"/>
      <c r="K15" s="141"/>
      <c r="L15" s="141"/>
      <c r="M15" s="141"/>
      <c r="N15" s="205"/>
      <c r="O15" s="294"/>
      <c r="P15" s="661"/>
      <c r="Q15" s="662"/>
      <c r="R15" s="663"/>
      <c r="S15" s="805" t="s">
        <v>58</v>
      </c>
      <c r="T15" s="2"/>
    </row>
    <row r="16" spans="2:20" ht="12" customHeight="1" x14ac:dyDescent="0.15">
      <c r="B16" s="18">
        <f t="shared" si="0"/>
        <v>4</v>
      </c>
      <c r="C16" s="771" t="s">
        <v>26</v>
      </c>
      <c r="D16" s="772"/>
      <c r="E16" s="10" t="s">
        <v>104</v>
      </c>
      <c r="F16" s="136"/>
      <c r="G16" s="216"/>
      <c r="H16" s="180"/>
      <c r="I16" s="180"/>
      <c r="J16" s="180"/>
      <c r="K16" s="180"/>
      <c r="L16" s="180"/>
      <c r="M16" s="180"/>
      <c r="N16" s="206"/>
      <c r="O16" s="295"/>
      <c r="P16" s="664"/>
      <c r="Q16" s="665"/>
      <c r="R16" s="666"/>
      <c r="S16" s="805"/>
      <c r="T16" s="2"/>
    </row>
    <row r="17" spans="2:24" ht="12" customHeight="1" x14ac:dyDescent="0.15">
      <c r="B17" s="18">
        <f t="shared" si="0"/>
        <v>5</v>
      </c>
      <c r="C17" s="771" t="s">
        <v>27</v>
      </c>
      <c r="D17" s="772"/>
      <c r="E17" s="10" t="s">
        <v>91</v>
      </c>
      <c r="F17" s="135"/>
      <c r="G17" s="184"/>
      <c r="H17" s="141"/>
      <c r="I17" s="141"/>
      <c r="J17" s="141"/>
      <c r="K17" s="141"/>
      <c r="L17" s="141"/>
      <c r="M17" s="141"/>
      <c r="N17" s="205"/>
      <c r="O17" s="294"/>
      <c r="P17" s="661"/>
      <c r="Q17" s="662"/>
      <c r="R17" s="663"/>
      <c r="S17" s="805"/>
      <c r="T17" s="2"/>
    </row>
    <row r="18" spans="2:24" ht="12" customHeight="1" x14ac:dyDescent="0.15">
      <c r="B18" s="18">
        <f t="shared" si="0"/>
        <v>6</v>
      </c>
      <c r="C18" s="771" t="s">
        <v>28</v>
      </c>
      <c r="D18" s="772"/>
      <c r="E18" s="10" t="s">
        <v>91</v>
      </c>
      <c r="F18" s="135"/>
      <c r="G18" s="184"/>
      <c r="H18" s="141"/>
      <c r="I18" s="141"/>
      <c r="J18" s="141"/>
      <c r="K18" s="141"/>
      <c r="L18" s="141"/>
      <c r="M18" s="141"/>
      <c r="N18" s="205"/>
      <c r="O18" s="294"/>
      <c r="P18" s="661"/>
      <c r="Q18" s="662"/>
      <c r="R18" s="663"/>
      <c r="S18" s="805"/>
      <c r="T18" s="2"/>
    </row>
    <row r="19" spans="2:24" ht="12" customHeight="1" x14ac:dyDescent="0.15">
      <c r="B19" s="18">
        <f t="shared" si="0"/>
        <v>7</v>
      </c>
      <c r="C19" s="771" t="s">
        <v>29</v>
      </c>
      <c r="D19" s="772"/>
      <c r="E19" s="10" t="s">
        <v>91</v>
      </c>
      <c r="F19" s="135"/>
      <c r="G19" s="184"/>
      <c r="H19" s="141"/>
      <c r="I19" s="141"/>
      <c r="J19" s="141"/>
      <c r="K19" s="141"/>
      <c r="L19" s="141"/>
      <c r="M19" s="141"/>
      <c r="N19" s="205"/>
      <c r="O19" s="294"/>
      <c r="P19" s="661"/>
      <c r="Q19" s="662"/>
      <c r="R19" s="663"/>
      <c r="S19" s="805"/>
      <c r="T19" s="2"/>
    </row>
    <row r="20" spans="2:24" ht="12" customHeight="1" x14ac:dyDescent="0.15">
      <c r="B20" s="18">
        <f t="shared" si="0"/>
        <v>8</v>
      </c>
      <c r="C20" s="771" t="s">
        <v>30</v>
      </c>
      <c r="D20" s="772"/>
      <c r="E20" s="10" t="s">
        <v>105</v>
      </c>
      <c r="F20" s="135"/>
      <c r="G20" s="184"/>
      <c r="H20" s="141"/>
      <c r="I20" s="141"/>
      <c r="J20" s="141"/>
      <c r="K20" s="141"/>
      <c r="L20" s="141"/>
      <c r="M20" s="141"/>
      <c r="N20" s="205"/>
      <c r="O20" s="294"/>
      <c r="P20" s="661"/>
      <c r="Q20" s="662"/>
      <c r="R20" s="663"/>
      <c r="S20" s="805"/>
      <c r="T20" s="2"/>
    </row>
    <row r="21" spans="2:24" ht="12" customHeight="1" x14ac:dyDescent="0.15">
      <c r="B21" s="18">
        <f t="shared" si="0"/>
        <v>9</v>
      </c>
      <c r="C21" s="771" t="s">
        <v>188</v>
      </c>
      <c r="D21" s="774"/>
      <c r="E21" s="10" t="s">
        <v>236</v>
      </c>
      <c r="F21" s="135"/>
      <c r="G21" s="184"/>
      <c r="H21" s="141"/>
      <c r="I21" s="141"/>
      <c r="J21" s="141"/>
      <c r="K21" s="141"/>
      <c r="L21" s="141"/>
      <c r="M21" s="141"/>
      <c r="N21" s="205"/>
      <c r="O21" s="294"/>
      <c r="P21" s="661"/>
      <c r="Q21" s="662"/>
      <c r="R21" s="663"/>
      <c r="S21" s="813" t="s">
        <v>448</v>
      </c>
      <c r="T21" s="2"/>
    </row>
    <row r="22" spans="2:24" ht="12" customHeight="1" x14ac:dyDescent="0.15">
      <c r="B22" s="18">
        <f t="shared" si="0"/>
        <v>10</v>
      </c>
      <c r="C22" s="771" t="s">
        <v>31</v>
      </c>
      <c r="D22" s="772"/>
      <c r="E22" s="10" t="s">
        <v>91</v>
      </c>
      <c r="F22" s="135"/>
      <c r="G22" s="184"/>
      <c r="H22" s="141"/>
      <c r="I22" s="141"/>
      <c r="J22" s="141"/>
      <c r="K22" s="141"/>
      <c r="L22" s="141"/>
      <c r="M22" s="141"/>
      <c r="N22" s="205"/>
      <c r="O22" s="294"/>
      <c r="P22" s="661"/>
      <c r="Q22" s="662"/>
      <c r="R22" s="663"/>
      <c r="S22" s="808"/>
      <c r="T22" s="2"/>
    </row>
    <row r="23" spans="2:24" ht="12" customHeight="1" x14ac:dyDescent="0.15">
      <c r="B23" s="18">
        <f t="shared" si="0"/>
        <v>11</v>
      </c>
      <c r="C23" s="771" t="s">
        <v>32</v>
      </c>
      <c r="D23" s="772"/>
      <c r="E23" s="10" t="s">
        <v>106</v>
      </c>
      <c r="F23" s="149" t="s">
        <v>271</v>
      </c>
      <c r="G23" s="149" t="s">
        <v>271</v>
      </c>
      <c r="H23" s="149" t="s">
        <v>271</v>
      </c>
      <c r="I23" s="71">
        <v>0.1</v>
      </c>
      <c r="J23" s="71">
        <v>0.2</v>
      </c>
      <c r="K23" s="71">
        <v>0.1</v>
      </c>
      <c r="L23" s="149"/>
      <c r="M23" s="149"/>
      <c r="N23" s="273"/>
      <c r="O23" s="285"/>
      <c r="P23" s="649">
        <v>0.2</v>
      </c>
      <c r="Q23" s="667" t="s">
        <v>271</v>
      </c>
      <c r="R23" s="651">
        <v>6.6666666666666666E-2</v>
      </c>
      <c r="S23" s="808"/>
      <c r="T23" s="2"/>
      <c r="X23" s="355"/>
    </row>
    <row r="24" spans="2:24" ht="12" customHeight="1" x14ac:dyDescent="0.15">
      <c r="B24" s="18">
        <f t="shared" si="0"/>
        <v>12</v>
      </c>
      <c r="C24" s="771" t="s">
        <v>33</v>
      </c>
      <c r="D24" s="772"/>
      <c r="E24" s="10" t="s">
        <v>107</v>
      </c>
      <c r="F24" s="139"/>
      <c r="G24" s="217"/>
      <c r="H24" s="140"/>
      <c r="I24" s="140"/>
      <c r="J24" s="140"/>
      <c r="K24" s="140"/>
      <c r="L24" s="140"/>
      <c r="M24" s="140"/>
      <c r="N24" s="208"/>
      <c r="O24" s="297"/>
      <c r="P24" s="668"/>
      <c r="Q24" s="668"/>
      <c r="R24" s="669"/>
      <c r="S24" s="808"/>
      <c r="T24" s="2"/>
    </row>
    <row r="25" spans="2:24" ht="12" customHeight="1" x14ac:dyDescent="0.15">
      <c r="B25" s="18">
        <f t="shared" si="0"/>
        <v>13</v>
      </c>
      <c r="C25" s="771" t="s">
        <v>34</v>
      </c>
      <c r="D25" s="772"/>
      <c r="E25" s="10" t="s">
        <v>108</v>
      </c>
      <c r="F25" s="132"/>
      <c r="G25" s="149"/>
      <c r="H25" s="71"/>
      <c r="I25" s="71"/>
      <c r="J25" s="71"/>
      <c r="K25" s="71"/>
      <c r="L25" s="71"/>
      <c r="M25" s="71"/>
      <c r="N25" s="272"/>
      <c r="O25" s="296"/>
      <c r="P25" s="667"/>
      <c r="Q25" s="667"/>
      <c r="R25" s="651"/>
      <c r="S25" s="814"/>
      <c r="T25" s="2"/>
    </row>
    <row r="26" spans="2:24" ht="12" customHeight="1" x14ac:dyDescent="0.15">
      <c r="B26" s="18">
        <f t="shared" si="0"/>
        <v>14</v>
      </c>
      <c r="C26" s="771" t="s">
        <v>35</v>
      </c>
      <c r="D26" s="772"/>
      <c r="E26" s="10" t="s">
        <v>109</v>
      </c>
      <c r="F26" s="138"/>
      <c r="G26" s="218"/>
      <c r="H26" s="182"/>
      <c r="I26" s="182"/>
      <c r="J26" s="182"/>
      <c r="K26" s="182"/>
      <c r="L26" s="182"/>
      <c r="M26" s="182"/>
      <c r="N26" s="210"/>
      <c r="O26" s="298"/>
      <c r="P26" s="670"/>
      <c r="Q26" s="670"/>
      <c r="R26" s="671"/>
      <c r="S26" s="805" t="s">
        <v>60</v>
      </c>
      <c r="T26" s="2"/>
    </row>
    <row r="27" spans="2:24" ht="12" customHeight="1" x14ac:dyDescent="0.15">
      <c r="B27" s="18">
        <f t="shared" si="0"/>
        <v>15</v>
      </c>
      <c r="C27" s="771" t="s">
        <v>158</v>
      </c>
      <c r="D27" s="772"/>
      <c r="E27" s="10" t="s">
        <v>105</v>
      </c>
      <c r="F27" s="135"/>
      <c r="G27" s="184"/>
      <c r="H27" s="141"/>
      <c r="I27" s="141"/>
      <c r="J27" s="141"/>
      <c r="K27" s="141"/>
      <c r="L27" s="141"/>
      <c r="M27" s="141"/>
      <c r="N27" s="205"/>
      <c r="O27" s="294"/>
      <c r="P27" s="661"/>
      <c r="Q27" s="662"/>
      <c r="R27" s="663"/>
      <c r="S27" s="805"/>
      <c r="T27" s="2"/>
    </row>
    <row r="28" spans="2:24" ht="24" customHeight="1" x14ac:dyDescent="0.15">
      <c r="B28" s="18">
        <f>B27+1</f>
        <v>16</v>
      </c>
      <c r="C28" s="775" t="s">
        <v>225</v>
      </c>
      <c r="D28" s="772"/>
      <c r="E28" s="10" t="s">
        <v>86</v>
      </c>
      <c r="F28" s="135"/>
      <c r="G28" s="184"/>
      <c r="H28" s="141"/>
      <c r="I28" s="141"/>
      <c r="J28" s="141"/>
      <c r="K28" s="141"/>
      <c r="L28" s="141"/>
      <c r="M28" s="141"/>
      <c r="N28" s="205"/>
      <c r="O28" s="294"/>
      <c r="P28" s="662"/>
      <c r="Q28" s="662"/>
      <c r="R28" s="663"/>
      <c r="S28" s="805"/>
      <c r="T28" s="2"/>
    </row>
    <row r="29" spans="2:24" ht="12" customHeight="1" x14ac:dyDescent="0.15">
      <c r="B29" s="18">
        <f t="shared" si="0"/>
        <v>17</v>
      </c>
      <c r="C29" s="771" t="s">
        <v>159</v>
      </c>
      <c r="D29" s="772"/>
      <c r="E29" s="10" t="s">
        <v>94</v>
      </c>
      <c r="F29" s="135"/>
      <c r="G29" s="184"/>
      <c r="H29" s="141"/>
      <c r="I29" s="141"/>
      <c r="J29" s="141"/>
      <c r="K29" s="141"/>
      <c r="L29" s="141"/>
      <c r="M29" s="141"/>
      <c r="N29" s="205"/>
      <c r="O29" s="294"/>
      <c r="P29" s="662"/>
      <c r="Q29" s="662"/>
      <c r="R29" s="663"/>
      <c r="S29" s="805"/>
      <c r="T29" s="2"/>
    </row>
    <row r="30" spans="2:24" ht="12" customHeight="1" x14ac:dyDescent="0.15">
      <c r="B30" s="18">
        <f t="shared" si="0"/>
        <v>18</v>
      </c>
      <c r="C30" s="771" t="s">
        <v>160</v>
      </c>
      <c r="D30" s="772"/>
      <c r="E30" s="10" t="s">
        <v>91</v>
      </c>
      <c r="F30" s="135"/>
      <c r="G30" s="184"/>
      <c r="H30" s="141"/>
      <c r="I30" s="141"/>
      <c r="J30" s="141"/>
      <c r="K30" s="141"/>
      <c r="L30" s="141"/>
      <c r="M30" s="141"/>
      <c r="N30" s="205"/>
      <c r="O30" s="294"/>
      <c r="P30" s="662"/>
      <c r="Q30" s="662"/>
      <c r="R30" s="663"/>
      <c r="S30" s="805"/>
      <c r="T30" s="2"/>
    </row>
    <row r="31" spans="2:24" ht="12" customHeight="1" x14ac:dyDescent="0.15">
      <c r="B31" s="18">
        <f t="shared" si="0"/>
        <v>19</v>
      </c>
      <c r="C31" s="771" t="s">
        <v>161</v>
      </c>
      <c r="D31" s="772"/>
      <c r="E31" s="10" t="s">
        <v>91</v>
      </c>
      <c r="F31" s="135"/>
      <c r="G31" s="184"/>
      <c r="H31" s="141"/>
      <c r="I31" s="141"/>
      <c r="J31" s="141"/>
      <c r="K31" s="141"/>
      <c r="L31" s="141"/>
      <c r="M31" s="141"/>
      <c r="N31" s="205"/>
      <c r="O31" s="294"/>
      <c r="P31" s="662"/>
      <c r="Q31" s="662"/>
      <c r="R31" s="663"/>
      <c r="S31" s="805"/>
      <c r="T31" s="2"/>
    </row>
    <row r="32" spans="2:24" ht="12" customHeight="1" x14ac:dyDescent="0.15">
      <c r="B32" s="18">
        <f t="shared" si="0"/>
        <v>20</v>
      </c>
      <c r="C32" s="771" t="s">
        <v>162</v>
      </c>
      <c r="D32" s="772"/>
      <c r="E32" s="10" t="s">
        <v>91</v>
      </c>
      <c r="F32" s="135"/>
      <c r="G32" s="184"/>
      <c r="H32" s="141"/>
      <c r="I32" s="141"/>
      <c r="J32" s="141"/>
      <c r="K32" s="141"/>
      <c r="L32" s="141"/>
      <c r="M32" s="141"/>
      <c r="N32" s="205"/>
      <c r="O32" s="294"/>
      <c r="P32" s="662"/>
      <c r="Q32" s="662"/>
      <c r="R32" s="663"/>
      <c r="S32" s="805"/>
      <c r="T32" s="2"/>
    </row>
    <row r="33" spans="2:20" ht="12" customHeight="1" x14ac:dyDescent="0.15">
      <c r="B33" s="18">
        <f t="shared" si="0"/>
        <v>21</v>
      </c>
      <c r="C33" s="771" t="s">
        <v>221</v>
      </c>
      <c r="D33" s="772"/>
      <c r="E33" s="10" t="s">
        <v>89</v>
      </c>
      <c r="F33" s="135"/>
      <c r="G33" s="184"/>
      <c r="H33" s="141"/>
      <c r="I33" s="141"/>
      <c r="J33" s="141"/>
      <c r="K33" s="141"/>
      <c r="L33" s="141"/>
      <c r="M33" s="141"/>
      <c r="N33" s="205"/>
      <c r="O33" s="294"/>
      <c r="P33" s="661"/>
      <c r="Q33" s="662"/>
      <c r="R33" s="663"/>
      <c r="S33" s="813" t="s">
        <v>59</v>
      </c>
      <c r="T33" s="2"/>
    </row>
    <row r="34" spans="2:20" ht="12" customHeight="1" x14ac:dyDescent="0.15">
      <c r="B34" s="18">
        <f t="shared" si="0"/>
        <v>22</v>
      </c>
      <c r="C34" s="771" t="s">
        <v>36</v>
      </c>
      <c r="D34" s="772"/>
      <c r="E34" s="10" t="s">
        <v>94</v>
      </c>
      <c r="F34" s="135"/>
      <c r="G34" s="184"/>
      <c r="H34" s="141"/>
      <c r="I34" s="141"/>
      <c r="J34" s="141"/>
      <c r="K34" s="141"/>
      <c r="L34" s="141"/>
      <c r="M34" s="141"/>
      <c r="N34" s="205"/>
      <c r="O34" s="294"/>
      <c r="P34" s="661"/>
      <c r="Q34" s="662"/>
      <c r="R34" s="663"/>
      <c r="S34" s="808"/>
      <c r="T34" s="2"/>
    </row>
    <row r="35" spans="2:20" ht="12" customHeight="1" x14ac:dyDescent="0.15">
      <c r="B35" s="18">
        <f t="shared" si="0"/>
        <v>23</v>
      </c>
      <c r="C35" s="771" t="s">
        <v>157</v>
      </c>
      <c r="D35" s="772"/>
      <c r="E35" s="10" t="s">
        <v>111</v>
      </c>
      <c r="F35" s="135"/>
      <c r="G35" s="184"/>
      <c r="H35" s="141"/>
      <c r="I35" s="141"/>
      <c r="J35" s="141"/>
      <c r="K35" s="141"/>
      <c r="L35" s="141"/>
      <c r="M35" s="141"/>
      <c r="N35" s="205"/>
      <c r="O35" s="294"/>
      <c r="P35" s="661"/>
      <c r="Q35" s="662"/>
      <c r="R35" s="663"/>
      <c r="S35" s="808"/>
      <c r="T35" s="2"/>
    </row>
    <row r="36" spans="2:20" ht="12" customHeight="1" x14ac:dyDescent="0.15">
      <c r="B36" s="18">
        <f t="shared" si="0"/>
        <v>24</v>
      </c>
      <c r="C36" s="771" t="s">
        <v>37</v>
      </c>
      <c r="D36" s="772"/>
      <c r="E36" s="10" t="s">
        <v>110</v>
      </c>
      <c r="F36" s="135"/>
      <c r="G36" s="184"/>
      <c r="H36" s="141"/>
      <c r="I36" s="141"/>
      <c r="J36" s="141"/>
      <c r="K36" s="141"/>
      <c r="L36" s="141"/>
      <c r="M36" s="141"/>
      <c r="N36" s="205"/>
      <c r="O36" s="294"/>
      <c r="P36" s="661"/>
      <c r="Q36" s="662"/>
      <c r="R36" s="663"/>
      <c r="S36" s="808"/>
      <c r="T36" s="2"/>
    </row>
    <row r="37" spans="2:20" ht="12" customHeight="1" x14ac:dyDescent="0.15">
      <c r="B37" s="18">
        <f t="shared" si="0"/>
        <v>25</v>
      </c>
      <c r="C37" s="771" t="s">
        <v>163</v>
      </c>
      <c r="D37" s="772"/>
      <c r="E37" s="10" t="s">
        <v>88</v>
      </c>
      <c r="F37" s="135"/>
      <c r="G37" s="184"/>
      <c r="H37" s="141"/>
      <c r="I37" s="141"/>
      <c r="J37" s="141"/>
      <c r="K37" s="141"/>
      <c r="L37" s="141"/>
      <c r="M37" s="141"/>
      <c r="N37" s="205"/>
      <c r="O37" s="294"/>
      <c r="P37" s="662"/>
      <c r="Q37" s="662"/>
      <c r="R37" s="663"/>
      <c r="S37" s="808"/>
      <c r="T37" s="2"/>
    </row>
    <row r="38" spans="2:20" ht="12" customHeight="1" x14ac:dyDescent="0.15">
      <c r="B38" s="18">
        <f t="shared" si="0"/>
        <v>26</v>
      </c>
      <c r="C38" s="771" t="s">
        <v>38</v>
      </c>
      <c r="D38" s="772"/>
      <c r="E38" s="10" t="s">
        <v>91</v>
      </c>
      <c r="F38" s="135"/>
      <c r="G38" s="184"/>
      <c r="H38" s="141"/>
      <c r="I38" s="141"/>
      <c r="J38" s="141"/>
      <c r="K38" s="141"/>
      <c r="L38" s="141"/>
      <c r="M38" s="141"/>
      <c r="N38" s="205"/>
      <c r="O38" s="294"/>
      <c r="P38" s="661"/>
      <c r="Q38" s="662"/>
      <c r="R38" s="663"/>
      <c r="S38" s="808"/>
      <c r="T38" s="2"/>
    </row>
    <row r="39" spans="2:20" ht="12" customHeight="1" x14ac:dyDescent="0.15">
      <c r="B39" s="18">
        <f t="shared" si="0"/>
        <v>27</v>
      </c>
      <c r="C39" s="771" t="s">
        <v>39</v>
      </c>
      <c r="D39" s="772"/>
      <c r="E39" s="10" t="s">
        <v>88</v>
      </c>
      <c r="F39" s="135"/>
      <c r="G39" s="184"/>
      <c r="H39" s="141"/>
      <c r="I39" s="141"/>
      <c r="J39" s="141"/>
      <c r="K39" s="251"/>
      <c r="L39" s="141"/>
      <c r="M39" s="141"/>
      <c r="N39" s="205"/>
      <c r="O39" s="294"/>
      <c r="P39" s="661"/>
      <c r="Q39" s="662"/>
      <c r="R39" s="663"/>
      <c r="S39" s="808"/>
      <c r="T39" s="2"/>
    </row>
    <row r="40" spans="2:20" ht="12" customHeight="1" x14ac:dyDescent="0.15">
      <c r="B40" s="18">
        <f t="shared" si="0"/>
        <v>28</v>
      </c>
      <c r="C40" s="771" t="s">
        <v>40</v>
      </c>
      <c r="D40" s="772"/>
      <c r="E40" s="10" t="s">
        <v>110</v>
      </c>
      <c r="F40" s="139"/>
      <c r="G40" s="217"/>
      <c r="H40" s="140"/>
      <c r="I40" s="140"/>
      <c r="J40" s="140"/>
      <c r="K40" s="252"/>
      <c r="L40" s="140"/>
      <c r="M40" s="140"/>
      <c r="N40" s="208"/>
      <c r="O40" s="297"/>
      <c r="P40" s="668"/>
      <c r="Q40" s="668"/>
      <c r="R40" s="669"/>
      <c r="S40" s="808"/>
      <c r="T40" s="2"/>
    </row>
    <row r="41" spans="2:20" ht="12" customHeight="1" x14ac:dyDescent="0.15">
      <c r="B41" s="18">
        <f t="shared" si="0"/>
        <v>29</v>
      </c>
      <c r="C41" s="771" t="s">
        <v>164</v>
      </c>
      <c r="D41" s="772"/>
      <c r="E41" s="10" t="s">
        <v>110</v>
      </c>
      <c r="F41" s="135"/>
      <c r="G41" s="184"/>
      <c r="H41" s="141"/>
      <c r="I41" s="141"/>
      <c r="J41" s="141"/>
      <c r="K41" s="251"/>
      <c r="L41" s="141"/>
      <c r="M41" s="141"/>
      <c r="N41" s="205"/>
      <c r="O41" s="294"/>
      <c r="P41" s="661"/>
      <c r="Q41" s="662"/>
      <c r="R41" s="663"/>
      <c r="S41" s="808"/>
      <c r="T41" s="2"/>
    </row>
    <row r="42" spans="2:20" ht="12" customHeight="1" x14ac:dyDescent="0.15">
      <c r="B42" s="18">
        <f t="shared" si="0"/>
        <v>30</v>
      </c>
      <c r="C42" s="771" t="s">
        <v>165</v>
      </c>
      <c r="D42" s="772"/>
      <c r="E42" s="10" t="s">
        <v>113</v>
      </c>
      <c r="F42" s="135"/>
      <c r="G42" s="184"/>
      <c r="H42" s="141"/>
      <c r="I42" s="141"/>
      <c r="J42" s="141"/>
      <c r="K42" s="251"/>
      <c r="L42" s="141"/>
      <c r="M42" s="141"/>
      <c r="N42" s="205"/>
      <c r="O42" s="294"/>
      <c r="P42" s="661"/>
      <c r="Q42" s="662"/>
      <c r="R42" s="663"/>
      <c r="S42" s="808"/>
      <c r="T42" s="2"/>
    </row>
    <row r="43" spans="2:20" ht="12" customHeight="1" x14ac:dyDescent="0.15">
      <c r="B43" s="18">
        <f t="shared" si="0"/>
        <v>31</v>
      </c>
      <c r="C43" s="771" t="s">
        <v>166</v>
      </c>
      <c r="D43" s="772"/>
      <c r="E43" s="10" t="s">
        <v>114</v>
      </c>
      <c r="F43" s="135"/>
      <c r="G43" s="184"/>
      <c r="H43" s="141"/>
      <c r="I43" s="141"/>
      <c r="J43" s="141"/>
      <c r="K43" s="251"/>
      <c r="L43" s="141"/>
      <c r="M43" s="141"/>
      <c r="N43" s="205"/>
      <c r="O43" s="294"/>
      <c r="P43" s="661"/>
      <c r="Q43" s="662"/>
      <c r="R43" s="663"/>
      <c r="S43" s="814"/>
      <c r="T43" s="2"/>
    </row>
    <row r="44" spans="2:20" ht="12" customHeight="1" x14ac:dyDescent="0.15">
      <c r="B44" s="18">
        <f t="shared" si="0"/>
        <v>32</v>
      </c>
      <c r="C44" s="771" t="s">
        <v>41</v>
      </c>
      <c r="D44" s="772"/>
      <c r="E44" s="10" t="s">
        <v>108</v>
      </c>
      <c r="F44" s="139"/>
      <c r="G44" s="217"/>
      <c r="H44" s="140"/>
      <c r="I44" s="140"/>
      <c r="J44" s="140"/>
      <c r="K44" s="252"/>
      <c r="L44" s="140"/>
      <c r="M44" s="140"/>
      <c r="N44" s="208"/>
      <c r="O44" s="297"/>
      <c r="P44" s="668"/>
      <c r="Q44" s="668"/>
      <c r="R44" s="669"/>
      <c r="S44" s="813" t="s">
        <v>58</v>
      </c>
      <c r="T44" s="2"/>
    </row>
    <row r="45" spans="2:20" ht="12" customHeight="1" x14ac:dyDescent="0.15">
      <c r="B45" s="18">
        <f t="shared" si="0"/>
        <v>33</v>
      </c>
      <c r="C45" s="771" t="s">
        <v>42</v>
      </c>
      <c r="D45" s="772"/>
      <c r="E45" s="10" t="s">
        <v>87</v>
      </c>
      <c r="F45" s="139"/>
      <c r="G45" s="217"/>
      <c r="H45" s="140"/>
      <c r="I45" s="140"/>
      <c r="J45" s="140"/>
      <c r="K45" s="252"/>
      <c r="L45" s="140"/>
      <c r="M45" s="140"/>
      <c r="N45" s="208"/>
      <c r="O45" s="297"/>
      <c r="P45" s="668"/>
      <c r="Q45" s="668"/>
      <c r="R45" s="669"/>
      <c r="S45" s="808"/>
      <c r="T45" s="2"/>
    </row>
    <row r="46" spans="2:20" ht="12" customHeight="1" x14ac:dyDescent="0.15">
      <c r="B46" s="18">
        <f t="shared" si="0"/>
        <v>34</v>
      </c>
      <c r="C46" s="771" t="s">
        <v>43</v>
      </c>
      <c r="D46" s="772"/>
      <c r="E46" s="10" t="s">
        <v>93</v>
      </c>
      <c r="F46" s="317">
        <v>0.03</v>
      </c>
      <c r="G46" s="318">
        <v>0.1</v>
      </c>
      <c r="H46" s="318">
        <v>0.37</v>
      </c>
      <c r="I46" s="319">
        <v>0.63</v>
      </c>
      <c r="J46" s="319">
        <v>0.17</v>
      </c>
      <c r="K46" s="319">
        <v>0.49</v>
      </c>
      <c r="L46" s="319"/>
      <c r="M46" s="319"/>
      <c r="N46" s="320"/>
      <c r="O46" s="316"/>
      <c r="P46" s="672">
        <v>0.63</v>
      </c>
      <c r="Q46" s="668">
        <v>0.03</v>
      </c>
      <c r="R46" s="669">
        <v>0.29833333333333328</v>
      </c>
      <c r="S46" s="808"/>
      <c r="T46" s="2"/>
    </row>
    <row r="47" spans="2:20" ht="12" customHeight="1" x14ac:dyDescent="0.15">
      <c r="B47" s="18">
        <f t="shared" si="0"/>
        <v>35</v>
      </c>
      <c r="C47" s="771" t="s">
        <v>44</v>
      </c>
      <c r="D47" s="772"/>
      <c r="E47" s="10" t="s">
        <v>108</v>
      </c>
      <c r="F47" s="139"/>
      <c r="G47" s="217"/>
      <c r="H47" s="217"/>
      <c r="I47" s="140"/>
      <c r="J47" s="140"/>
      <c r="K47" s="140"/>
      <c r="L47" s="140"/>
      <c r="M47" s="140"/>
      <c r="N47" s="208"/>
      <c r="O47" s="297"/>
      <c r="P47" s="668"/>
      <c r="Q47" s="668"/>
      <c r="R47" s="669"/>
      <c r="S47" s="808"/>
      <c r="T47" s="2"/>
    </row>
    <row r="48" spans="2:20" ht="12" customHeight="1" x14ac:dyDescent="0.15">
      <c r="B48" s="18">
        <f t="shared" si="0"/>
        <v>36</v>
      </c>
      <c r="C48" s="771" t="s">
        <v>45</v>
      </c>
      <c r="D48" s="772"/>
      <c r="E48" s="10" t="s">
        <v>63</v>
      </c>
      <c r="F48" s="132"/>
      <c r="G48" s="149"/>
      <c r="H48" s="149"/>
      <c r="I48" s="71"/>
      <c r="J48" s="71"/>
      <c r="K48" s="71"/>
      <c r="L48" s="71"/>
      <c r="M48" s="71"/>
      <c r="N48" s="272"/>
      <c r="O48" s="296"/>
      <c r="P48" s="667"/>
      <c r="Q48" s="667"/>
      <c r="R48" s="651"/>
      <c r="S48" s="808"/>
      <c r="T48" s="2"/>
    </row>
    <row r="49" spans="2:20" ht="12" customHeight="1" x14ac:dyDescent="0.15">
      <c r="B49" s="18">
        <f t="shared" si="0"/>
        <v>37</v>
      </c>
      <c r="C49" s="771" t="s">
        <v>46</v>
      </c>
      <c r="D49" s="772"/>
      <c r="E49" s="10" t="s">
        <v>105</v>
      </c>
      <c r="F49" s="135">
        <v>6.0000000000000001E-3</v>
      </c>
      <c r="G49" s="184">
        <v>6.0000000000000001E-3</v>
      </c>
      <c r="H49" s="184">
        <v>8.9999999999999993E-3</v>
      </c>
      <c r="I49" s="184">
        <v>1.4E-2</v>
      </c>
      <c r="J49" s="184">
        <v>6.0000000000000001E-3</v>
      </c>
      <c r="K49" s="184">
        <v>1.2E-2</v>
      </c>
      <c r="L49" s="149"/>
      <c r="M49" s="217"/>
      <c r="N49" s="141"/>
      <c r="O49" s="294"/>
      <c r="P49" s="672">
        <v>1.4E-2</v>
      </c>
      <c r="Q49" s="662">
        <v>6.0000000000000001E-3</v>
      </c>
      <c r="R49" s="663">
        <v>8.8333333333333319E-3</v>
      </c>
      <c r="S49" s="814"/>
      <c r="T49" s="2"/>
    </row>
    <row r="50" spans="2:20" ht="12" customHeight="1" x14ac:dyDescent="0.15">
      <c r="B50" s="18">
        <f t="shared" si="0"/>
        <v>38</v>
      </c>
      <c r="C50" s="771" t="s">
        <v>47</v>
      </c>
      <c r="D50" s="772"/>
      <c r="E50" s="10" t="s">
        <v>63</v>
      </c>
      <c r="F50" s="132">
        <v>9</v>
      </c>
      <c r="G50" s="149">
        <v>8.6999999999999993</v>
      </c>
      <c r="H50" s="149">
        <v>7.2</v>
      </c>
      <c r="I50" s="149">
        <v>7.4</v>
      </c>
      <c r="J50" s="148">
        <v>9.4</v>
      </c>
      <c r="K50" s="148">
        <v>9</v>
      </c>
      <c r="L50" s="149"/>
      <c r="M50" s="265"/>
      <c r="N50" s="265"/>
      <c r="O50" s="296"/>
      <c r="P50" s="667">
        <v>9.4</v>
      </c>
      <c r="Q50" s="667">
        <v>7.2</v>
      </c>
      <c r="R50" s="651">
        <v>8.4499999999999993</v>
      </c>
      <c r="S50" s="8" t="s">
        <v>449</v>
      </c>
      <c r="T50" s="2"/>
    </row>
    <row r="51" spans="2:20" ht="12" customHeight="1" x14ac:dyDescent="0.15">
      <c r="B51" s="18">
        <f t="shared" si="0"/>
        <v>39</v>
      </c>
      <c r="C51" s="771" t="s">
        <v>48</v>
      </c>
      <c r="D51" s="772"/>
      <c r="E51" s="10" t="s">
        <v>64</v>
      </c>
      <c r="F51" s="133">
        <v>24</v>
      </c>
      <c r="G51" s="148">
        <v>25</v>
      </c>
      <c r="H51" s="148">
        <v>26</v>
      </c>
      <c r="I51" s="148">
        <v>25</v>
      </c>
      <c r="J51" s="148">
        <v>27</v>
      </c>
      <c r="K51" s="148">
        <v>25</v>
      </c>
      <c r="L51" s="148"/>
      <c r="M51" s="179"/>
      <c r="N51" s="179"/>
      <c r="O51" s="293"/>
      <c r="P51" s="673">
        <v>27</v>
      </c>
      <c r="Q51" s="673">
        <v>24</v>
      </c>
      <c r="R51" s="674">
        <v>25.333333333333332</v>
      </c>
      <c r="S51" s="805" t="s">
        <v>450</v>
      </c>
      <c r="T51" s="2"/>
    </row>
    <row r="52" spans="2:20" ht="12" customHeight="1" x14ac:dyDescent="0.15">
      <c r="B52" s="18">
        <f t="shared" si="0"/>
        <v>40</v>
      </c>
      <c r="C52" s="771" t="s">
        <v>49</v>
      </c>
      <c r="D52" s="772"/>
      <c r="E52" s="10" t="s">
        <v>65</v>
      </c>
      <c r="F52" s="133">
        <v>59</v>
      </c>
      <c r="G52" s="148">
        <v>71</v>
      </c>
      <c r="H52" s="148">
        <v>68</v>
      </c>
      <c r="I52" s="148">
        <v>67</v>
      </c>
      <c r="J52" s="148">
        <v>60</v>
      </c>
      <c r="K52" s="148">
        <v>65</v>
      </c>
      <c r="L52" s="148"/>
      <c r="M52" s="179"/>
      <c r="N52" s="179"/>
      <c r="O52" s="293"/>
      <c r="P52" s="673">
        <v>71</v>
      </c>
      <c r="Q52" s="673">
        <v>59</v>
      </c>
      <c r="R52" s="674">
        <v>65</v>
      </c>
      <c r="S52" s="805"/>
      <c r="T52" s="2"/>
    </row>
    <row r="53" spans="2:20" ht="12" customHeight="1" x14ac:dyDescent="0.15">
      <c r="B53" s="18">
        <f t="shared" si="0"/>
        <v>41</v>
      </c>
      <c r="C53" s="771" t="s">
        <v>50</v>
      </c>
      <c r="D53" s="772"/>
      <c r="E53" s="10" t="s">
        <v>87</v>
      </c>
      <c r="F53" s="139"/>
      <c r="G53" s="217"/>
      <c r="H53" s="217"/>
      <c r="I53" s="217"/>
      <c r="J53" s="140"/>
      <c r="K53" s="252"/>
      <c r="L53" s="140"/>
      <c r="M53" s="140"/>
      <c r="N53" s="208"/>
      <c r="O53" s="297"/>
      <c r="P53" s="668"/>
      <c r="Q53" s="668"/>
      <c r="R53" s="669"/>
      <c r="S53" s="805" t="s">
        <v>60</v>
      </c>
      <c r="T53" s="2"/>
    </row>
    <row r="54" spans="2:20" ht="12" customHeight="1" x14ac:dyDescent="0.15">
      <c r="B54" s="18">
        <f t="shared" si="0"/>
        <v>42</v>
      </c>
      <c r="C54" s="771" t="s">
        <v>214</v>
      </c>
      <c r="D54" s="772"/>
      <c r="E54" s="10" t="s">
        <v>115</v>
      </c>
      <c r="F54" s="156"/>
      <c r="G54" s="219"/>
      <c r="H54" s="219"/>
      <c r="I54" s="219"/>
      <c r="J54" s="254"/>
      <c r="K54" s="254"/>
      <c r="L54" s="224"/>
      <c r="M54" s="224"/>
      <c r="N54" s="235"/>
      <c r="O54" s="299"/>
      <c r="P54" s="675"/>
      <c r="Q54" s="676"/>
      <c r="R54" s="677"/>
      <c r="S54" s="805"/>
      <c r="T54" s="2"/>
    </row>
    <row r="55" spans="2:20" ht="12" customHeight="1" x14ac:dyDescent="0.15">
      <c r="B55" s="18">
        <f t="shared" si="0"/>
        <v>43</v>
      </c>
      <c r="C55" s="771" t="s">
        <v>215</v>
      </c>
      <c r="D55" s="772"/>
      <c r="E55" s="10" t="s">
        <v>115</v>
      </c>
      <c r="F55" s="156"/>
      <c r="G55" s="219"/>
      <c r="H55" s="219"/>
      <c r="I55" s="219"/>
      <c r="J55" s="254"/>
      <c r="K55" s="254"/>
      <c r="L55" s="224"/>
      <c r="M55" s="224"/>
      <c r="N55" s="235"/>
      <c r="O55" s="299"/>
      <c r="P55" s="678"/>
      <c r="Q55" s="679"/>
      <c r="R55" s="680"/>
      <c r="S55" s="805"/>
      <c r="T55" s="2"/>
    </row>
    <row r="56" spans="2:20" ht="12" customHeight="1" x14ac:dyDescent="0.15">
      <c r="B56" s="18">
        <f t="shared" si="0"/>
        <v>44</v>
      </c>
      <c r="C56" s="771" t="s">
        <v>51</v>
      </c>
      <c r="D56" s="772"/>
      <c r="E56" s="10" t="s">
        <v>94</v>
      </c>
      <c r="F56" s="135"/>
      <c r="G56" s="184"/>
      <c r="H56" s="184"/>
      <c r="I56" s="184"/>
      <c r="J56" s="251"/>
      <c r="K56" s="251"/>
      <c r="L56" s="141"/>
      <c r="M56" s="141"/>
      <c r="N56" s="205"/>
      <c r="O56" s="294"/>
      <c r="P56" s="661"/>
      <c r="Q56" s="662"/>
      <c r="R56" s="663"/>
      <c r="S56" s="805"/>
      <c r="T56" s="2"/>
    </row>
    <row r="57" spans="2:20" ht="12" customHeight="1" x14ac:dyDescent="0.15">
      <c r="B57" s="18">
        <f t="shared" si="0"/>
        <v>45</v>
      </c>
      <c r="C57" s="771" t="s">
        <v>52</v>
      </c>
      <c r="D57" s="772"/>
      <c r="E57" s="10" t="s">
        <v>116</v>
      </c>
      <c r="F57" s="138"/>
      <c r="G57" s="218"/>
      <c r="H57" s="218"/>
      <c r="I57" s="218"/>
      <c r="J57" s="253"/>
      <c r="K57" s="253"/>
      <c r="L57" s="182"/>
      <c r="M57" s="182"/>
      <c r="N57" s="210"/>
      <c r="O57" s="298"/>
      <c r="P57" s="681"/>
      <c r="Q57" s="670"/>
      <c r="R57" s="671"/>
      <c r="S57" s="805"/>
      <c r="T57" s="2"/>
    </row>
    <row r="58" spans="2:20" ht="12" customHeight="1" x14ac:dyDescent="0.15">
      <c r="B58" s="27">
        <f t="shared" si="0"/>
        <v>46</v>
      </c>
      <c r="C58" s="771" t="s">
        <v>581</v>
      </c>
      <c r="D58" s="772"/>
      <c r="E58" s="10" t="s">
        <v>95</v>
      </c>
      <c r="F58" s="132">
        <v>1.84</v>
      </c>
      <c r="G58" s="307">
        <v>3.25</v>
      </c>
      <c r="H58" s="149">
        <v>2.96</v>
      </c>
      <c r="I58" s="149">
        <v>2.16</v>
      </c>
      <c r="J58" s="71">
        <v>1.22</v>
      </c>
      <c r="K58" s="71">
        <v>1.42</v>
      </c>
      <c r="L58" s="71"/>
      <c r="M58" s="71"/>
      <c r="N58" s="71"/>
      <c r="O58" s="296"/>
      <c r="P58" s="649">
        <v>3.25</v>
      </c>
      <c r="Q58" s="667">
        <v>1.22</v>
      </c>
      <c r="R58" s="651">
        <v>2.1416666666666671</v>
      </c>
      <c r="S58" s="805" t="s">
        <v>61</v>
      </c>
      <c r="T58" s="2"/>
    </row>
    <row r="59" spans="2:20" ht="12" customHeight="1" x14ac:dyDescent="0.15">
      <c r="B59" s="18">
        <f t="shared" si="0"/>
        <v>47</v>
      </c>
      <c r="C59" s="771" t="s">
        <v>580</v>
      </c>
      <c r="D59" s="772"/>
      <c r="E59" s="10" t="s">
        <v>66</v>
      </c>
      <c r="F59" s="132">
        <v>7.7</v>
      </c>
      <c r="G59" s="307">
        <v>8.4</v>
      </c>
      <c r="H59" s="149">
        <v>9.3000000000000007</v>
      </c>
      <c r="I59" s="149">
        <v>7.6</v>
      </c>
      <c r="J59" s="149">
        <v>7.5</v>
      </c>
      <c r="K59" s="149">
        <v>7.4</v>
      </c>
      <c r="L59" s="149"/>
      <c r="M59" s="71"/>
      <c r="N59" s="71"/>
      <c r="O59" s="296"/>
      <c r="P59" s="649">
        <v>9.3000000000000007</v>
      </c>
      <c r="Q59" s="667">
        <v>7.4</v>
      </c>
      <c r="R59" s="651">
        <v>7.9833333333333334</v>
      </c>
      <c r="S59" s="805"/>
      <c r="T59" s="2"/>
    </row>
    <row r="60" spans="2:20" ht="12" customHeight="1" x14ac:dyDescent="0.15">
      <c r="B60" s="18">
        <f t="shared" si="0"/>
        <v>48</v>
      </c>
      <c r="C60" s="771" t="s">
        <v>53</v>
      </c>
      <c r="D60" s="772"/>
      <c r="E60" s="10" t="s">
        <v>119</v>
      </c>
      <c r="F60" s="133"/>
      <c r="G60" s="148"/>
      <c r="H60" s="148"/>
      <c r="I60" s="148"/>
      <c r="J60" s="148"/>
      <c r="K60" s="148"/>
      <c r="L60" s="148"/>
      <c r="M60" s="179"/>
      <c r="N60" s="179"/>
      <c r="O60" s="293"/>
      <c r="P60" s="682"/>
      <c r="Q60" s="673"/>
      <c r="R60" s="674"/>
      <c r="S60" s="805"/>
      <c r="T60" s="2"/>
    </row>
    <row r="61" spans="2:20" ht="12" customHeight="1" x14ac:dyDescent="0.15">
      <c r="B61" s="18">
        <f t="shared" si="0"/>
        <v>49</v>
      </c>
      <c r="C61" s="771" t="s">
        <v>54</v>
      </c>
      <c r="D61" s="772"/>
      <c r="E61" s="10" t="s">
        <v>119</v>
      </c>
      <c r="F61" s="144" t="s">
        <v>615</v>
      </c>
      <c r="G61" s="179" t="s">
        <v>616</v>
      </c>
      <c r="H61" s="179" t="s">
        <v>595</v>
      </c>
      <c r="I61" s="179" t="s">
        <v>595</v>
      </c>
      <c r="J61" s="179" t="s">
        <v>569</v>
      </c>
      <c r="K61" s="179" t="s">
        <v>617</v>
      </c>
      <c r="L61" s="179"/>
      <c r="M61" s="179"/>
      <c r="N61" s="179"/>
      <c r="O61" s="179"/>
      <c r="P61" s="682"/>
      <c r="Q61" s="673"/>
      <c r="R61" s="674"/>
      <c r="S61" s="805"/>
      <c r="T61" s="2"/>
    </row>
    <row r="62" spans="2:20" ht="12" customHeight="1" x14ac:dyDescent="0.15">
      <c r="B62" s="18">
        <f t="shared" si="0"/>
        <v>50</v>
      </c>
      <c r="C62" s="771" t="s">
        <v>55</v>
      </c>
      <c r="D62" s="772"/>
      <c r="E62" s="10" t="s">
        <v>117</v>
      </c>
      <c r="F62" s="133">
        <v>3.1</v>
      </c>
      <c r="G62" s="149">
        <v>6.3</v>
      </c>
      <c r="H62" s="149">
        <v>16</v>
      </c>
      <c r="I62" s="149">
        <v>14</v>
      </c>
      <c r="J62" s="149">
        <v>5.4</v>
      </c>
      <c r="K62" s="149">
        <v>10</v>
      </c>
      <c r="L62" s="149"/>
      <c r="M62" s="148"/>
      <c r="N62" s="148"/>
      <c r="O62" s="296"/>
      <c r="P62" s="682">
        <v>16</v>
      </c>
      <c r="Q62" s="667">
        <v>3.1</v>
      </c>
      <c r="R62" s="674">
        <v>9.1333333333333329</v>
      </c>
      <c r="S62" s="805"/>
      <c r="T62" s="2"/>
    </row>
    <row r="63" spans="2:20" ht="12" customHeight="1" thickBot="1" x14ac:dyDescent="0.2">
      <c r="B63" s="23">
        <f t="shared" si="0"/>
        <v>51</v>
      </c>
      <c r="C63" s="769" t="s">
        <v>56</v>
      </c>
      <c r="D63" s="770"/>
      <c r="E63" s="24" t="s">
        <v>118</v>
      </c>
      <c r="F63" s="223">
        <v>2.2999999999999998</v>
      </c>
      <c r="G63" s="220">
        <v>2.2000000000000002</v>
      </c>
      <c r="H63" s="220">
        <v>5.0999999999999996</v>
      </c>
      <c r="I63" s="220">
        <v>6.6</v>
      </c>
      <c r="J63" s="220">
        <v>2.6</v>
      </c>
      <c r="K63" s="220">
        <v>5.5</v>
      </c>
      <c r="L63" s="220"/>
      <c r="M63" s="220"/>
      <c r="N63" s="220"/>
      <c r="O63" s="220"/>
      <c r="P63" s="683">
        <v>6.6</v>
      </c>
      <c r="Q63" s="684">
        <v>2.2000000000000002</v>
      </c>
      <c r="R63" s="685">
        <v>4.05</v>
      </c>
      <c r="S63" s="806"/>
      <c r="T63" s="2"/>
    </row>
    <row r="64" spans="2:20" ht="15" customHeight="1" thickBot="1" x14ac:dyDescent="0.2">
      <c r="B64" s="816" t="s">
        <v>555</v>
      </c>
      <c r="C64" s="817"/>
      <c r="D64" s="817"/>
      <c r="E64" s="817"/>
      <c r="F64" s="222" t="s">
        <v>183</v>
      </c>
      <c r="G64" s="173" t="s">
        <v>183</v>
      </c>
      <c r="H64" s="173" t="s">
        <v>183</v>
      </c>
      <c r="I64" s="173" t="s">
        <v>183</v>
      </c>
      <c r="J64" s="173" t="s">
        <v>183</v>
      </c>
      <c r="K64" s="173" t="s">
        <v>183</v>
      </c>
      <c r="L64" s="173"/>
      <c r="M64" s="173"/>
      <c r="N64" s="173"/>
      <c r="O64" s="302"/>
      <c r="P64" s="686"/>
      <c r="Q64" s="687"/>
      <c r="R64" s="687"/>
    </row>
    <row r="65" spans="2:19" ht="12" customHeight="1" x14ac:dyDescent="0.15">
      <c r="B65" s="4"/>
      <c r="C65" s="3" t="s">
        <v>552</v>
      </c>
      <c r="D65" s="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972"/>
      <c r="Q65" s="972" t="str">
        <f>IF(MINA(F65:H65,L65:O65)&lt;0.5,"&lt;0.5",MINA(F65:H65,L65:O65))</f>
        <v>&lt;0.5</v>
      </c>
      <c r="R65" s="972" t="str">
        <f>IF(MINA(G65:I65,M65:P65)&lt;0.5,"&lt;0.5",MINA(G65:I65,M65:P65))</f>
        <v>&lt;0.5</v>
      </c>
    </row>
    <row r="66" spans="2:19" ht="12" customHeight="1" x14ac:dyDescent="0.15">
      <c r="B66" s="4"/>
      <c r="D66" s="1"/>
      <c r="E66" s="1"/>
      <c r="F66" s="1"/>
      <c r="G66" s="1"/>
      <c r="H66" s="1"/>
      <c r="I66" s="1"/>
      <c r="J66" s="1"/>
      <c r="K66" s="4"/>
      <c r="L66" s="4"/>
      <c r="M66" s="4"/>
      <c r="N66" s="4"/>
      <c r="O66" s="4"/>
      <c r="P66" s="654"/>
      <c r="Q66" s="654"/>
      <c r="R66" s="654"/>
      <c r="S66" s="1"/>
    </row>
    <row r="67" spans="2:19" ht="10.15" customHeight="1" x14ac:dyDescent="0.15">
      <c r="B67" s="4"/>
      <c r="H67" s="4"/>
      <c r="I67" s="4"/>
      <c r="J67" s="4"/>
      <c r="K67" s="4"/>
      <c r="L67" s="4"/>
      <c r="M67" s="4"/>
      <c r="N67" s="4"/>
      <c r="O67" s="4"/>
      <c r="P67" s="654"/>
      <c r="Q67" s="654"/>
      <c r="R67" s="654"/>
    </row>
  </sheetData>
  <mergeCells count="80">
    <mergeCell ref="B1:M1"/>
    <mergeCell ref="C26:D26"/>
    <mergeCell ref="C27:D27"/>
    <mergeCell ref="C62:D62"/>
    <mergeCell ref="C53:D53"/>
    <mergeCell ref="C54:D54"/>
    <mergeCell ref="C49:D49"/>
    <mergeCell ref="F3:H3"/>
    <mergeCell ref="F4:H4"/>
    <mergeCell ref="C59:D59"/>
    <mergeCell ref="C42:D42"/>
    <mergeCell ref="C60:D60"/>
    <mergeCell ref="C61:D61"/>
    <mergeCell ref="C45:D45"/>
    <mergeCell ref="C46:D46"/>
    <mergeCell ref="C47:D47"/>
    <mergeCell ref="P6:P9"/>
    <mergeCell ref="C19:D19"/>
    <mergeCell ref="C20:D20"/>
    <mergeCell ref="C30:D30"/>
    <mergeCell ref="C44:D44"/>
    <mergeCell ref="C35:D35"/>
    <mergeCell ref="C31:D31"/>
    <mergeCell ref="C21:D21"/>
    <mergeCell ref="C34:D34"/>
    <mergeCell ref="C33:D33"/>
    <mergeCell ref="C32:D32"/>
    <mergeCell ref="C43:D43"/>
    <mergeCell ref="C36:D36"/>
    <mergeCell ref="C37:D37"/>
    <mergeCell ref="C28:D28"/>
    <mergeCell ref="C29:D29"/>
    <mergeCell ref="P12:R12"/>
    <mergeCell ref="C18:D18"/>
    <mergeCell ref="B12:D12"/>
    <mergeCell ref="C13:D13"/>
    <mergeCell ref="C16:D16"/>
    <mergeCell ref="C17:D17"/>
    <mergeCell ref="C22:D22"/>
    <mergeCell ref="C23:D23"/>
    <mergeCell ref="C24:D24"/>
    <mergeCell ref="S58:S63"/>
    <mergeCell ref="S6:S11"/>
    <mergeCell ref="R6:R9"/>
    <mergeCell ref="S51:S52"/>
    <mergeCell ref="S26:S32"/>
    <mergeCell ref="S13:S14"/>
    <mergeCell ref="S15:S20"/>
    <mergeCell ref="S33:S43"/>
    <mergeCell ref="S21:S25"/>
    <mergeCell ref="S44:S49"/>
    <mergeCell ref="S53:S57"/>
    <mergeCell ref="Q6:Q9"/>
    <mergeCell ref="F12:O12"/>
    <mergeCell ref="B4:C4"/>
    <mergeCell ref="C14:D14"/>
    <mergeCell ref="C15:D15"/>
    <mergeCell ref="D8:E8"/>
    <mergeCell ref="D9:E9"/>
    <mergeCell ref="B6:C11"/>
    <mergeCell ref="D10:E10"/>
    <mergeCell ref="D6:E6"/>
    <mergeCell ref="D7:E7"/>
    <mergeCell ref="D11:E11"/>
    <mergeCell ref="C48:D48"/>
    <mergeCell ref="C41:D41"/>
    <mergeCell ref="C25:D25"/>
    <mergeCell ref="B64:E64"/>
    <mergeCell ref="P65:R65"/>
    <mergeCell ref="C52:D52"/>
    <mergeCell ref="C55:D55"/>
    <mergeCell ref="C56:D56"/>
    <mergeCell ref="C38:D38"/>
    <mergeCell ref="C39:D39"/>
    <mergeCell ref="C40:D40"/>
    <mergeCell ref="C50:D50"/>
    <mergeCell ref="C51:D51"/>
    <mergeCell ref="C63:D63"/>
    <mergeCell ref="C57:D57"/>
    <mergeCell ref="C58:D58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7" orientation="portrait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EFFE1-CE98-4BB6-95D5-AFD24AB76A78}">
  <sheetPr>
    <pageSetUpPr fitToPage="1"/>
  </sheetPr>
  <dimension ref="A1:T59"/>
  <sheetViews>
    <sheetView zoomScale="90" zoomScaleNormal="90" zoomScaleSheetLayoutView="100" workbookViewId="0">
      <selection activeCell="F4" sqref="F4:H4"/>
    </sheetView>
  </sheetViews>
  <sheetFormatPr defaultColWidth="8.875" defaultRowHeight="10.15" customHeight="1" x14ac:dyDescent="0.15"/>
  <cols>
    <col min="1" max="1" width="2.125" style="3" customWidth="1"/>
    <col min="2" max="2" width="2.375" style="3" customWidth="1"/>
    <col min="3" max="3" width="7" style="3" customWidth="1"/>
    <col min="4" max="4" width="20.25" style="3" customWidth="1"/>
    <col min="5" max="5" width="9.75" style="3" bestFit="1" customWidth="1"/>
    <col min="6" max="18" width="7.625" style="3" customWidth="1"/>
    <col min="19" max="19" width="11.625" style="3" customWidth="1"/>
    <col min="20" max="20" width="3.5" style="3" customWidth="1"/>
    <col min="21" max="16384" width="8.875" style="3"/>
  </cols>
  <sheetData>
    <row r="1" spans="2:20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32"/>
      <c r="O1" s="32"/>
      <c r="P1" s="32"/>
      <c r="Q1" s="32"/>
      <c r="R1" s="32"/>
      <c r="S1" s="32"/>
    </row>
    <row r="2" spans="2:20" ht="15" customHeight="1" thickBot="1" x14ac:dyDescent="0.2"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</row>
    <row r="3" spans="2:20" ht="19.149999999999999" customHeight="1" thickBot="1" x14ac:dyDescent="0.2">
      <c r="B3" s="560"/>
      <c r="D3" s="43"/>
      <c r="F3" s="844" t="s">
        <v>7</v>
      </c>
      <c r="G3" s="932"/>
      <c r="H3" s="933"/>
      <c r="I3" s="561"/>
      <c r="J3" s="561"/>
      <c r="K3" s="561"/>
      <c r="L3" s="561"/>
      <c r="M3" s="562"/>
      <c r="N3" s="562"/>
      <c r="O3" s="562"/>
      <c r="P3" s="562"/>
      <c r="Q3" s="562"/>
      <c r="R3" s="562"/>
      <c r="S3" s="562"/>
    </row>
    <row r="4" spans="2:20" ht="19.149999999999999" customHeight="1" thickBot="1" x14ac:dyDescent="0.2">
      <c r="B4" s="987" t="s">
        <v>22</v>
      </c>
      <c r="C4" s="988"/>
      <c r="D4" s="698" t="s">
        <v>576</v>
      </c>
      <c r="F4" s="934" t="s">
        <v>177</v>
      </c>
      <c r="G4" s="935"/>
      <c r="H4" s="936"/>
      <c r="I4" s="381"/>
      <c r="J4" s="381"/>
      <c r="K4" s="381"/>
      <c r="L4" s="381"/>
      <c r="M4" s="32"/>
      <c r="N4" s="32"/>
      <c r="O4" s="32"/>
      <c r="P4" s="32"/>
      <c r="Q4" s="563"/>
      <c r="R4" s="563"/>
      <c r="S4" s="563"/>
    </row>
    <row r="5" spans="2:20" ht="10.15" customHeight="1" thickBot="1" x14ac:dyDescent="0.2">
      <c r="B5" s="385"/>
      <c r="C5" s="385"/>
      <c r="D5" s="385"/>
      <c r="E5" s="385"/>
      <c r="F5" s="385"/>
      <c r="G5" s="385"/>
      <c r="H5" s="385" t="s">
        <v>184</v>
      </c>
      <c r="I5" s="385" t="s">
        <v>224</v>
      </c>
      <c r="J5" s="385" t="s">
        <v>219</v>
      </c>
      <c r="K5" s="385" t="s">
        <v>220</v>
      </c>
      <c r="L5" s="385"/>
      <c r="M5" s="385"/>
      <c r="N5" s="385"/>
      <c r="O5" s="385"/>
      <c r="P5" s="385"/>
      <c r="Q5" s="385"/>
      <c r="R5" s="385"/>
      <c r="S5" s="385"/>
      <c r="T5" s="385"/>
    </row>
    <row r="6" spans="2:20" ht="14.1" customHeight="1" x14ac:dyDescent="0.15">
      <c r="B6" s="905" t="s">
        <v>4</v>
      </c>
      <c r="C6" s="945"/>
      <c r="D6" s="943" t="s">
        <v>16</v>
      </c>
      <c r="E6" s="944"/>
      <c r="F6" s="532">
        <v>45420</v>
      </c>
      <c r="G6" s="564">
        <v>45448</v>
      </c>
      <c r="H6" s="532">
        <v>45476</v>
      </c>
      <c r="I6" s="532">
        <v>45476</v>
      </c>
      <c r="J6" s="532">
        <v>45476</v>
      </c>
      <c r="K6" s="532">
        <v>45476</v>
      </c>
      <c r="L6" s="565"/>
      <c r="M6" s="565"/>
      <c r="N6" s="566"/>
      <c r="O6" s="567"/>
      <c r="P6" s="953" t="s">
        <v>0</v>
      </c>
      <c r="Q6" s="956" t="s">
        <v>1</v>
      </c>
      <c r="R6" s="959" t="s">
        <v>2</v>
      </c>
      <c r="S6" s="951" t="s">
        <v>609</v>
      </c>
      <c r="T6" s="385"/>
    </row>
    <row r="7" spans="2:20" ht="14.1" customHeight="1" x14ac:dyDescent="0.15">
      <c r="B7" s="907"/>
      <c r="C7" s="946"/>
      <c r="D7" s="824" t="s">
        <v>17</v>
      </c>
      <c r="E7" s="825"/>
      <c r="F7" s="131">
        <v>0.44444444444444442</v>
      </c>
      <c r="G7" s="536">
        <v>0.41041666666666665</v>
      </c>
      <c r="H7" s="131">
        <v>0.45416666666666666</v>
      </c>
      <c r="I7" s="131">
        <v>0.45902777777777776</v>
      </c>
      <c r="J7" s="131">
        <v>0.46875</v>
      </c>
      <c r="K7" s="131">
        <v>0.47708333333333336</v>
      </c>
      <c r="L7" s="537"/>
      <c r="M7" s="537"/>
      <c r="N7" s="568"/>
      <c r="O7" s="569"/>
      <c r="P7" s="989"/>
      <c r="Q7" s="957"/>
      <c r="R7" s="960"/>
      <c r="S7" s="952"/>
      <c r="T7" s="385"/>
    </row>
    <row r="8" spans="2:20" ht="14.1" customHeight="1" x14ac:dyDescent="0.15">
      <c r="B8" s="907"/>
      <c r="C8" s="946"/>
      <c r="D8" s="824" t="s">
        <v>18</v>
      </c>
      <c r="E8" s="825"/>
      <c r="F8" s="391" t="s">
        <v>461</v>
      </c>
      <c r="G8" s="496" t="s">
        <v>478</v>
      </c>
      <c r="H8" s="391" t="s">
        <v>558</v>
      </c>
      <c r="I8" s="391" t="s">
        <v>558</v>
      </c>
      <c r="J8" s="391" t="s">
        <v>558</v>
      </c>
      <c r="K8" s="391" t="s">
        <v>558</v>
      </c>
      <c r="L8" s="515"/>
      <c r="M8" s="515"/>
      <c r="N8" s="515"/>
      <c r="O8" s="570"/>
      <c r="P8" s="989"/>
      <c r="Q8" s="957"/>
      <c r="R8" s="960"/>
      <c r="S8" s="952"/>
      <c r="T8" s="385"/>
    </row>
    <row r="9" spans="2:20" ht="14.1" customHeight="1" x14ac:dyDescent="0.15">
      <c r="B9" s="907"/>
      <c r="C9" s="946"/>
      <c r="D9" s="824" t="s">
        <v>19</v>
      </c>
      <c r="E9" s="825"/>
      <c r="F9" s="391" t="s">
        <v>264</v>
      </c>
      <c r="G9" s="391" t="s">
        <v>264</v>
      </c>
      <c r="H9" s="391" t="s">
        <v>559</v>
      </c>
      <c r="I9" s="391" t="s">
        <v>559</v>
      </c>
      <c r="J9" s="391" t="s">
        <v>559</v>
      </c>
      <c r="K9" s="391" t="s">
        <v>559</v>
      </c>
      <c r="L9" s="515"/>
      <c r="M9" s="515"/>
      <c r="N9" s="515"/>
      <c r="O9" s="570"/>
      <c r="P9" s="990"/>
      <c r="Q9" s="958"/>
      <c r="R9" s="961"/>
      <c r="S9" s="952"/>
      <c r="T9" s="385"/>
    </row>
    <row r="10" spans="2:20" ht="14.1" customHeight="1" x14ac:dyDescent="0.15">
      <c r="B10" s="907"/>
      <c r="C10" s="946"/>
      <c r="D10" s="824" t="s">
        <v>20</v>
      </c>
      <c r="E10" s="825"/>
      <c r="F10" s="71">
        <v>10.9</v>
      </c>
      <c r="G10" s="538">
        <v>17.7</v>
      </c>
      <c r="H10" s="71">
        <v>24.4</v>
      </c>
      <c r="I10" s="71">
        <v>24.4</v>
      </c>
      <c r="J10" s="71">
        <v>22.5</v>
      </c>
      <c r="K10" s="71">
        <v>26.1</v>
      </c>
      <c r="L10" s="123"/>
      <c r="M10" s="123"/>
      <c r="N10" s="571"/>
      <c r="O10" s="572"/>
      <c r="P10" s="622"/>
      <c r="Q10" s="623"/>
      <c r="R10" s="624"/>
      <c r="S10" s="952"/>
      <c r="T10" s="385"/>
    </row>
    <row r="11" spans="2:20" ht="14.1" customHeight="1" thickBot="1" x14ac:dyDescent="0.2">
      <c r="B11" s="907"/>
      <c r="C11" s="946"/>
      <c r="D11" s="824" t="s">
        <v>420</v>
      </c>
      <c r="E11" s="825"/>
      <c r="F11" s="71">
        <v>15.2</v>
      </c>
      <c r="G11" s="538">
        <v>17.7</v>
      </c>
      <c r="H11" s="71">
        <v>20.7</v>
      </c>
      <c r="I11" s="71">
        <v>13.7</v>
      </c>
      <c r="J11" s="71">
        <v>10</v>
      </c>
      <c r="K11" s="71">
        <v>13.7</v>
      </c>
      <c r="L11" s="123"/>
      <c r="M11" s="123"/>
      <c r="N11" s="571"/>
      <c r="O11" s="572"/>
      <c r="P11" s="625"/>
      <c r="Q11" s="626"/>
      <c r="R11" s="627"/>
      <c r="S11" s="952"/>
      <c r="T11" s="385"/>
    </row>
    <row r="12" spans="2:20" s="44" customFormat="1" ht="14.1" customHeight="1" thickBot="1" x14ac:dyDescent="0.2">
      <c r="B12" s="880" t="s">
        <v>80</v>
      </c>
      <c r="C12" s="964"/>
      <c r="D12" s="964"/>
      <c r="E12" s="479" t="s">
        <v>128</v>
      </c>
      <c r="F12" s="949" t="s">
        <v>3</v>
      </c>
      <c r="G12" s="881"/>
      <c r="H12" s="881"/>
      <c r="I12" s="881"/>
      <c r="J12" s="881"/>
      <c r="K12" s="881"/>
      <c r="L12" s="881"/>
      <c r="M12" s="881"/>
      <c r="N12" s="881"/>
      <c r="O12" s="881"/>
      <c r="P12" s="881"/>
      <c r="Q12" s="881"/>
      <c r="R12" s="882"/>
      <c r="S12" s="539" t="s">
        <v>612</v>
      </c>
      <c r="T12" s="412"/>
    </row>
    <row r="13" spans="2:20" ht="14.1" customHeight="1" x14ac:dyDescent="0.15">
      <c r="B13" s="17">
        <v>1</v>
      </c>
      <c r="C13" s="962" t="s">
        <v>67</v>
      </c>
      <c r="D13" s="963"/>
      <c r="E13" s="390" t="s">
        <v>546</v>
      </c>
      <c r="F13" s="573"/>
      <c r="G13" s="574"/>
      <c r="H13" s="575"/>
      <c r="I13" s="575"/>
      <c r="J13" s="575"/>
      <c r="K13" s="575"/>
      <c r="L13" s="574"/>
      <c r="M13" s="576"/>
      <c r="N13" s="576"/>
      <c r="O13" s="576"/>
      <c r="P13" s="577"/>
      <c r="Q13" s="578"/>
      <c r="R13" s="579"/>
      <c r="S13" s="846" t="s">
        <v>82</v>
      </c>
      <c r="T13" s="2"/>
    </row>
    <row r="14" spans="2:20" ht="14.1" customHeight="1" x14ac:dyDescent="0.15">
      <c r="B14" s="12">
        <f>B13+1</f>
        <v>2</v>
      </c>
      <c r="C14" s="771" t="s">
        <v>68</v>
      </c>
      <c r="D14" s="772"/>
      <c r="E14" s="393" t="s">
        <v>546</v>
      </c>
      <c r="F14" s="580"/>
      <c r="G14" s="581"/>
      <c r="H14" s="582"/>
      <c r="I14" s="582"/>
      <c r="J14" s="582"/>
      <c r="K14" s="582"/>
      <c r="L14" s="581"/>
      <c r="M14" s="583"/>
      <c r="N14" s="583"/>
      <c r="O14" s="583"/>
      <c r="P14" s="580"/>
      <c r="Q14" s="584"/>
      <c r="R14" s="585"/>
      <c r="S14" s="846"/>
      <c r="T14" s="2"/>
    </row>
    <row r="15" spans="2:20" ht="14.1" customHeight="1" x14ac:dyDescent="0.15">
      <c r="B15" s="12">
        <f>B14+1</f>
        <v>3</v>
      </c>
      <c r="C15" s="771" t="s">
        <v>69</v>
      </c>
      <c r="D15" s="772"/>
      <c r="E15" s="393" t="s">
        <v>546</v>
      </c>
      <c r="F15" s="586"/>
      <c r="G15" s="587"/>
      <c r="H15" s="588"/>
      <c r="I15" s="588"/>
      <c r="J15" s="588"/>
      <c r="K15" s="588"/>
      <c r="L15" s="587"/>
      <c r="M15" s="589"/>
      <c r="N15" s="589"/>
      <c r="O15" s="589"/>
      <c r="P15" s="586"/>
      <c r="Q15" s="590"/>
      <c r="R15" s="591"/>
      <c r="S15" s="846"/>
      <c r="T15" s="2"/>
    </row>
    <row r="16" spans="2:20" ht="14.1" customHeight="1" x14ac:dyDescent="0.15">
      <c r="B16" s="12">
        <v>4</v>
      </c>
      <c r="C16" s="771" t="s">
        <v>144</v>
      </c>
      <c r="D16" s="772"/>
      <c r="E16" s="393" t="s">
        <v>546</v>
      </c>
      <c r="F16" s="580"/>
      <c r="G16" s="581"/>
      <c r="H16" s="582"/>
      <c r="I16" s="582"/>
      <c r="J16" s="582"/>
      <c r="K16" s="582"/>
      <c r="L16" s="581"/>
      <c r="M16" s="583"/>
      <c r="N16" s="583"/>
      <c r="O16" s="583"/>
      <c r="P16" s="580"/>
      <c r="Q16" s="584"/>
      <c r="R16" s="585"/>
      <c r="S16" s="805" t="s">
        <v>60</v>
      </c>
      <c r="T16" s="2"/>
    </row>
    <row r="17" spans="2:20" ht="14.1" customHeight="1" x14ac:dyDescent="0.15">
      <c r="B17" s="12">
        <v>5</v>
      </c>
      <c r="C17" s="771" t="s">
        <v>145</v>
      </c>
      <c r="D17" s="772"/>
      <c r="E17" s="393" t="s">
        <v>546</v>
      </c>
      <c r="F17" s="586"/>
      <c r="G17" s="587"/>
      <c r="H17" s="588"/>
      <c r="I17" s="588"/>
      <c r="J17" s="588"/>
      <c r="K17" s="588"/>
      <c r="L17" s="587"/>
      <c r="M17" s="589"/>
      <c r="N17" s="589"/>
      <c r="O17" s="589"/>
      <c r="P17" s="586"/>
      <c r="Q17" s="590"/>
      <c r="R17" s="591"/>
      <c r="S17" s="805"/>
      <c r="T17" s="2"/>
    </row>
    <row r="18" spans="2:20" ht="14.1" customHeight="1" x14ac:dyDescent="0.15">
      <c r="B18" s="12">
        <v>6</v>
      </c>
      <c r="C18" s="771" t="s">
        <v>70</v>
      </c>
      <c r="D18" s="772"/>
      <c r="E18" s="393" t="s">
        <v>546</v>
      </c>
      <c r="F18" s="586"/>
      <c r="G18" s="587"/>
      <c r="H18" s="588"/>
      <c r="I18" s="588"/>
      <c r="J18" s="588"/>
      <c r="K18" s="588"/>
      <c r="L18" s="587"/>
      <c r="M18" s="589"/>
      <c r="N18" s="589"/>
      <c r="O18" s="589"/>
      <c r="P18" s="586"/>
      <c r="Q18" s="590"/>
      <c r="R18" s="591"/>
      <c r="S18" s="805"/>
      <c r="T18" s="2"/>
    </row>
    <row r="19" spans="2:20" ht="14.1" customHeight="1" x14ac:dyDescent="0.15">
      <c r="B19" s="12">
        <v>7</v>
      </c>
      <c r="C19" s="771" t="s">
        <v>71</v>
      </c>
      <c r="D19" s="772"/>
      <c r="E19" s="393" t="s">
        <v>546</v>
      </c>
      <c r="F19" s="592"/>
      <c r="G19" s="593"/>
      <c r="H19" s="594"/>
      <c r="I19" s="594"/>
      <c r="J19" s="594"/>
      <c r="K19" s="594"/>
      <c r="L19" s="593"/>
      <c r="M19" s="595"/>
      <c r="N19" s="595"/>
      <c r="O19" s="595"/>
      <c r="P19" s="592"/>
      <c r="Q19" s="596"/>
      <c r="R19" s="597"/>
      <c r="S19" s="813" t="s">
        <v>451</v>
      </c>
      <c r="T19" s="2"/>
    </row>
    <row r="20" spans="2:20" ht="14.1" customHeight="1" x14ac:dyDescent="0.15">
      <c r="B20" s="12">
        <v>8</v>
      </c>
      <c r="C20" s="771" t="s">
        <v>72</v>
      </c>
      <c r="D20" s="772"/>
      <c r="E20" s="393" t="s">
        <v>546</v>
      </c>
      <c r="F20" s="592"/>
      <c r="G20" s="593"/>
      <c r="H20" s="594"/>
      <c r="I20" s="594"/>
      <c r="J20" s="594"/>
      <c r="K20" s="594"/>
      <c r="L20" s="593"/>
      <c r="M20" s="595"/>
      <c r="N20" s="595"/>
      <c r="O20" s="595"/>
      <c r="P20" s="592"/>
      <c r="Q20" s="596"/>
      <c r="R20" s="597"/>
      <c r="S20" s="814"/>
      <c r="T20" s="2"/>
    </row>
    <row r="21" spans="2:20" ht="14.1" customHeight="1" x14ac:dyDescent="0.15">
      <c r="B21" s="12">
        <v>9</v>
      </c>
      <c r="C21" s="771" t="s">
        <v>146</v>
      </c>
      <c r="D21" s="772"/>
      <c r="E21" s="393" t="s">
        <v>546</v>
      </c>
      <c r="F21" s="586"/>
      <c r="G21" s="587"/>
      <c r="H21" s="588"/>
      <c r="I21" s="588"/>
      <c r="J21" s="588"/>
      <c r="K21" s="588"/>
      <c r="L21" s="587"/>
      <c r="M21" s="589"/>
      <c r="N21" s="589"/>
      <c r="O21" s="589"/>
      <c r="P21" s="586"/>
      <c r="Q21" s="590"/>
      <c r="R21" s="591"/>
      <c r="S21" s="813" t="s">
        <v>59</v>
      </c>
      <c r="T21" s="2"/>
    </row>
    <row r="22" spans="2:20" ht="14.1" customHeight="1" x14ac:dyDescent="0.15">
      <c r="B22" s="12">
        <v>10</v>
      </c>
      <c r="C22" s="771" t="s">
        <v>73</v>
      </c>
      <c r="D22" s="772"/>
      <c r="E22" s="393" t="s">
        <v>546</v>
      </c>
      <c r="F22" s="586"/>
      <c r="G22" s="587"/>
      <c r="H22" s="588"/>
      <c r="I22" s="588"/>
      <c r="J22" s="588"/>
      <c r="K22" s="588"/>
      <c r="L22" s="587"/>
      <c r="M22" s="589"/>
      <c r="N22" s="589"/>
      <c r="O22" s="589"/>
      <c r="P22" s="586"/>
      <c r="Q22" s="590"/>
      <c r="R22" s="591"/>
      <c r="S22" s="814"/>
      <c r="T22" s="2"/>
    </row>
    <row r="23" spans="2:20" ht="14.1" customHeight="1" x14ac:dyDescent="0.15">
      <c r="B23" s="12">
        <v>11</v>
      </c>
      <c r="C23" s="771" t="s">
        <v>74</v>
      </c>
      <c r="D23" s="772"/>
      <c r="E23" s="393" t="s">
        <v>466</v>
      </c>
      <c r="F23" s="592"/>
      <c r="G23" s="593"/>
      <c r="H23" s="594"/>
      <c r="I23" s="594"/>
      <c r="J23" s="594"/>
      <c r="K23" s="594"/>
      <c r="L23" s="593"/>
      <c r="M23" s="595"/>
      <c r="N23" s="595"/>
      <c r="O23" s="595"/>
      <c r="P23" s="592"/>
      <c r="Q23" s="596"/>
      <c r="R23" s="597"/>
      <c r="S23" s="383" t="s">
        <v>83</v>
      </c>
      <c r="T23" s="2"/>
    </row>
    <row r="24" spans="2:20" ht="14.1" customHeight="1" x14ac:dyDescent="0.15">
      <c r="B24" s="12">
        <v>12</v>
      </c>
      <c r="C24" s="771" t="s">
        <v>21</v>
      </c>
      <c r="D24" s="772"/>
      <c r="E24" s="393" t="s">
        <v>546</v>
      </c>
      <c r="F24" s="592"/>
      <c r="G24" s="593"/>
      <c r="H24" s="594"/>
      <c r="I24" s="594"/>
      <c r="J24" s="594"/>
      <c r="K24" s="594"/>
      <c r="L24" s="593"/>
      <c r="M24" s="595"/>
      <c r="N24" s="595"/>
      <c r="O24" s="595"/>
      <c r="P24" s="592"/>
      <c r="Q24" s="596"/>
      <c r="R24" s="597"/>
      <c r="S24" s="383" t="s">
        <v>452</v>
      </c>
      <c r="T24" s="2"/>
    </row>
    <row r="25" spans="2:20" ht="14.1" customHeight="1" x14ac:dyDescent="0.15">
      <c r="B25" s="12">
        <v>13</v>
      </c>
      <c r="C25" s="771" t="s">
        <v>75</v>
      </c>
      <c r="D25" s="772"/>
      <c r="E25" s="393" t="s">
        <v>546</v>
      </c>
      <c r="F25" s="133">
        <v>24</v>
      </c>
      <c r="G25" s="547">
        <v>25</v>
      </c>
      <c r="H25" s="148">
        <v>26</v>
      </c>
      <c r="I25" s="148">
        <v>25</v>
      </c>
      <c r="J25" s="148">
        <v>27</v>
      </c>
      <c r="K25" s="148">
        <v>25</v>
      </c>
      <c r="L25" s="598"/>
      <c r="M25" s="520"/>
      <c r="N25" s="520"/>
      <c r="O25" s="520"/>
      <c r="P25" s="688">
        <v>27</v>
      </c>
      <c r="Q25" s="673">
        <v>25</v>
      </c>
      <c r="R25" s="689">
        <v>25.333333333333332</v>
      </c>
      <c r="S25" s="382" t="s">
        <v>61</v>
      </c>
      <c r="T25" s="2"/>
    </row>
    <row r="26" spans="2:20" ht="14.1" customHeight="1" x14ac:dyDescent="0.15">
      <c r="B26" s="12">
        <v>14</v>
      </c>
      <c r="C26" s="771" t="s">
        <v>46</v>
      </c>
      <c r="D26" s="772"/>
      <c r="E26" s="393" t="s">
        <v>546</v>
      </c>
      <c r="F26" s="137">
        <v>6.0000000000000001E-3</v>
      </c>
      <c r="G26" s="141">
        <v>6.0000000000000001E-3</v>
      </c>
      <c r="H26" s="184">
        <v>8.9999999999999993E-3</v>
      </c>
      <c r="I26" s="184">
        <v>1.4E-2</v>
      </c>
      <c r="J26" s="184">
        <v>6.0000000000000001E-3</v>
      </c>
      <c r="K26" s="184">
        <v>1.2E-2</v>
      </c>
      <c r="L26" s="599"/>
      <c r="M26" s="121"/>
      <c r="N26" s="121"/>
      <c r="O26" s="121"/>
      <c r="P26" s="690">
        <v>1.4E-2</v>
      </c>
      <c r="Q26" s="662">
        <v>6.0000000000000001E-3</v>
      </c>
      <c r="R26" s="661">
        <v>8.8333333333333319E-3</v>
      </c>
      <c r="S26" s="383" t="s">
        <v>58</v>
      </c>
      <c r="T26" s="2"/>
    </row>
    <row r="27" spans="2:20" ht="14.1" customHeight="1" x14ac:dyDescent="0.15">
      <c r="B27" s="12">
        <v>15</v>
      </c>
      <c r="C27" s="771" t="s">
        <v>76</v>
      </c>
      <c r="D27" s="772"/>
      <c r="E27" s="393" t="s">
        <v>546</v>
      </c>
      <c r="F27" s="132"/>
      <c r="G27" s="600"/>
      <c r="H27" s="402"/>
      <c r="I27" s="402"/>
      <c r="J27" s="402"/>
      <c r="K27" s="402"/>
      <c r="L27" s="600"/>
      <c r="M27" s="123"/>
      <c r="N27" s="123"/>
      <c r="O27" s="123"/>
      <c r="P27" s="691">
        <v>0</v>
      </c>
      <c r="Q27" s="692">
        <v>0</v>
      </c>
      <c r="R27" s="693" t="e">
        <v>#DIV/0!</v>
      </c>
      <c r="S27" s="383" t="s">
        <v>454</v>
      </c>
      <c r="T27" s="2"/>
    </row>
    <row r="28" spans="2:20" ht="14.1" customHeight="1" x14ac:dyDescent="0.15">
      <c r="B28" s="12">
        <v>16</v>
      </c>
      <c r="C28" s="771" t="s">
        <v>147</v>
      </c>
      <c r="D28" s="772"/>
      <c r="E28" s="393" t="s">
        <v>546</v>
      </c>
      <c r="F28" s="135"/>
      <c r="G28" s="599"/>
      <c r="H28" s="184"/>
      <c r="I28" s="184"/>
      <c r="J28" s="184"/>
      <c r="K28" s="184"/>
      <c r="L28" s="599"/>
      <c r="M28" s="121"/>
      <c r="N28" s="121"/>
      <c r="O28" s="121"/>
      <c r="P28" s="691">
        <v>0</v>
      </c>
      <c r="Q28" s="692">
        <v>0</v>
      </c>
      <c r="R28" s="693" t="e">
        <v>#DIV/0!</v>
      </c>
      <c r="S28" s="805" t="s">
        <v>60</v>
      </c>
      <c r="T28" s="2"/>
    </row>
    <row r="29" spans="2:20" ht="14.1" customHeight="1" x14ac:dyDescent="0.15">
      <c r="B29" s="12">
        <v>17</v>
      </c>
      <c r="C29" s="771" t="s">
        <v>148</v>
      </c>
      <c r="D29" s="772"/>
      <c r="E29" s="393" t="s">
        <v>546</v>
      </c>
      <c r="F29" s="135"/>
      <c r="G29" s="599"/>
      <c r="H29" s="184"/>
      <c r="I29" s="184"/>
      <c r="J29" s="184"/>
      <c r="K29" s="184"/>
      <c r="L29" s="599"/>
      <c r="M29" s="121"/>
      <c r="N29" s="121"/>
      <c r="O29" s="121"/>
      <c r="P29" s="691">
        <v>0</v>
      </c>
      <c r="Q29" s="692">
        <v>0</v>
      </c>
      <c r="R29" s="693" t="e">
        <v>#DIV/0!</v>
      </c>
      <c r="S29" s="805"/>
      <c r="T29" s="2"/>
    </row>
    <row r="30" spans="2:20" ht="14.1" customHeight="1" x14ac:dyDescent="0.15">
      <c r="B30" s="12">
        <v>18</v>
      </c>
      <c r="C30" s="771" t="s">
        <v>99</v>
      </c>
      <c r="D30" s="772"/>
      <c r="E30" s="393" t="s">
        <v>546</v>
      </c>
      <c r="F30" s="132"/>
      <c r="G30" s="600"/>
      <c r="H30" s="402"/>
      <c r="I30" s="402"/>
      <c r="J30" s="402"/>
      <c r="K30" s="402"/>
      <c r="L30" s="600"/>
      <c r="M30" s="123"/>
      <c r="N30" s="123"/>
      <c r="O30" s="123"/>
      <c r="P30" s="691">
        <v>0</v>
      </c>
      <c r="Q30" s="694">
        <v>0</v>
      </c>
      <c r="R30" s="695" t="e">
        <v>#DIV/0!</v>
      </c>
      <c r="S30" s="813" t="s">
        <v>61</v>
      </c>
      <c r="T30" s="2"/>
    </row>
    <row r="31" spans="2:20" ht="14.1" customHeight="1" x14ac:dyDescent="0.15">
      <c r="B31" s="12">
        <v>19</v>
      </c>
      <c r="C31" s="771" t="s">
        <v>77</v>
      </c>
      <c r="D31" s="772"/>
      <c r="E31" s="393" t="s">
        <v>466</v>
      </c>
      <c r="F31" s="133"/>
      <c r="G31" s="598"/>
      <c r="H31" s="148"/>
      <c r="I31" s="148"/>
      <c r="J31" s="148"/>
      <c r="K31" s="148"/>
      <c r="L31" s="598"/>
      <c r="M31" s="520"/>
      <c r="N31" s="520"/>
      <c r="O31" s="520"/>
      <c r="P31" s="691">
        <v>0</v>
      </c>
      <c r="Q31" s="692">
        <v>0</v>
      </c>
      <c r="R31" s="693" t="e">
        <v>#DIV/0!</v>
      </c>
      <c r="S31" s="808"/>
      <c r="T31" s="2"/>
    </row>
    <row r="32" spans="2:20" ht="14.1" customHeight="1" x14ac:dyDescent="0.15">
      <c r="B32" s="12">
        <v>20</v>
      </c>
      <c r="C32" s="771" t="s">
        <v>49</v>
      </c>
      <c r="D32" s="772"/>
      <c r="E32" s="393" t="s">
        <v>546</v>
      </c>
      <c r="F32" s="133">
        <v>59</v>
      </c>
      <c r="G32" s="547">
        <v>71</v>
      </c>
      <c r="H32" s="148">
        <v>68</v>
      </c>
      <c r="I32" s="148">
        <v>67</v>
      </c>
      <c r="J32" s="148">
        <v>60</v>
      </c>
      <c r="K32" s="148">
        <v>65</v>
      </c>
      <c r="L32" s="598"/>
      <c r="M32" s="520"/>
      <c r="N32" s="520"/>
      <c r="O32" s="520"/>
      <c r="P32" s="682">
        <v>71</v>
      </c>
      <c r="Q32" s="696">
        <v>59</v>
      </c>
      <c r="R32" s="674">
        <v>65</v>
      </c>
      <c r="S32" s="808"/>
      <c r="T32" s="2"/>
    </row>
    <row r="33" spans="1:20" ht="14.1" customHeight="1" x14ac:dyDescent="0.15">
      <c r="B33" s="12">
        <v>21</v>
      </c>
      <c r="C33" s="771" t="s">
        <v>56</v>
      </c>
      <c r="D33" s="772"/>
      <c r="E33" s="393" t="s">
        <v>540</v>
      </c>
      <c r="F33" s="132">
        <v>2.2999999999999998</v>
      </c>
      <c r="G33" s="538">
        <v>2.2000000000000002</v>
      </c>
      <c r="H33" s="402">
        <v>5.0999999999999996</v>
      </c>
      <c r="I33" s="402">
        <v>6.6</v>
      </c>
      <c r="J33" s="402">
        <v>2.6</v>
      </c>
      <c r="K33" s="402">
        <v>5.5</v>
      </c>
      <c r="L33" s="600"/>
      <c r="M33" s="123"/>
      <c r="N33" s="123"/>
      <c r="O33" s="123"/>
      <c r="P33" s="649">
        <v>6.6</v>
      </c>
      <c r="Q33" s="650">
        <v>2.2000000000000002</v>
      </c>
      <c r="R33" s="651">
        <v>4.05</v>
      </c>
      <c r="S33" s="808"/>
      <c r="T33" s="2"/>
    </row>
    <row r="34" spans="1:20" ht="14.1" customHeight="1" x14ac:dyDescent="0.15">
      <c r="B34" s="12">
        <v>22</v>
      </c>
      <c r="C34" s="771" t="s">
        <v>580</v>
      </c>
      <c r="D34" s="772"/>
      <c r="E34" s="393" t="s">
        <v>466</v>
      </c>
      <c r="F34" s="132">
        <v>7.7</v>
      </c>
      <c r="G34" s="538">
        <v>8.4</v>
      </c>
      <c r="H34" s="402">
        <v>9.3000000000000007</v>
      </c>
      <c r="I34" s="402">
        <v>7.6</v>
      </c>
      <c r="J34" s="402">
        <v>7.5</v>
      </c>
      <c r="K34" s="402">
        <v>7.4</v>
      </c>
      <c r="L34" s="600"/>
      <c r="M34" s="123"/>
      <c r="N34" s="123"/>
      <c r="O34" s="123"/>
      <c r="P34" s="649">
        <v>9.3000000000000007</v>
      </c>
      <c r="Q34" s="697">
        <v>7.4</v>
      </c>
      <c r="R34" s="651">
        <v>7.9833333333333334</v>
      </c>
      <c r="S34" s="808"/>
      <c r="T34" s="2"/>
    </row>
    <row r="35" spans="1:20" ht="27.75" customHeight="1" x14ac:dyDescent="0.15">
      <c r="A35" s="620"/>
      <c r="B35" s="18">
        <v>23</v>
      </c>
      <c r="C35" s="771" t="s">
        <v>78</v>
      </c>
      <c r="D35" s="772"/>
      <c r="E35" s="559" t="s">
        <v>466</v>
      </c>
      <c r="F35" s="602"/>
      <c r="G35" s="603"/>
      <c r="H35" s="604"/>
      <c r="I35" s="604"/>
      <c r="J35" s="604"/>
      <c r="K35" s="604"/>
      <c r="L35" s="603"/>
      <c r="M35" s="605"/>
      <c r="N35" s="605"/>
      <c r="O35" s="605"/>
      <c r="P35" s="601">
        <f t="shared" ref="P35:P39" si="0">IF(MAX(F35:K35)=0,0,MAX(F35:K35))</f>
        <v>0</v>
      </c>
      <c r="Q35" s="550"/>
      <c r="R35" s="343"/>
      <c r="S35" s="814"/>
      <c r="T35" s="2"/>
    </row>
    <row r="36" spans="1:20" ht="27" customHeight="1" x14ac:dyDescent="0.15">
      <c r="B36" s="12">
        <v>24</v>
      </c>
      <c r="C36" s="771" t="s">
        <v>222</v>
      </c>
      <c r="D36" s="772"/>
      <c r="E36" s="559" t="s">
        <v>613</v>
      </c>
      <c r="F36" s="602"/>
      <c r="G36" s="603"/>
      <c r="H36" s="604"/>
      <c r="I36" s="604"/>
      <c r="J36" s="604"/>
      <c r="K36" s="604"/>
      <c r="L36" s="603"/>
      <c r="M36" s="605"/>
      <c r="N36" s="605"/>
      <c r="O36" s="605"/>
      <c r="P36" s="601">
        <f t="shared" si="0"/>
        <v>0</v>
      </c>
      <c r="Q36" s="550"/>
      <c r="R36" s="343"/>
      <c r="S36" s="394" t="s">
        <v>229</v>
      </c>
      <c r="T36" s="2"/>
    </row>
    <row r="37" spans="1:20" ht="12.75" customHeight="1" x14ac:dyDescent="0.15">
      <c r="B37" s="12">
        <v>25</v>
      </c>
      <c r="C37" s="771" t="s">
        <v>185</v>
      </c>
      <c r="D37" s="772"/>
      <c r="E37" s="559" t="s">
        <v>546</v>
      </c>
      <c r="F37" s="602"/>
      <c r="G37" s="603"/>
      <c r="H37" s="604"/>
      <c r="I37" s="604"/>
      <c r="J37" s="604"/>
      <c r="K37" s="604"/>
      <c r="L37" s="603"/>
      <c r="M37" s="605"/>
      <c r="N37" s="605"/>
      <c r="O37" s="605"/>
      <c r="P37" s="601">
        <f t="shared" si="0"/>
        <v>0</v>
      </c>
      <c r="Q37" s="550"/>
      <c r="R37" s="343"/>
      <c r="S37" s="382" t="s">
        <v>60</v>
      </c>
      <c r="T37" s="2"/>
    </row>
    <row r="38" spans="1:20" ht="14.1" customHeight="1" x14ac:dyDescent="0.15">
      <c r="B38" s="12">
        <v>26</v>
      </c>
      <c r="C38" s="771" t="s">
        <v>42</v>
      </c>
      <c r="D38" s="772"/>
      <c r="E38" s="559" t="s">
        <v>546</v>
      </c>
      <c r="F38" s="602"/>
      <c r="G38" s="603"/>
      <c r="H38" s="604"/>
      <c r="I38" s="604"/>
      <c r="J38" s="604"/>
      <c r="K38" s="604"/>
      <c r="L38" s="603"/>
      <c r="M38" s="605"/>
      <c r="N38" s="605"/>
      <c r="O38" s="605"/>
      <c r="P38" s="601">
        <f t="shared" si="0"/>
        <v>0</v>
      </c>
      <c r="Q38" s="550"/>
      <c r="R38" s="343"/>
      <c r="S38" s="382" t="s">
        <v>82</v>
      </c>
      <c r="T38" s="2"/>
    </row>
    <row r="39" spans="1:20" ht="21.75" customHeight="1" thickBot="1" x14ac:dyDescent="0.2">
      <c r="B39" s="79">
        <v>27</v>
      </c>
      <c r="C39" s="837" t="s">
        <v>258</v>
      </c>
      <c r="D39" s="838"/>
      <c r="E39" s="556" t="s">
        <v>546</v>
      </c>
      <c r="F39" s="606"/>
      <c r="G39" s="607"/>
      <c r="H39" s="608"/>
      <c r="I39" s="608"/>
      <c r="J39" s="608"/>
      <c r="K39" s="608"/>
      <c r="L39" s="607"/>
      <c r="M39" s="609"/>
      <c r="N39" s="609"/>
      <c r="O39" s="609"/>
      <c r="P39" s="601">
        <f t="shared" si="0"/>
        <v>0</v>
      </c>
      <c r="Q39" s="406"/>
      <c r="R39" s="300"/>
      <c r="S39" s="384" t="s">
        <v>61</v>
      </c>
      <c r="T39" s="2"/>
    </row>
    <row r="40" spans="1:20" s="44" customFormat="1" ht="15" customHeight="1" thickBot="1" x14ac:dyDescent="0.2">
      <c r="B40" s="880" t="s">
        <v>607</v>
      </c>
      <c r="C40" s="881"/>
      <c r="D40" s="881"/>
      <c r="E40" s="479" t="s">
        <v>128</v>
      </c>
      <c r="F40" s="991" t="s">
        <v>5</v>
      </c>
      <c r="G40" s="991"/>
      <c r="H40" s="991"/>
      <c r="I40" s="991"/>
      <c r="J40" s="991"/>
      <c r="K40" s="991"/>
      <c r="L40" s="991"/>
      <c r="M40" s="991"/>
      <c r="N40" s="991"/>
      <c r="O40" s="991"/>
      <c r="P40" s="991"/>
      <c r="Q40" s="991"/>
      <c r="R40" s="991"/>
      <c r="S40" s="480" t="s">
        <v>601</v>
      </c>
      <c r="T40" s="398"/>
    </row>
    <row r="41" spans="1:20" ht="14.1" customHeight="1" x14ac:dyDescent="0.15">
      <c r="B41" s="17">
        <v>1</v>
      </c>
      <c r="C41" s="771" t="s">
        <v>125</v>
      </c>
      <c r="D41" s="772"/>
      <c r="E41" s="390" t="s">
        <v>152</v>
      </c>
      <c r="F41" s="126">
        <v>0.1</v>
      </c>
      <c r="G41" s="482" t="s">
        <v>271</v>
      </c>
      <c r="H41" s="386" t="s">
        <v>271</v>
      </c>
      <c r="I41" s="386" t="s">
        <v>271</v>
      </c>
      <c r="J41" s="386" t="s">
        <v>271</v>
      </c>
      <c r="K41" s="386" t="s">
        <v>271</v>
      </c>
      <c r="L41" s="610"/>
      <c r="M41" s="611"/>
      <c r="N41" s="611"/>
      <c r="O41" s="611"/>
      <c r="P41" s="488"/>
      <c r="Q41" s="489"/>
      <c r="R41" s="490"/>
      <c r="S41" s="807" t="s">
        <v>61</v>
      </c>
      <c r="T41" s="2"/>
    </row>
    <row r="42" spans="1:20" ht="14.1" customHeight="1" x14ac:dyDescent="0.15">
      <c r="B42" s="12">
        <v>2</v>
      </c>
      <c r="C42" s="771" t="s">
        <v>582</v>
      </c>
      <c r="D42" s="772"/>
      <c r="E42" s="393" t="s">
        <v>152</v>
      </c>
      <c r="F42" s="132">
        <v>1</v>
      </c>
      <c r="G42" s="492">
        <v>1.4</v>
      </c>
      <c r="H42" s="410">
        <v>3.7</v>
      </c>
      <c r="I42" s="410" t="s">
        <v>285</v>
      </c>
      <c r="J42" s="410">
        <v>0.6</v>
      </c>
      <c r="K42" s="410" t="s">
        <v>285</v>
      </c>
      <c r="L42" s="612"/>
      <c r="M42" s="515"/>
      <c r="N42" s="515"/>
      <c r="O42" s="515"/>
      <c r="P42" s="500"/>
      <c r="Q42" s="501"/>
      <c r="R42" s="502"/>
      <c r="S42" s="808"/>
      <c r="T42" s="2"/>
    </row>
    <row r="43" spans="1:20" ht="14.1" customHeight="1" x14ac:dyDescent="0.15">
      <c r="B43" s="17">
        <v>3</v>
      </c>
      <c r="C43" s="771" t="s">
        <v>583</v>
      </c>
      <c r="D43" s="772"/>
      <c r="E43" s="393" t="s">
        <v>152</v>
      </c>
      <c r="F43" s="127">
        <v>2.4</v>
      </c>
      <c r="G43" s="492">
        <v>3.7</v>
      </c>
      <c r="H43" s="410">
        <v>7.1</v>
      </c>
      <c r="I43" s="410">
        <v>4.4000000000000004</v>
      </c>
      <c r="J43" s="410">
        <v>2.8</v>
      </c>
      <c r="K43" s="410">
        <v>3.7</v>
      </c>
      <c r="L43" s="612"/>
      <c r="M43" s="515"/>
      <c r="N43" s="515"/>
      <c r="O43" s="515"/>
      <c r="P43" s="500"/>
      <c r="Q43" s="501"/>
      <c r="R43" s="502"/>
      <c r="S43" s="808"/>
      <c r="T43" s="2"/>
    </row>
    <row r="44" spans="1:20" ht="14.1" customHeight="1" x14ac:dyDescent="0.15">
      <c r="B44" s="17">
        <v>4</v>
      </c>
      <c r="C44" s="771" t="s">
        <v>584</v>
      </c>
      <c r="D44" s="774"/>
      <c r="E44" s="393" t="s">
        <v>152</v>
      </c>
      <c r="F44" s="127">
        <v>2</v>
      </c>
      <c r="G44" s="492">
        <v>2</v>
      </c>
      <c r="H44" s="410">
        <v>7</v>
      </c>
      <c r="I44" s="410">
        <v>4</v>
      </c>
      <c r="J44" s="410">
        <v>3</v>
      </c>
      <c r="K44" s="410">
        <v>4</v>
      </c>
      <c r="L44" s="612"/>
      <c r="M44" s="515"/>
      <c r="N44" s="515"/>
      <c r="O44" s="515"/>
      <c r="P44" s="500"/>
      <c r="Q44" s="501"/>
      <c r="R44" s="502"/>
      <c r="S44" s="808"/>
      <c r="T44" s="2"/>
    </row>
    <row r="45" spans="1:20" ht="14.1" customHeight="1" x14ac:dyDescent="0.15">
      <c r="B45" s="12">
        <v>5</v>
      </c>
      <c r="C45" s="771" t="s">
        <v>126</v>
      </c>
      <c r="D45" s="774"/>
      <c r="E45" s="393" t="s">
        <v>152</v>
      </c>
      <c r="F45" s="139">
        <v>0.2</v>
      </c>
      <c r="G45" s="492">
        <v>0.25</v>
      </c>
      <c r="H45" s="410">
        <v>0.84</v>
      </c>
      <c r="I45" s="410">
        <v>0.64</v>
      </c>
      <c r="J45" s="410">
        <v>0.33</v>
      </c>
      <c r="K45" s="410">
        <v>0.35</v>
      </c>
      <c r="L45" s="612"/>
      <c r="M45" s="515"/>
      <c r="N45" s="515"/>
      <c r="O45" s="515"/>
      <c r="P45" s="500"/>
      <c r="Q45" s="501"/>
      <c r="R45" s="502"/>
      <c r="S45" s="808"/>
      <c r="T45" s="2"/>
    </row>
    <row r="46" spans="1:20" ht="14.1" customHeight="1" x14ac:dyDescent="0.15">
      <c r="B46" s="17">
        <v>6</v>
      </c>
      <c r="C46" s="771" t="s">
        <v>178</v>
      </c>
      <c r="D46" s="774"/>
      <c r="E46" s="390" t="s">
        <v>152</v>
      </c>
      <c r="F46" s="127">
        <v>1.0999999999999999E-2</v>
      </c>
      <c r="G46" s="492">
        <v>1.6E-2</v>
      </c>
      <c r="H46" s="410">
        <v>3.5999999999999997E-2</v>
      </c>
      <c r="I46" s="410">
        <v>1.7999999999999999E-2</v>
      </c>
      <c r="J46" s="410">
        <v>1.2E-2</v>
      </c>
      <c r="K46" s="410">
        <v>1.4E-2</v>
      </c>
      <c r="L46" s="612"/>
      <c r="M46" s="515"/>
      <c r="N46" s="515"/>
      <c r="O46" s="515"/>
      <c r="P46" s="500"/>
      <c r="Q46" s="501"/>
      <c r="R46" s="502"/>
      <c r="S46" s="808"/>
      <c r="T46" s="2"/>
    </row>
    <row r="47" spans="1:20" ht="14.1" customHeight="1" x14ac:dyDescent="0.15">
      <c r="B47" s="17">
        <v>7</v>
      </c>
      <c r="C47" s="771" t="s">
        <v>585</v>
      </c>
      <c r="D47" s="774"/>
      <c r="E47" s="390" t="s">
        <v>181</v>
      </c>
      <c r="F47" s="127">
        <v>11</v>
      </c>
      <c r="G47" s="492">
        <v>10</v>
      </c>
      <c r="H47" s="410">
        <v>12</v>
      </c>
      <c r="I47" s="410">
        <v>8.1</v>
      </c>
      <c r="J47" s="410">
        <v>9.4</v>
      </c>
      <c r="K47" s="410">
        <v>9.1999999999999993</v>
      </c>
      <c r="L47" s="612"/>
      <c r="M47" s="515"/>
      <c r="N47" s="515"/>
      <c r="O47" s="515"/>
      <c r="P47" s="500"/>
      <c r="Q47" s="501"/>
      <c r="R47" s="502"/>
      <c r="S47" s="808"/>
      <c r="T47" s="2"/>
    </row>
    <row r="48" spans="1:20" ht="14.1" customHeight="1" x14ac:dyDescent="0.15">
      <c r="B48" s="12">
        <v>8</v>
      </c>
      <c r="C48" s="771" t="s">
        <v>457</v>
      </c>
      <c r="D48" s="772"/>
      <c r="E48" s="393" t="s">
        <v>156</v>
      </c>
      <c r="F48" s="127">
        <v>6</v>
      </c>
      <c r="G48" s="492">
        <v>1</v>
      </c>
      <c r="H48" s="410">
        <v>56</v>
      </c>
      <c r="I48" s="410">
        <v>66</v>
      </c>
      <c r="J48" s="410">
        <v>38</v>
      </c>
      <c r="K48" s="410">
        <v>79</v>
      </c>
      <c r="L48" s="612"/>
      <c r="M48" s="515"/>
      <c r="N48" s="515"/>
      <c r="O48" s="515"/>
      <c r="P48" s="500"/>
      <c r="Q48" s="501"/>
      <c r="R48" s="502"/>
      <c r="S48" s="808"/>
      <c r="T48" s="2"/>
    </row>
    <row r="49" spans="2:20" ht="14.1" customHeight="1" x14ac:dyDescent="0.15">
      <c r="B49" s="17">
        <v>9</v>
      </c>
      <c r="C49" s="771" t="s">
        <v>77</v>
      </c>
      <c r="D49" s="772"/>
      <c r="E49" s="393" t="s">
        <v>426</v>
      </c>
      <c r="F49" s="127">
        <v>2</v>
      </c>
      <c r="G49" s="492">
        <v>1</v>
      </c>
      <c r="H49" s="410">
        <v>3</v>
      </c>
      <c r="I49" s="410">
        <v>1</v>
      </c>
      <c r="J49" s="410" t="s">
        <v>286</v>
      </c>
      <c r="K49" s="410">
        <v>3</v>
      </c>
      <c r="L49" s="612"/>
      <c r="M49" s="515"/>
      <c r="N49" s="515"/>
      <c r="O49" s="515"/>
      <c r="P49" s="500"/>
      <c r="Q49" s="501"/>
      <c r="R49" s="502"/>
      <c r="S49" s="808"/>
      <c r="T49" s="2"/>
    </row>
    <row r="50" spans="2:20" ht="14.1" customHeight="1" x14ac:dyDescent="0.15">
      <c r="B50" s="17">
        <v>10</v>
      </c>
      <c r="C50" s="771" t="s">
        <v>154</v>
      </c>
      <c r="D50" s="772"/>
      <c r="E50" s="390" t="s">
        <v>152</v>
      </c>
      <c r="F50" s="127">
        <v>23</v>
      </c>
      <c r="G50" s="492">
        <v>25</v>
      </c>
      <c r="H50" s="410">
        <v>26</v>
      </c>
      <c r="I50" s="410">
        <v>23</v>
      </c>
      <c r="J50" s="410">
        <v>23</v>
      </c>
      <c r="K50" s="410">
        <v>23</v>
      </c>
      <c r="L50" s="612"/>
      <c r="M50" s="515"/>
      <c r="N50" s="515"/>
      <c r="O50" s="515"/>
      <c r="P50" s="500"/>
      <c r="Q50" s="501"/>
      <c r="R50" s="502"/>
      <c r="S50" s="808"/>
      <c r="T50" s="2"/>
    </row>
    <row r="51" spans="2:20" ht="14.1" customHeight="1" x14ac:dyDescent="0.15">
      <c r="B51" s="12">
        <v>11</v>
      </c>
      <c r="C51" s="992" t="s">
        <v>155</v>
      </c>
      <c r="D51" s="993"/>
      <c r="E51" s="393" t="s">
        <v>181</v>
      </c>
      <c r="F51" s="127" t="s">
        <v>271</v>
      </c>
      <c r="G51" s="492" t="s">
        <v>271</v>
      </c>
      <c r="H51" s="410" t="s">
        <v>271</v>
      </c>
      <c r="I51" s="410" t="s">
        <v>271</v>
      </c>
      <c r="J51" s="410" t="s">
        <v>271</v>
      </c>
      <c r="K51" s="410" t="s">
        <v>271</v>
      </c>
      <c r="L51" s="612"/>
      <c r="M51" s="515"/>
      <c r="N51" s="515"/>
      <c r="O51" s="515"/>
      <c r="P51" s="500"/>
      <c r="Q51" s="501"/>
      <c r="R51" s="502"/>
      <c r="S51" s="808"/>
      <c r="T51" s="2"/>
    </row>
    <row r="52" spans="2:20" ht="14.1" customHeight="1" x14ac:dyDescent="0.15">
      <c r="B52" s="17">
        <v>12</v>
      </c>
      <c r="C52" s="771" t="s">
        <v>179</v>
      </c>
      <c r="D52" s="772"/>
      <c r="E52" s="393" t="s">
        <v>182</v>
      </c>
      <c r="F52" s="127">
        <v>2.7</v>
      </c>
      <c r="G52" s="492">
        <v>2.4</v>
      </c>
      <c r="H52" s="410">
        <v>0.7</v>
      </c>
      <c r="I52" s="410"/>
      <c r="J52" s="410"/>
      <c r="K52" s="410"/>
      <c r="L52" s="612"/>
      <c r="M52" s="515"/>
      <c r="N52" s="515"/>
      <c r="O52" s="515"/>
      <c r="P52" s="500"/>
      <c r="Q52" s="501"/>
      <c r="R52" s="502"/>
      <c r="S52" s="808"/>
      <c r="T52" s="2"/>
    </row>
    <row r="53" spans="2:20" ht="14.1" customHeight="1" x14ac:dyDescent="0.15">
      <c r="B53" s="17">
        <v>13</v>
      </c>
      <c r="C53" s="771" t="s">
        <v>230</v>
      </c>
      <c r="D53" s="772"/>
      <c r="E53" s="393" t="s">
        <v>231</v>
      </c>
      <c r="F53" s="127">
        <v>110</v>
      </c>
      <c r="G53" s="492">
        <v>120</v>
      </c>
      <c r="H53" s="410">
        <v>130</v>
      </c>
      <c r="I53" s="410">
        <v>100</v>
      </c>
      <c r="J53" s="410">
        <v>110</v>
      </c>
      <c r="K53" s="410">
        <v>100</v>
      </c>
      <c r="L53" s="612"/>
      <c r="M53" s="515"/>
      <c r="N53" s="515"/>
      <c r="O53" s="515"/>
      <c r="P53" s="500"/>
      <c r="Q53" s="501"/>
      <c r="R53" s="502"/>
      <c r="S53" s="808"/>
      <c r="T53" s="2"/>
    </row>
    <row r="54" spans="2:20" ht="14.1" customHeight="1" thickBot="1" x14ac:dyDescent="0.2">
      <c r="B54" s="12">
        <v>14</v>
      </c>
      <c r="C54" s="771" t="s">
        <v>180</v>
      </c>
      <c r="D54" s="772"/>
      <c r="E54" s="393" t="s">
        <v>181</v>
      </c>
      <c r="F54" s="127">
        <v>8.0000000000000002E-3</v>
      </c>
      <c r="G54" s="492">
        <v>8.9999999999999993E-3</v>
      </c>
      <c r="H54" s="410">
        <v>3.6999999999999998E-2</v>
      </c>
      <c r="I54" s="410">
        <v>3.0000000000000001E-3</v>
      </c>
      <c r="J54" s="410">
        <v>5.0000000000000001E-3</v>
      </c>
      <c r="K54" s="410">
        <v>5.0000000000000001E-3</v>
      </c>
      <c r="L54" s="612"/>
      <c r="M54" s="515"/>
      <c r="N54" s="515"/>
      <c r="O54" s="515"/>
      <c r="P54" s="20"/>
      <c r="Q54" s="21"/>
      <c r="R54" s="621"/>
      <c r="S54" s="809"/>
      <c r="T54" s="2"/>
    </row>
    <row r="55" spans="2:20" ht="15" customHeight="1" thickBot="1" x14ac:dyDescent="0.2">
      <c r="B55" s="880" t="s">
        <v>554</v>
      </c>
      <c r="C55" s="881"/>
      <c r="D55" s="881"/>
      <c r="E55" s="882"/>
      <c r="F55" s="168" t="s">
        <v>213</v>
      </c>
      <c r="G55" s="613" t="s">
        <v>213</v>
      </c>
      <c r="H55" s="614" t="s">
        <v>213</v>
      </c>
      <c r="I55" s="615" t="s">
        <v>176</v>
      </c>
      <c r="J55" s="614" t="s">
        <v>176</v>
      </c>
      <c r="K55" s="615" t="s">
        <v>176</v>
      </c>
      <c r="L55" s="616"/>
      <c r="M55" s="617"/>
      <c r="N55" s="616"/>
      <c r="O55" s="618"/>
      <c r="P55" s="619"/>
      <c r="Q55" s="619"/>
      <c r="R55" s="619"/>
      <c r="S55" s="2"/>
      <c r="T55" s="2"/>
    </row>
    <row r="56" spans="2:20" ht="10.5" customHeight="1" x14ac:dyDescent="0.15">
      <c r="C56" s="3" t="s">
        <v>552</v>
      </c>
      <c r="D56" s="1"/>
      <c r="E56" s="1"/>
      <c r="F56" s="385"/>
      <c r="G56" s="385"/>
      <c r="H56" s="385"/>
      <c r="I56" s="385"/>
      <c r="J56" s="385"/>
      <c r="K56" s="385"/>
      <c r="L56" s="385"/>
      <c r="M56" s="1"/>
      <c r="N56" s="1"/>
      <c r="O56" s="385"/>
      <c r="P56" s="385"/>
      <c r="Q56" s="385"/>
      <c r="R56" s="385"/>
      <c r="S56" s="385"/>
      <c r="T56" s="385"/>
    </row>
    <row r="57" spans="2:20" ht="10.5" customHeight="1" x14ac:dyDescent="0.15">
      <c r="B57" s="527"/>
      <c r="D57" s="527"/>
      <c r="E57" s="527"/>
      <c r="F57" s="527"/>
      <c r="G57" s="527"/>
      <c r="H57" s="527"/>
      <c r="I57" s="527"/>
      <c r="J57" s="527"/>
      <c r="K57" s="527"/>
      <c r="L57" s="527"/>
      <c r="M57" s="527"/>
      <c r="N57" s="527"/>
      <c r="O57" s="527"/>
      <c r="P57" s="527"/>
      <c r="Q57" s="527"/>
      <c r="R57" s="527"/>
    </row>
    <row r="58" spans="2:20" ht="13.5" customHeight="1" x14ac:dyDescent="0.15">
      <c r="B58" s="705"/>
      <c r="C58" s="705"/>
      <c r="D58" s="705"/>
      <c r="E58" s="705"/>
      <c r="F58" s="705"/>
      <c r="G58" s="705"/>
      <c r="H58" s="705"/>
      <c r="I58" s="705"/>
      <c r="J58" s="705"/>
      <c r="K58" s="705"/>
      <c r="L58" s="705"/>
      <c r="M58" s="705"/>
      <c r="N58" s="705"/>
      <c r="O58" s="705"/>
      <c r="P58" s="705"/>
      <c r="Q58" s="705"/>
      <c r="R58" s="705"/>
    </row>
    <row r="59" spans="2:20" ht="13.5" customHeight="1" x14ac:dyDescent="0.15">
      <c r="B59" s="705"/>
      <c r="C59" s="705"/>
      <c r="D59" s="705"/>
      <c r="E59" s="705"/>
      <c r="F59" s="705"/>
      <c r="G59" s="705"/>
      <c r="H59" s="705"/>
      <c r="I59" s="705"/>
      <c r="J59" s="705"/>
      <c r="K59" s="705"/>
      <c r="L59" s="705"/>
      <c r="M59" s="705"/>
      <c r="N59" s="705"/>
      <c r="O59" s="705"/>
      <c r="P59" s="705"/>
      <c r="Q59" s="705"/>
      <c r="R59" s="705"/>
    </row>
  </sheetData>
  <mergeCells count="69">
    <mergeCell ref="B55:E55"/>
    <mergeCell ref="F3:H3"/>
    <mergeCell ref="F4:H4"/>
    <mergeCell ref="F40:O40"/>
    <mergeCell ref="P40:R40"/>
    <mergeCell ref="C48:D48"/>
    <mergeCell ref="C49:D49"/>
    <mergeCell ref="C50:D50"/>
    <mergeCell ref="C51:D51"/>
    <mergeCell ref="C52:D52"/>
    <mergeCell ref="C53:D53"/>
    <mergeCell ref="B40:D40"/>
    <mergeCell ref="C41:D41"/>
    <mergeCell ref="C34:D34"/>
    <mergeCell ref="C36:D36"/>
    <mergeCell ref="C37:D37"/>
    <mergeCell ref="C38:D38"/>
    <mergeCell ref="C39:D39"/>
    <mergeCell ref="S41:S54"/>
    <mergeCell ref="C42:D42"/>
    <mergeCell ref="C43:D43"/>
    <mergeCell ref="C44:D44"/>
    <mergeCell ref="C45:D45"/>
    <mergeCell ref="C46:D46"/>
    <mergeCell ref="C47:D47"/>
    <mergeCell ref="C54:D54"/>
    <mergeCell ref="C26:D26"/>
    <mergeCell ref="C27:D27"/>
    <mergeCell ref="C28:D28"/>
    <mergeCell ref="S28:S29"/>
    <mergeCell ref="C29:D29"/>
    <mergeCell ref="C30:D30"/>
    <mergeCell ref="S30:S35"/>
    <mergeCell ref="C31:D31"/>
    <mergeCell ref="C32:D32"/>
    <mergeCell ref="C33:D33"/>
    <mergeCell ref="C35:D35"/>
    <mergeCell ref="C25:D25"/>
    <mergeCell ref="C16:D16"/>
    <mergeCell ref="S16:S18"/>
    <mergeCell ref="C17:D17"/>
    <mergeCell ref="C18:D18"/>
    <mergeCell ref="C19:D19"/>
    <mergeCell ref="S19:S20"/>
    <mergeCell ref="C20:D20"/>
    <mergeCell ref="C21:D21"/>
    <mergeCell ref="S21:S22"/>
    <mergeCell ref="C22:D22"/>
    <mergeCell ref="C23:D23"/>
    <mergeCell ref="C24:D24"/>
    <mergeCell ref="D11:E11"/>
    <mergeCell ref="B12:D12"/>
    <mergeCell ref="F12:R12"/>
    <mergeCell ref="C13:D13"/>
    <mergeCell ref="S13:S15"/>
    <mergeCell ref="C14:D14"/>
    <mergeCell ref="C15:D15"/>
    <mergeCell ref="B6:C11"/>
    <mergeCell ref="D6:E6"/>
    <mergeCell ref="P6:P9"/>
    <mergeCell ref="Q6:Q9"/>
    <mergeCell ref="R6:R9"/>
    <mergeCell ref="S6:S11"/>
    <mergeCell ref="D7:E7"/>
    <mergeCell ref="D8:E8"/>
    <mergeCell ref="D9:E9"/>
    <mergeCell ref="D10:E10"/>
    <mergeCell ref="B4:C4"/>
    <mergeCell ref="B1:M1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66"/>
  <sheetViews>
    <sheetView zoomScale="90" zoomScaleNormal="90" zoomScaleSheetLayoutView="90" workbookViewId="0">
      <selection activeCell="F4" sqref="F4:H4"/>
    </sheetView>
  </sheetViews>
  <sheetFormatPr defaultRowHeight="13.5" x14ac:dyDescent="0.15"/>
  <cols>
    <col min="1" max="1" width="4.375" customWidth="1"/>
    <col min="2" max="2" width="5.5" customWidth="1"/>
    <col min="3" max="3" width="6.875" customWidth="1"/>
    <col min="4" max="4" width="16.375" customWidth="1"/>
    <col min="5" max="5" width="11.75" customWidth="1"/>
    <col min="10" max="12" width="9" style="699"/>
  </cols>
  <sheetData>
    <row r="1" spans="1:13" ht="14.25" x14ac:dyDescent="0.15">
      <c r="A1" s="3"/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</row>
    <row r="2" spans="1:13" ht="14.25" thickBot="1" x14ac:dyDescent="0.2">
      <c r="A2" s="3"/>
      <c r="B2" s="3"/>
      <c r="C2" s="15"/>
      <c r="D2" s="3"/>
      <c r="E2" s="3"/>
      <c r="F2" s="3"/>
      <c r="G2" s="3"/>
      <c r="H2" s="3"/>
      <c r="I2" s="3"/>
      <c r="J2" s="653"/>
      <c r="K2" s="653"/>
      <c r="L2" s="653"/>
      <c r="M2" s="4"/>
    </row>
    <row r="3" spans="1:13" ht="14.25" thickBot="1" x14ac:dyDescent="0.2">
      <c r="A3" s="3"/>
      <c r="B3" s="4"/>
      <c r="C3" s="9"/>
      <c r="D3" s="11"/>
      <c r="E3" s="4"/>
      <c r="F3" s="844" t="s">
        <v>7</v>
      </c>
      <c r="G3" s="932"/>
      <c r="H3" s="933"/>
      <c r="L3" s="654"/>
      <c r="M3" s="4"/>
    </row>
    <row r="4" spans="1:13" ht="15" thickBot="1" x14ac:dyDescent="0.2">
      <c r="A4" s="3"/>
      <c r="B4" s="844" t="s">
        <v>22</v>
      </c>
      <c r="C4" s="845"/>
      <c r="D4" s="698" t="s">
        <v>576</v>
      </c>
      <c r="E4" s="4"/>
      <c r="F4" s="934" t="s">
        <v>263</v>
      </c>
      <c r="G4" s="935"/>
      <c r="H4" s="936"/>
      <c r="L4" s="654"/>
      <c r="M4" s="4"/>
    </row>
    <row r="5" spans="1:13" ht="14.25" thickBot="1" x14ac:dyDescent="0.2">
      <c r="A5" s="3"/>
      <c r="B5" s="4"/>
      <c r="C5" s="4"/>
      <c r="D5" s="4"/>
      <c r="E5" s="4"/>
      <c r="F5" s="4"/>
      <c r="G5" s="4"/>
      <c r="H5" s="4"/>
      <c r="I5" s="4"/>
      <c r="J5" s="654"/>
      <c r="K5" s="654"/>
      <c r="L5" s="654"/>
      <c r="M5" s="4"/>
    </row>
    <row r="6" spans="1:13" x14ac:dyDescent="0.15">
      <c r="A6" s="3"/>
      <c r="B6" s="857" t="s">
        <v>122</v>
      </c>
      <c r="C6" s="858"/>
      <c r="D6" s="1006" t="s">
        <v>8</v>
      </c>
      <c r="E6" s="1007"/>
      <c r="F6" s="178">
        <v>45420</v>
      </c>
      <c r="G6" s="178">
        <v>45476</v>
      </c>
      <c r="H6" s="178"/>
      <c r="I6" s="289"/>
      <c r="J6" s="1008" t="s">
        <v>0</v>
      </c>
      <c r="K6" s="1011" t="s">
        <v>1</v>
      </c>
      <c r="L6" s="999" t="s">
        <v>2</v>
      </c>
      <c r="M6" s="807" t="s">
        <v>14</v>
      </c>
    </row>
    <row r="7" spans="1:13" x14ac:dyDescent="0.15">
      <c r="A7" s="3"/>
      <c r="B7" s="859"/>
      <c r="C7" s="860"/>
      <c r="D7" s="1002" t="s">
        <v>13</v>
      </c>
      <c r="E7" s="1003"/>
      <c r="F7" s="131">
        <v>0.42569444444444443</v>
      </c>
      <c r="G7" s="131">
        <v>0.4375</v>
      </c>
      <c r="H7" s="131"/>
      <c r="I7" s="290"/>
      <c r="J7" s="1009"/>
      <c r="K7" s="1012"/>
      <c r="L7" s="1000"/>
      <c r="M7" s="808"/>
    </row>
    <row r="8" spans="1:13" x14ac:dyDescent="0.15">
      <c r="A8" s="3"/>
      <c r="B8" s="859"/>
      <c r="C8" s="860"/>
      <c r="D8" s="1002" t="s">
        <v>9</v>
      </c>
      <c r="E8" s="1003"/>
      <c r="F8" s="134" t="s">
        <v>556</v>
      </c>
      <c r="G8" s="134" t="s">
        <v>558</v>
      </c>
      <c r="H8" s="134"/>
      <c r="I8" s="291"/>
      <c r="J8" s="1009"/>
      <c r="K8" s="1012"/>
      <c r="L8" s="1000"/>
      <c r="M8" s="808"/>
    </row>
    <row r="9" spans="1:13" x14ac:dyDescent="0.15">
      <c r="A9" s="3"/>
      <c r="B9" s="859"/>
      <c r="C9" s="860"/>
      <c r="D9" s="1002" t="s">
        <v>10</v>
      </c>
      <c r="E9" s="1003"/>
      <c r="F9" s="134" t="s">
        <v>562</v>
      </c>
      <c r="G9" s="134" t="s">
        <v>559</v>
      </c>
      <c r="H9" s="134"/>
      <c r="I9" s="286"/>
      <c r="J9" s="1010"/>
      <c r="K9" s="1013"/>
      <c r="L9" s="1001"/>
      <c r="M9" s="808"/>
    </row>
    <row r="10" spans="1:13" x14ac:dyDescent="0.15">
      <c r="A10" s="3"/>
      <c r="B10" s="859"/>
      <c r="C10" s="860"/>
      <c r="D10" s="1002" t="s">
        <v>11</v>
      </c>
      <c r="E10" s="1003"/>
      <c r="F10" s="71">
        <v>10.6</v>
      </c>
      <c r="G10" s="71">
        <v>23.9</v>
      </c>
      <c r="H10" s="71"/>
      <c r="I10" s="292"/>
      <c r="J10" s="649">
        <f>MAX(F10:I10)</f>
        <v>23.9</v>
      </c>
      <c r="K10" s="650">
        <f>MIN(F10:I10)</f>
        <v>10.6</v>
      </c>
      <c r="L10" s="651">
        <f>AVERAGEA(F10:I10)</f>
        <v>17.25</v>
      </c>
      <c r="M10" s="808"/>
    </row>
    <row r="11" spans="1:13" ht="14.25" thickBot="1" x14ac:dyDescent="0.2">
      <c r="A11" s="3"/>
      <c r="B11" s="861"/>
      <c r="C11" s="862"/>
      <c r="D11" s="1004" t="s">
        <v>12</v>
      </c>
      <c r="E11" s="1005"/>
      <c r="F11" s="71">
        <v>15.6</v>
      </c>
      <c r="G11" s="71">
        <v>19.399999999999999</v>
      </c>
      <c r="H11" s="201"/>
      <c r="I11" s="292"/>
      <c r="J11" s="649">
        <f>MAX(F11:I11)</f>
        <v>19.399999999999999</v>
      </c>
      <c r="K11" s="650">
        <f>MIN(F11:I11)</f>
        <v>15.6</v>
      </c>
      <c r="L11" s="651">
        <f>AVERAGEA(F11:I11)</f>
        <v>17.5</v>
      </c>
      <c r="M11" s="809"/>
    </row>
    <row r="12" spans="1:13" x14ac:dyDescent="0.15">
      <c r="A12" s="3"/>
      <c r="B12" s="819" t="s">
        <v>123</v>
      </c>
      <c r="C12" s="781"/>
      <c r="D12" s="995"/>
      <c r="E12" s="30" t="s">
        <v>62</v>
      </c>
      <c r="F12" s="779" t="s">
        <v>3</v>
      </c>
      <c r="G12" s="781"/>
      <c r="H12" s="781"/>
      <c r="I12" s="782"/>
      <c r="J12" s="996"/>
      <c r="K12" s="997"/>
      <c r="L12" s="998"/>
      <c r="M12" s="28"/>
    </row>
    <row r="13" spans="1:13" x14ac:dyDescent="0.15">
      <c r="A13" s="3"/>
      <c r="B13" s="18">
        <v>1</v>
      </c>
      <c r="C13" s="771" t="s">
        <v>23</v>
      </c>
      <c r="D13" s="772"/>
      <c r="E13" s="10" t="s">
        <v>103</v>
      </c>
      <c r="F13" s="179">
        <v>31</v>
      </c>
      <c r="G13" s="179">
        <v>1300</v>
      </c>
      <c r="H13" s="204"/>
      <c r="I13" s="293"/>
      <c r="J13" s="655">
        <f>IF(MAX(F13:I13)=0,0,MAX(F13:I13))</f>
        <v>1300</v>
      </c>
      <c r="K13" s="656">
        <f>IF(MIN(F13:I13)=0,0,MIN(F13:I13))</f>
        <v>31</v>
      </c>
      <c r="L13" s="657">
        <f>IF(AVERAGEA(F13:I13)=0,0,AVERAGEA(F13:I13))</f>
        <v>665.5</v>
      </c>
      <c r="M13" s="813" t="s">
        <v>57</v>
      </c>
    </row>
    <row r="14" spans="1:13" x14ac:dyDescent="0.15">
      <c r="A14" s="3"/>
      <c r="B14" s="18">
        <f>B13+1</f>
        <v>2</v>
      </c>
      <c r="C14" s="771" t="s">
        <v>24</v>
      </c>
      <c r="D14" s="772"/>
      <c r="E14" s="14" t="s">
        <v>112</v>
      </c>
      <c r="F14" s="127" t="s">
        <v>590</v>
      </c>
      <c r="G14" s="134" t="s">
        <v>591</v>
      </c>
      <c r="H14" s="52"/>
      <c r="I14" s="284"/>
      <c r="J14" s="658"/>
      <c r="K14" s="659"/>
      <c r="L14" s="660"/>
      <c r="M14" s="808"/>
    </row>
    <row r="15" spans="1:13" x14ac:dyDescent="0.15">
      <c r="A15" s="3"/>
      <c r="B15" s="18">
        <f t="shared" ref="B15:B63" si="0">B14+1</f>
        <v>3</v>
      </c>
      <c r="C15" s="771" t="s">
        <v>25</v>
      </c>
      <c r="D15" s="772"/>
      <c r="E15" s="10" t="s">
        <v>187</v>
      </c>
      <c r="F15" s="184"/>
      <c r="G15" s="141"/>
      <c r="H15" s="205"/>
      <c r="I15" s="294"/>
      <c r="J15" s="661"/>
      <c r="K15" s="662"/>
      <c r="L15" s="663"/>
      <c r="M15" s="805" t="s">
        <v>58</v>
      </c>
    </row>
    <row r="16" spans="1:13" x14ac:dyDescent="0.15">
      <c r="A16" s="3"/>
      <c r="B16" s="18">
        <f t="shared" si="0"/>
        <v>4</v>
      </c>
      <c r="C16" s="771" t="s">
        <v>26</v>
      </c>
      <c r="D16" s="772"/>
      <c r="E16" s="10" t="s">
        <v>104</v>
      </c>
      <c r="F16" s="216"/>
      <c r="G16" s="180"/>
      <c r="H16" s="206"/>
      <c r="I16" s="295"/>
      <c r="J16" s="664"/>
      <c r="K16" s="665"/>
      <c r="L16" s="666"/>
      <c r="M16" s="805"/>
    </row>
    <row r="17" spans="1:13" x14ac:dyDescent="0.15">
      <c r="A17" s="3"/>
      <c r="B17" s="18">
        <f t="shared" si="0"/>
        <v>5</v>
      </c>
      <c r="C17" s="771" t="s">
        <v>27</v>
      </c>
      <c r="D17" s="772"/>
      <c r="E17" s="10" t="s">
        <v>91</v>
      </c>
      <c r="F17" s="184"/>
      <c r="G17" s="141"/>
      <c r="H17" s="205"/>
      <c r="I17" s="294"/>
      <c r="J17" s="661"/>
      <c r="K17" s="662"/>
      <c r="L17" s="663"/>
      <c r="M17" s="805"/>
    </row>
    <row r="18" spans="1:13" x14ac:dyDescent="0.15">
      <c r="A18" s="3"/>
      <c r="B18" s="18">
        <f t="shared" si="0"/>
        <v>6</v>
      </c>
      <c r="C18" s="771" t="s">
        <v>28</v>
      </c>
      <c r="D18" s="772"/>
      <c r="E18" s="10" t="s">
        <v>91</v>
      </c>
      <c r="F18" s="184"/>
      <c r="G18" s="141"/>
      <c r="H18" s="205"/>
      <c r="I18" s="294"/>
      <c r="J18" s="661"/>
      <c r="K18" s="662"/>
      <c r="L18" s="663"/>
      <c r="M18" s="805"/>
    </row>
    <row r="19" spans="1:13" x14ac:dyDescent="0.15">
      <c r="A19" s="3"/>
      <c r="B19" s="18">
        <f t="shared" si="0"/>
        <v>7</v>
      </c>
      <c r="C19" s="771" t="s">
        <v>29</v>
      </c>
      <c r="D19" s="772"/>
      <c r="E19" s="10" t="s">
        <v>91</v>
      </c>
      <c r="F19" s="184"/>
      <c r="G19" s="141"/>
      <c r="H19" s="205"/>
      <c r="I19" s="294"/>
      <c r="J19" s="661"/>
      <c r="K19" s="662"/>
      <c r="L19" s="663"/>
      <c r="M19" s="805"/>
    </row>
    <row r="20" spans="1:13" x14ac:dyDescent="0.15">
      <c r="A20" s="3"/>
      <c r="B20" s="18">
        <f t="shared" si="0"/>
        <v>8</v>
      </c>
      <c r="C20" s="771" t="s">
        <v>30</v>
      </c>
      <c r="D20" s="772"/>
      <c r="E20" s="10" t="s">
        <v>105</v>
      </c>
      <c r="F20" s="184"/>
      <c r="G20" s="141"/>
      <c r="H20" s="205"/>
      <c r="I20" s="294"/>
      <c r="J20" s="661"/>
      <c r="K20" s="662"/>
      <c r="L20" s="663"/>
      <c r="M20" s="805"/>
    </row>
    <row r="21" spans="1:13" x14ac:dyDescent="0.15">
      <c r="A21" s="3"/>
      <c r="B21" s="18">
        <f t="shared" si="0"/>
        <v>9</v>
      </c>
      <c r="C21" s="771" t="s">
        <v>188</v>
      </c>
      <c r="D21" s="772"/>
      <c r="E21" s="10" t="s">
        <v>236</v>
      </c>
      <c r="F21" s="184"/>
      <c r="G21" s="141"/>
      <c r="H21" s="205"/>
      <c r="I21" s="294"/>
      <c r="J21" s="661"/>
      <c r="K21" s="662"/>
      <c r="L21" s="663"/>
      <c r="M21" s="813" t="s">
        <v>448</v>
      </c>
    </row>
    <row r="22" spans="1:13" x14ac:dyDescent="0.15">
      <c r="A22" s="3"/>
      <c r="B22" s="18">
        <f t="shared" si="0"/>
        <v>10</v>
      </c>
      <c r="C22" s="771" t="s">
        <v>31</v>
      </c>
      <c r="D22" s="772"/>
      <c r="E22" s="10" t="s">
        <v>91</v>
      </c>
      <c r="F22" s="184"/>
      <c r="G22" s="141"/>
      <c r="H22" s="205"/>
      <c r="I22" s="294"/>
      <c r="J22" s="661"/>
      <c r="K22" s="662"/>
      <c r="L22" s="663"/>
      <c r="M22" s="808"/>
    </row>
    <row r="23" spans="1:13" x14ac:dyDescent="0.15">
      <c r="A23" s="3"/>
      <c r="B23" s="18">
        <f t="shared" si="0"/>
        <v>11</v>
      </c>
      <c r="C23" s="771" t="s">
        <v>32</v>
      </c>
      <c r="D23" s="772"/>
      <c r="E23" s="10" t="s">
        <v>106</v>
      </c>
      <c r="F23" s="149" t="s">
        <v>271</v>
      </c>
      <c r="G23" s="149" t="s">
        <v>271</v>
      </c>
      <c r="H23" s="209"/>
      <c r="I23" s="296"/>
      <c r="J23" s="700" t="str">
        <f>IF(MAXA(F23:I23)&lt;0.1,"&lt;0.1",MAXA(F23:I23))</f>
        <v>&lt;0.1</v>
      </c>
      <c r="K23" s="667" t="str">
        <f>IF(MINA(F23:I23)&lt;0.1,"&lt;0.1",MINA(F23:I23))</f>
        <v>&lt;0.1</v>
      </c>
      <c r="L23" s="651" t="str">
        <f>IF(AVERAGEA(F23:I23)&lt;0.1,"&lt;0.1",AVERAGEA(F23:I23))</f>
        <v>&lt;0.1</v>
      </c>
      <c r="M23" s="808"/>
    </row>
    <row r="24" spans="1:13" x14ac:dyDescent="0.15">
      <c r="A24" s="3"/>
      <c r="B24" s="18">
        <f t="shared" si="0"/>
        <v>12</v>
      </c>
      <c r="C24" s="771" t="s">
        <v>33</v>
      </c>
      <c r="D24" s="772"/>
      <c r="E24" s="10" t="s">
        <v>107</v>
      </c>
      <c r="F24" s="217"/>
      <c r="G24" s="140"/>
      <c r="H24" s="208"/>
      <c r="I24" s="297"/>
      <c r="J24" s="668"/>
      <c r="K24" s="668"/>
      <c r="L24" s="669"/>
      <c r="M24" s="808"/>
    </row>
    <row r="25" spans="1:13" x14ac:dyDescent="0.15">
      <c r="A25" s="3"/>
      <c r="B25" s="18">
        <f t="shared" si="0"/>
        <v>13</v>
      </c>
      <c r="C25" s="771" t="s">
        <v>34</v>
      </c>
      <c r="D25" s="772"/>
      <c r="E25" s="10" t="s">
        <v>108</v>
      </c>
      <c r="F25" s="149"/>
      <c r="G25" s="71"/>
      <c r="H25" s="209"/>
      <c r="I25" s="296"/>
      <c r="J25" s="667"/>
      <c r="K25" s="667"/>
      <c r="L25" s="651"/>
      <c r="M25" s="814"/>
    </row>
    <row r="26" spans="1:13" x14ac:dyDescent="0.15">
      <c r="A26" s="3"/>
      <c r="B26" s="18">
        <f t="shared" si="0"/>
        <v>14</v>
      </c>
      <c r="C26" s="771" t="s">
        <v>35</v>
      </c>
      <c r="D26" s="772"/>
      <c r="E26" s="10" t="s">
        <v>109</v>
      </c>
      <c r="F26" s="218"/>
      <c r="G26" s="182"/>
      <c r="H26" s="210"/>
      <c r="I26" s="298"/>
      <c r="J26" s="670"/>
      <c r="K26" s="670"/>
      <c r="L26" s="671"/>
      <c r="M26" s="805" t="s">
        <v>60</v>
      </c>
    </row>
    <row r="27" spans="1:13" x14ac:dyDescent="0.15">
      <c r="A27" s="3"/>
      <c r="B27" s="18">
        <f t="shared" si="0"/>
        <v>15</v>
      </c>
      <c r="C27" s="771" t="s">
        <v>130</v>
      </c>
      <c r="D27" s="772"/>
      <c r="E27" s="10" t="s">
        <v>105</v>
      </c>
      <c r="F27" s="184"/>
      <c r="G27" s="141"/>
      <c r="H27" s="205"/>
      <c r="I27" s="294"/>
      <c r="J27" s="661"/>
      <c r="K27" s="662"/>
      <c r="L27" s="663"/>
      <c r="M27" s="805"/>
    </row>
    <row r="28" spans="1:13" ht="21" customHeight="1" x14ac:dyDescent="0.15">
      <c r="A28" s="3"/>
      <c r="B28" s="18">
        <f>B27+1</f>
        <v>16</v>
      </c>
      <c r="C28" s="775" t="s">
        <v>225</v>
      </c>
      <c r="D28" s="994"/>
      <c r="E28" s="10" t="s">
        <v>86</v>
      </c>
      <c r="F28" s="184"/>
      <c r="G28" s="141"/>
      <c r="H28" s="205"/>
      <c r="I28" s="294"/>
      <c r="J28" s="662"/>
      <c r="K28" s="662"/>
      <c r="L28" s="663"/>
      <c r="M28" s="805"/>
    </row>
    <row r="29" spans="1:13" x14ac:dyDescent="0.15">
      <c r="A29" s="3"/>
      <c r="B29" s="18">
        <f t="shared" si="0"/>
        <v>17</v>
      </c>
      <c r="C29" s="771" t="s">
        <v>131</v>
      </c>
      <c r="D29" s="772"/>
      <c r="E29" s="10" t="s">
        <v>94</v>
      </c>
      <c r="F29" s="184"/>
      <c r="G29" s="141"/>
      <c r="H29" s="205"/>
      <c r="I29" s="294"/>
      <c r="J29" s="662"/>
      <c r="K29" s="662"/>
      <c r="L29" s="663"/>
      <c r="M29" s="805"/>
    </row>
    <row r="30" spans="1:13" x14ac:dyDescent="0.15">
      <c r="A30" s="3"/>
      <c r="B30" s="18">
        <f t="shared" si="0"/>
        <v>18</v>
      </c>
      <c r="C30" s="771" t="s">
        <v>132</v>
      </c>
      <c r="D30" s="772"/>
      <c r="E30" s="10" t="s">
        <v>91</v>
      </c>
      <c r="F30" s="184"/>
      <c r="G30" s="141"/>
      <c r="H30" s="205"/>
      <c r="I30" s="294"/>
      <c r="J30" s="662"/>
      <c r="K30" s="662"/>
      <c r="L30" s="663"/>
      <c r="M30" s="805"/>
    </row>
    <row r="31" spans="1:13" x14ac:dyDescent="0.15">
      <c r="A31" s="3"/>
      <c r="B31" s="18">
        <f t="shared" si="0"/>
        <v>19</v>
      </c>
      <c r="C31" s="771" t="s">
        <v>133</v>
      </c>
      <c r="D31" s="772"/>
      <c r="E31" s="10" t="s">
        <v>91</v>
      </c>
      <c r="F31" s="184"/>
      <c r="G31" s="141"/>
      <c r="H31" s="205"/>
      <c r="I31" s="294"/>
      <c r="J31" s="662"/>
      <c r="K31" s="662"/>
      <c r="L31" s="663"/>
      <c r="M31" s="805"/>
    </row>
    <row r="32" spans="1:13" x14ac:dyDescent="0.15">
      <c r="A32" s="3"/>
      <c r="B32" s="18">
        <f t="shared" si="0"/>
        <v>20</v>
      </c>
      <c r="C32" s="771" t="s">
        <v>134</v>
      </c>
      <c r="D32" s="772"/>
      <c r="E32" s="10" t="s">
        <v>91</v>
      </c>
      <c r="F32" s="184"/>
      <c r="G32" s="141"/>
      <c r="H32" s="205"/>
      <c r="I32" s="294"/>
      <c r="J32" s="662"/>
      <c r="K32" s="662"/>
      <c r="L32" s="663"/>
      <c r="M32" s="805"/>
    </row>
    <row r="33" spans="1:13" x14ac:dyDescent="0.15">
      <c r="A33" s="3"/>
      <c r="B33" s="18">
        <f t="shared" si="0"/>
        <v>21</v>
      </c>
      <c r="C33" s="771" t="s">
        <v>221</v>
      </c>
      <c r="D33" s="772"/>
      <c r="E33" s="10" t="s">
        <v>89</v>
      </c>
      <c r="F33" s="184"/>
      <c r="G33" s="140"/>
      <c r="H33" s="208"/>
      <c r="I33" s="297"/>
      <c r="J33" s="672"/>
      <c r="K33" s="668"/>
      <c r="L33" s="669"/>
      <c r="M33" s="813" t="s">
        <v>59</v>
      </c>
    </row>
    <row r="34" spans="1:13" x14ac:dyDescent="0.15">
      <c r="A34" s="3"/>
      <c r="B34" s="18">
        <f t="shared" si="0"/>
        <v>22</v>
      </c>
      <c r="C34" s="771" t="s">
        <v>36</v>
      </c>
      <c r="D34" s="772"/>
      <c r="E34" s="10" t="s">
        <v>94</v>
      </c>
      <c r="F34" s="184"/>
      <c r="G34" s="141"/>
      <c r="H34" s="205"/>
      <c r="I34" s="294"/>
      <c r="J34" s="661"/>
      <c r="K34" s="662"/>
      <c r="L34" s="663"/>
      <c r="M34" s="808"/>
    </row>
    <row r="35" spans="1:13" x14ac:dyDescent="0.15">
      <c r="A35" s="3"/>
      <c r="B35" s="18">
        <f t="shared" si="0"/>
        <v>23</v>
      </c>
      <c r="C35" s="771" t="s">
        <v>135</v>
      </c>
      <c r="D35" s="772"/>
      <c r="E35" s="10" t="s">
        <v>111</v>
      </c>
      <c r="F35" s="184"/>
      <c r="G35" s="141"/>
      <c r="H35" s="205"/>
      <c r="I35" s="294"/>
      <c r="J35" s="661"/>
      <c r="K35" s="662"/>
      <c r="L35" s="663"/>
      <c r="M35" s="808"/>
    </row>
    <row r="36" spans="1:13" x14ac:dyDescent="0.15">
      <c r="A36" s="3"/>
      <c r="B36" s="18">
        <f t="shared" si="0"/>
        <v>24</v>
      </c>
      <c r="C36" s="771" t="s">
        <v>37</v>
      </c>
      <c r="D36" s="772"/>
      <c r="E36" s="10" t="s">
        <v>110</v>
      </c>
      <c r="F36" s="184"/>
      <c r="G36" s="141"/>
      <c r="H36" s="205"/>
      <c r="I36" s="294"/>
      <c r="J36" s="661"/>
      <c r="K36" s="662"/>
      <c r="L36" s="663"/>
      <c r="M36" s="808"/>
    </row>
    <row r="37" spans="1:13" x14ac:dyDescent="0.15">
      <c r="A37" s="3"/>
      <c r="B37" s="18">
        <f t="shared" si="0"/>
        <v>25</v>
      </c>
      <c r="C37" s="771" t="s">
        <v>136</v>
      </c>
      <c r="D37" s="772"/>
      <c r="E37" s="10" t="s">
        <v>88</v>
      </c>
      <c r="F37" s="184"/>
      <c r="G37" s="141"/>
      <c r="H37" s="205"/>
      <c r="I37" s="294"/>
      <c r="J37" s="662"/>
      <c r="K37" s="662"/>
      <c r="L37" s="663"/>
      <c r="M37" s="808"/>
    </row>
    <row r="38" spans="1:13" x14ac:dyDescent="0.15">
      <c r="A38" s="3"/>
      <c r="B38" s="18">
        <f t="shared" si="0"/>
        <v>26</v>
      </c>
      <c r="C38" s="771" t="s">
        <v>38</v>
      </c>
      <c r="D38" s="772"/>
      <c r="E38" s="10" t="s">
        <v>91</v>
      </c>
      <c r="F38" s="184"/>
      <c r="G38" s="141"/>
      <c r="H38" s="205"/>
      <c r="I38" s="294"/>
      <c r="J38" s="661"/>
      <c r="K38" s="662"/>
      <c r="L38" s="663"/>
      <c r="M38" s="808"/>
    </row>
    <row r="39" spans="1:13" x14ac:dyDescent="0.15">
      <c r="A39" s="3"/>
      <c r="B39" s="18">
        <f t="shared" si="0"/>
        <v>27</v>
      </c>
      <c r="C39" s="771" t="s">
        <v>39</v>
      </c>
      <c r="D39" s="772"/>
      <c r="E39" s="10" t="s">
        <v>88</v>
      </c>
      <c r="F39" s="184"/>
      <c r="G39" s="141"/>
      <c r="H39" s="205"/>
      <c r="I39" s="294"/>
      <c r="J39" s="661"/>
      <c r="K39" s="662"/>
      <c r="L39" s="663"/>
      <c r="M39" s="808"/>
    </row>
    <row r="40" spans="1:13" x14ac:dyDescent="0.15">
      <c r="A40" s="3"/>
      <c r="B40" s="18">
        <f t="shared" si="0"/>
        <v>28</v>
      </c>
      <c r="C40" s="771" t="s">
        <v>40</v>
      </c>
      <c r="D40" s="772"/>
      <c r="E40" s="10" t="s">
        <v>110</v>
      </c>
      <c r="F40" s="217"/>
      <c r="G40" s="140"/>
      <c r="H40" s="208"/>
      <c r="I40" s="297"/>
      <c r="J40" s="668"/>
      <c r="K40" s="668"/>
      <c r="L40" s="669"/>
      <c r="M40" s="808"/>
    </row>
    <row r="41" spans="1:13" x14ac:dyDescent="0.15">
      <c r="A41" s="3"/>
      <c r="B41" s="18">
        <f t="shared" si="0"/>
        <v>29</v>
      </c>
      <c r="C41" s="771" t="s">
        <v>137</v>
      </c>
      <c r="D41" s="772"/>
      <c r="E41" s="10" t="s">
        <v>110</v>
      </c>
      <c r="F41" s="184"/>
      <c r="G41" s="141"/>
      <c r="H41" s="205"/>
      <c r="I41" s="294"/>
      <c r="J41" s="661"/>
      <c r="K41" s="662"/>
      <c r="L41" s="663"/>
      <c r="M41" s="814"/>
    </row>
    <row r="42" spans="1:13" x14ac:dyDescent="0.15">
      <c r="A42" s="3"/>
      <c r="B42" s="18">
        <f t="shared" si="0"/>
        <v>30</v>
      </c>
      <c r="C42" s="771" t="s">
        <v>138</v>
      </c>
      <c r="D42" s="772"/>
      <c r="E42" s="10" t="s">
        <v>113</v>
      </c>
      <c r="F42" s="184"/>
      <c r="G42" s="141"/>
      <c r="H42" s="205"/>
      <c r="I42" s="294"/>
      <c r="J42" s="661"/>
      <c r="K42" s="662"/>
      <c r="L42" s="663"/>
      <c r="M42" s="808"/>
    </row>
    <row r="43" spans="1:13" x14ac:dyDescent="0.15">
      <c r="A43" s="3"/>
      <c r="B43" s="18">
        <f t="shared" si="0"/>
        <v>31</v>
      </c>
      <c r="C43" s="771" t="s">
        <v>139</v>
      </c>
      <c r="D43" s="772"/>
      <c r="E43" s="10" t="s">
        <v>114</v>
      </c>
      <c r="F43" s="184"/>
      <c r="G43" s="141"/>
      <c r="H43" s="205"/>
      <c r="I43" s="294"/>
      <c r="J43" s="661"/>
      <c r="K43" s="662"/>
      <c r="L43" s="663"/>
      <c r="M43" s="814"/>
    </row>
    <row r="44" spans="1:13" x14ac:dyDescent="0.15">
      <c r="A44" s="3"/>
      <c r="B44" s="18">
        <f t="shared" si="0"/>
        <v>32</v>
      </c>
      <c r="C44" s="771" t="s">
        <v>41</v>
      </c>
      <c r="D44" s="772"/>
      <c r="E44" s="10" t="s">
        <v>108</v>
      </c>
      <c r="F44" s="217"/>
      <c r="G44" s="140"/>
      <c r="H44" s="208"/>
      <c r="I44" s="297"/>
      <c r="J44" s="668"/>
      <c r="K44" s="668"/>
      <c r="L44" s="669"/>
      <c r="M44" s="813" t="s">
        <v>58</v>
      </c>
    </row>
    <row r="45" spans="1:13" x14ac:dyDescent="0.15">
      <c r="A45" s="3"/>
      <c r="B45" s="18">
        <f t="shared" si="0"/>
        <v>33</v>
      </c>
      <c r="C45" s="771" t="s">
        <v>42</v>
      </c>
      <c r="D45" s="772"/>
      <c r="E45" s="10" t="s">
        <v>87</v>
      </c>
      <c r="F45" s="217"/>
      <c r="G45" s="140"/>
      <c r="H45" s="208"/>
      <c r="I45" s="297"/>
      <c r="J45" s="668"/>
      <c r="K45" s="668"/>
      <c r="L45" s="669"/>
      <c r="M45" s="808"/>
    </row>
    <row r="46" spans="1:13" x14ac:dyDescent="0.15">
      <c r="A46" s="3"/>
      <c r="B46" s="18">
        <f t="shared" si="0"/>
        <v>34</v>
      </c>
      <c r="C46" s="771" t="s">
        <v>43</v>
      </c>
      <c r="D46" s="772"/>
      <c r="E46" s="10" t="s">
        <v>93</v>
      </c>
      <c r="F46" s="217">
        <v>0.08</v>
      </c>
      <c r="G46" s="217">
        <v>0.31</v>
      </c>
      <c r="H46" s="208"/>
      <c r="I46" s="297"/>
      <c r="J46" s="672">
        <f>IF(MAXA(F46:I46)&lt;0.001,"&lt;0.001",MAXA(F46:I46))</f>
        <v>0.31</v>
      </c>
      <c r="K46" s="668">
        <f t="shared" ref="K46" si="1">MIN(F46:I46)</f>
        <v>0.08</v>
      </c>
      <c r="L46" s="669">
        <f>IF(AVERAGEA(F46:I46)&lt;0.001,"&lt;0.001",AVERAGEA(F46:I46))</f>
        <v>0.19500000000000001</v>
      </c>
      <c r="M46" s="808"/>
    </row>
    <row r="47" spans="1:13" x14ac:dyDescent="0.15">
      <c r="A47" s="3"/>
      <c r="B47" s="18">
        <f t="shared" si="0"/>
        <v>35</v>
      </c>
      <c r="C47" s="771" t="s">
        <v>44</v>
      </c>
      <c r="D47" s="772"/>
      <c r="E47" s="10" t="s">
        <v>108</v>
      </c>
      <c r="F47" s="217"/>
      <c r="G47" s="140"/>
      <c r="H47" s="208"/>
      <c r="I47" s="297"/>
      <c r="J47" s="668"/>
      <c r="K47" s="668"/>
      <c r="L47" s="669"/>
      <c r="M47" s="808"/>
    </row>
    <row r="48" spans="1:13" x14ac:dyDescent="0.15">
      <c r="A48" s="3"/>
      <c r="B48" s="18">
        <f t="shared" si="0"/>
        <v>36</v>
      </c>
      <c r="C48" s="771" t="s">
        <v>45</v>
      </c>
      <c r="D48" s="772"/>
      <c r="E48" s="10" t="s">
        <v>63</v>
      </c>
      <c r="F48" s="149"/>
      <c r="G48" s="71"/>
      <c r="H48" s="209"/>
      <c r="I48" s="296"/>
      <c r="J48" s="667"/>
      <c r="K48" s="667"/>
      <c r="L48" s="651"/>
      <c r="M48" s="808"/>
    </row>
    <row r="49" spans="1:13" x14ac:dyDescent="0.15">
      <c r="A49" s="3"/>
      <c r="B49" s="18">
        <f t="shared" si="0"/>
        <v>37</v>
      </c>
      <c r="C49" s="771" t="s">
        <v>46</v>
      </c>
      <c r="D49" s="772"/>
      <c r="E49" s="10" t="s">
        <v>105</v>
      </c>
      <c r="F49" s="184">
        <v>0.01</v>
      </c>
      <c r="G49" s="141">
        <v>8.0000000000000002E-3</v>
      </c>
      <c r="H49" s="208"/>
      <c r="I49" s="294"/>
      <c r="J49" s="672">
        <f>IF(MAXA(F49:I49)&lt;0.001,"&lt;0.001",MAXA(F49:I49))</f>
        <v>0.01</v>
      </c>
      <c r="K49" s="662">
        <f t="shared" ref="K49:K51" si="2">MIN(F49:I49)</f>
        <v>8.0000000000000002E-3</v>
      </c>
      <c r="L49" s="663">
        <f>IF(AVERAGEA(F49:I49)&lt;0.001,"&lt;0.001",AVERAGEA(F49:I49))</f>
        <v>9.0000000000000011E-3</v>
      </c>
      <c r="M49" s="814"/>
    </row>
    <row r="50" spans="1:13" x14ac:dyDescent="0.15">
      <c r="A50" s="3"/>
      <c r="B50" s="18">
        <f t="shared" si="0"/>
        <v>38</v>
      </c>
      <c r="C50" s="771" t="s">
        <v>47</v>
      </c>
      <c r="D50" s="772"/>
      <c r="E50" s="10" t="s">
        <v>63</v>
      </c>
      <c r="F50" s="149">
        <v>8.9</v>
      </c>
      <c r="G50" s="71">
        <v>7.3</v>
      </c>
      <c r="H50" s="209"/>
      <c r="I50" s="296"/>
      <c r="J50" s="667">
        <f>IF(MAXA(F50:I50)&lt;0.1,"&lt;0.1",MAXA(F50:I50))</f>
        <v>8.9</v>
      </c>
      <c r="K50" s="667">
        <f t="shared" si="2"/>
        <v>7.3</v>
      </c>
      <c r="L50" s="651">
        <f>IF(AVERAGEA(F50:I50)&lt;0.1,"&lt;0.1",AVERAGEA(F50:I50))</f>
        <v>8.1</v>
      </c>
      <c r="M50" s="8" t="s">
        <v>449</v>
      </c>
    </row>
    <row r="51" spans="1:13" x14ac:dyDescent="0.15">
      <c r="A51" s="3"/>
      <c r="B51" s="18">
        <f t="shared" si="0"/>
        <v>39</v>
      </c>
      <c r="C51" s="771" t="s">
        <v>48</v>
      </c>
      <c r="D51" s="772"/>
      <c r="E51" s="10" t="s">
        <v>64</v>
      </c>
      <c r="F51" s="148">
        <v>24</v>
      </c>
      <c r="G51" s="179">
        <v>26</v>
      </c>
      <c r="H51" s="204"/>
      <c r="I51" s="293"/>
      <c r="J51" s="673">
        <f>IF(MAXA(F51:I51)&lt;1,"&lt;1",MAXA(F51:I51))</f>
        <v>26</v>
      </c>
      <c r="K51" s="673">
        <f t="shared" si="2"/>
        <v>24</v>
      </c>
      <c r="L51" s="674">
        <f>IF(AVERAGEA(F51:I51)&lt;1,"&lt;1",AVERAGEA(F51:I51))</f>
        <v>25</v>
      </c>
      <c r="M51" s="805" t="s">
        <v>450</v>
      </c>
    </row>
    <row r="52" spans="1:13" x14ac:dyDescent="0.15">
      <c r="A52" s="3"/>
      <c r="B52" s="18">
        <f t="shared" si="0"/>
        <v>40</v>
      </c>
      <c r="C52" s="771" t="s">
        <v>49</v>
      </c>
      <c r="D52" s="772"/>
      <c r="E52" s="10" t="s">
        <v>65</v>
      </c>
      <c r="F52" s="148">
        <v>62</v>
      </c>
      <c r="G52" s="179">
        <v>85</v>
      </c>
      <c r="H52" s="204"/>
      <c r="I52" s="293"/>
      <c r="J52" s="673">
        <f>IF(MAXA(F52:I52)&lt;1,"&lt;1",MAXA(F52:I52))</f>
        <v>85</v>
      </c>
      <c r="K52" s="673">
        <f>MIN(F52:I52)</f>
        <v>62</v>
      </c>
      <c r="L52" s="674">
        <f>IF(AVERAGEA(F52:I52)&lt;1,"&lt;1",AVERAGEA(F52:I52))</f>
        <v>73.5</v>
      </c>
      <c r="M52" s="805"/>
    </row>
    <row r="53" spans="1:13" x14ac:dyDescent="0.15">
      <c r="A53" s="3"/>
      <c r="B53" s="18">
        <f t="shared" si="0"/>
        <v>41</v>
      </c>
      <c r="C53" s="771" t="s">
        <v>50</v>
      </c>
      <c r="D53" s="772"/>
      <c r="E53" s="10" t="s">
        <v>87</v>
      </c>
      <c r="F53" s="217"/>
      <c r="G53" s="140"/>
      <c r="H53" s="208"/>
      <c r="I53" s="297"/>
      <c r="J53" s="668"/>
      <c r="K53" s="668"/>
      <c r="L53" s="669"/>
      <c r="M53" s="805" t="s">
        <v>60</v>
      </c>
    </row>
    <row r="54" spans="1:13" x14ac:dyDescent="0.15">
      <c r="A54" s="3"/>
      <c r="B54" s="18">
        <f t="shared" si="0"/>
        <v>42</v>
      </c>
      <c r="C54" s="771" t="s">
        <v>214</v>
      </c>
      <c r="D54" s="772"/>
      <c r="E54" s="10" t="s">
        <v>115</v>
      </c>
      <c r="F54" s="219"/>
      <c r="G54" s="224"/>
      <c r="H54" s="235"/>
      <c r="I54" s="299"/>
      <c r="J54" s="675"/>
      <c r="K54" s="676"/>
      <c r="L54" s="677"/>
      <c r="M54" s="805"/>
    </row>
    <row r="55" spans="1:13" x14ac:dyDescent="0.15">
      <c r="A55" s="3"/>
      <c r="B55" s="18">
        <f t="shared" si="0"/>
        <v>43</v>
      </c>
      <c r="C55" s="771" t="s">
        <v>215</v>
      </c>
      <c r="D55" s="772"/>
      <c r="E55" s="10" t="s">
        <v>115</v>
      </c>
      <c r="F55" s="219"/>
      <c r="G55" s="224"/>
      <c r="H55" s="235"/>
      <c r="I55" s="299"/>
      <c r="J55" s="678"/>
      <c r="K55" s="679"/>
      <c r="L55" s="680"/>
      <c r="M55" s="805"/>
    </row>
    <row r="56" spans="1:13" x14ac:dyDescent="0.15">
      <c r="A56" s="3"/>
      <c r="B56" s="18">
        <f t="shared" si="0"/>
        <v>44</v>
      </c>
      <c r="C56" s="771" t="s">
        <v>51</v>
      </c>
      <c r="D56" s="772"/>
      <c r="E56" s="10" t="s">
        <v>94</v>
      </c>
      <c r="F56" s="184"/>
      <c r="G56" s="141"/>
      <c r="H56" s="205"/>
      <c r="I56" s="294"/>
      <c r="J56" s="661"/>
      <c r="K56" s="662"/>
      <c r="L56" s="663"/>
      <c r="M56" s="805"/>
    </row>
    <row r="57" spans="1:13" x14ac:dyDescent="0.15">
      <c r="A57" s="3"/>
      <c r="B57" s="18">
        <f t="shared" si="0"/>
        <v>45</v>
      </c>
      <c r="C57" s="771" t="s">
        <v>52</v>
      </c>
      <c r="D57" s="772"/>
      <c r="E57" s="10" t="s">
        <v>116</v>
      </c>
      <c r="F57" s="218"/>
      <c r="G57" s="182"/>
      <c r="H57" s="210"/>
      <c r="I57" s="298"/>
      <c r="J57" s="681"/>
      <c r="K57" s="670"/>
      <c r="L57" s="671"/>
      <c r="M57" s="805"/>
    </row>
    <row r="58" spans="1:13" x14ac:dyDescent="0.15">
      <c r="A58" s="3"/>
      <c r="B58" s="27">
        <f t="shared" si="0"/>
        <v>46</v>
      </c>
      <c r="C58" s="771" t="s">
        <v>581</v>
      </c>
      <c r="D58" s="772"/>
      <c r="E58" s="10" t="s">
        <v>95</v>
      </c>
      <c r="F58" s="149">
        <v>1.98</v>
      </c>
      <c r="G58" s="71">
        <v>3.05</v>
      </c>
      <c r="H58" s="209"/>
      <c r="I58" s="296"/>
      <c r="J58" s="649">
        <f>IF(MAXA(F58:I58)&lt;0.3,"&lt;0.3",MAXA(F58:I58))</f>
        <v>3.05</v>
      </c>
      <c r="K58" s="667">
        <f>IF(MINA(F58:I58)&lt;0.3,"&lt;0.3",MINA(F58:I58))</f>
        <v>1.98</v>
      </c>
      <c r="L58" s="651">
        <f>IF(AVERAGEA(F58:I58)&lt;0.3,"&lt;0.3",AVERAGEA(F58:I58))</f>
        <v>2.5149999999999997</v>
      </c>
      <c r="M58" s="805" t="s">
        <v>61</v>
      </c>
    </row>
    <row r="59" spans="1:13" x14ac:dyDescent="0.15">
      <c r="A59" s="3"/>
      <c r="B59" s="18">
        <f t="shared" si="0"/>
        <v>47</v>
      </c>
      <c r="C59" s="771" t="s">
        <v>580</v>
      </c>
      <c r="D59" s="772"/>
      <c r="E59" s="10" t="s">
        <v>66</v>
      </c>
      <c r="F59" s="149">
        <v>7.5</v>
      </c>
      <c r="G59" s="71">
        <v>9.1</v>
      </c>
      <c r="H59" s="209"/>
      <c r="I59" s="296"/>
      <c r="J59" s="649">
        <f>MAX(F59:I59)</f>
        <v>9.1</v>
      </c>
      <c r="K59" s="667">
        <f>MIN(F59:I59)</f>
        <v>7.5</v>
      </c>
      <c r="L59" s="651">
        <f>AVERAGEA(F59:I59)</f>
        <v>8.3000000000000007</v>
      </c>
      <c r="M59" s="805"/>
    </row>
    <row r="60" spans="1:13" x14ac:dyDescent="0.15">
      <c r="A60" s="3"/>
      <c r="B60" s="18">
        <f t="shared" si="0"/>
        <v>48</v>
      </c>
      <c r="C60" s="771" t="s">
        <v>53</v>
      </c>
      <c r="D60" s="772"/>
      <c r="E60" s="10" t="s">
        <v>119</v>
      </c>
      <c r="F60" s="148"/>
      <c r="G60" s="179"/>
      <c r="H60" s="204"/>
      <c r="I60" s="293"/>
      <c r="J60" s="682"/>
      <c r="K60" s="673"/>
      <c r="L60" s="674"/>
      <c r="M60" s="805"/>
    </row>
    <row r="61" spans="1:13" x14ac:dyDescent="0.15">
      <c r="A61" s="3"/>
      <c r="B61" s="18">
        <f t="shared" si="0"/>
        <v>49</v>
      </c>
      <c r="C61" s="771" t="s">
        <v>54</v>
      </c>
      <c r="D61" s="772"/>
      <c r="E61" s="10" t="s">
        <v>119</v>
      </c>
      <c r="F61" s="179" t="s">
        <v>618</v>
      </c>
      <c r="G61" s="179" t="s">
        <v>595</v>
      </c>
      <c r="H61" s="179"/>
      <c r="I61" s="293"/>
      <c r="J61" s="682"/>
      <c r="K61" s="673"/>
      <c r="L61" s="674"/>
      <c r="M61" s="805"/>
    </row>
    <row r="62" spans="1:13" x14ac:dyDescent="0.15">
      <c r="A62" s="3"/>
      <c r="B62" s="18">
        <f t="shared" si="0"/>
        <v>50</v>
      </c>
      <c r="C62" s="771" t="s">
        <v>55</v>
      </c>
      <c r="D62" s="772"/>
      <c r="E62" s="10" t="s">
        <v>117</v>
      </c>
      <c r="F62" s="149">
        <v>4.7</v>
      </c>
      <c r="G62" s="148">
        <v>25</v>
      </c>
      <c r="H62" s="188"/>
      <c r="I62" s="293"/>
      <c r="J62" s="682">
        <f>IF(MAXA(F62:I62)&lt;0.5,"&lt;0.5",MAXA(F62:I62))</f>
        <v>25</v>
      </c>
      <c r="K62" s="667">
        <f>MIN(F62:I62)</f>
        <v>4.7</v>
      </c>
      <c r="L62" s="651">
        <f>IF(AVERAGEA(F62:I62)&lt;0.5,"&lt;0.5",AVERAGEA(F62:I62))</f>
        <v>14.85</v>
      </c>
      <c r="M62" s="805"/>
    </row>
    <row r="63" spans="1:13" ht="14.25" thickBot="1" x14ac:dyDescent="0.2">
      <c r="A63" s="3"/>
      <c r="B63" s="23">
        <f t="shared" si="0"/>
        <v>51</v>
      </c>
      <c r="C63" s="833" t="s">
        <v>56</v>
      </c>
      <c r="D63" s="927"/>
      <c r="E63" s="24" t="s">
        <v>118</v>
      </c>
      <c r="F63" s="404">
        <v>2.8</v>
      </c>
      <c r="G63" s="149">
        <v>8</v>
      </c>
      <c r="H63" s="264"/>
      <c r="I63" s="321"/>
      <c r="J63" s="683">
        <f>IF(MAXA(F63:I63)&lt;0.1,"&lt;0.1",MAXA(F63:I63))</f>
        <v>8</v>
      </c>
      <c r="K63" s="684">
        <f>IF(MINA(F63:I63)&lt;0.1,"&lt;0.1",MINA(F63:I63))</f>
        <v>2.8</v>
      </c>
      <c r="L63" s="685">
        <f>IF(AVERAGEA(F63:I63)&lt;0.1,"&lt;0.1",AVERAGEA(F63:I63))</f>
        <v>5.4</v>
      </c>
      <c r="M63" s="806"/>
    </row>
    <row r="64" spans="1:13" ht="14.25" thickBot="1" x14ac:dyDescent="0.2">
      <c r="A64" s="3"/>
      <c r="B64" s="816" t="s">
        <v>555</v>
      </c>
      <c r="C64" s="817"/>
      <c r="D64" s="817"/>
      <c r="E64" s="818"/>
      <c r="F64" s="128" t="s">
        <v>183</v>
      </c>
      <c r="G64" s="173" t="s">
        <v>183</v>
      </c>
      <c r="H64" s="173" t="s">
        <v>183</v>
      </c>
      <c r="I64" s="302" t="s">
        <v>183</v>
      </c>
      <c r="J64" s="701"/>
      <c r="K64" s="702"/>
      <c r="L64" s="702"/>
      <c r="M64" s="4"/>
    </row>
    <row r="65" spans="1:13" x14ac:dyDescent="0.15">
      <c r="A65" s="3"/>
      <c r="B65" s="4"/>
      <c r="C65" s="3" t="s">
        <v>552</v>
      </c>
      <c r="D65" s="1"/>
      <c r="E65" s="4"/>
      <c r="F65" s="4"/>
      <c r="G65" s="4"/>
      <c r="H65" s="4"/>
      <c r="I65" s="4"/>
      <c r="J65" s="972"/>
      <c r="K65" s="972"/>
      <c r="L65" s="972"/>
      <c r="M65" s="4"/>
    </row>
    <row r="66" spans="1:13" x14ac:dyDescent="0.15">
      <c r="A66" s="3"/>
      <c r="B66" s="4"/>
      <c r="D66" s="1"/>
      <c r="E66" s="1"/>
      <c r="F66" s="1"/>
      <c r="G66" s="1"/>
      <c r="H66" s="4"/>
      <c r="I66" s="4"/>
      <c r="J66" s="654"/>
      <c r="K66" s="654"/>
      <c r="L66" s="654"/>
      <c r="M66" s="1"/>
    </row>
  </sheetData>
  <mergeCells count="80">
    <mergeCell ref="F3:H3"/>
    <mergeCell ref="F4:H4"/>
    <mergeCell ref="B1:M1"/>
    <mergeCell ref="L6:L9"/>
    <mergeCell ref="M6:M11"/>
    <mergeCell ref="D7:E7"/>
    <mergeCell ref="D8:E8"/>
    <mergeCell ref="D9:E9"/>
    <mergeCell ref="D10:E10"/>
    <mergeCell ref="D11:E11"/>
    <mergeCell ref="B4:C4"/>
    <mergeCell ref="B6:C11"/>
    <mergeCell ref="D6:E6"/>
    <mergeCell ref="J6:J9"/>
    <mergeCell ref="K6:K9"/>
    <mergeCell ref="B12:D12"/>
    <mergeCell ref="F12:I12"/>
    <mergeCell ref="J12:L12"/>
    <mergeCell ref="C13:D13"/>
    <mergeCell ref="M13:M14"/>
    <mergeCell ref="C14:D14"/>
    <mergeCell ref="C15:D15"/>
    <mergeCell ref="M15:M20"/>
    <mergeCell ref="C16:D16"/>
    <mergeCell ref="C17:D17"/>
    <mergeCell ref="C18:D18"/>
    <mergeCell ref="C19:D19"/>
    <mergeCell ref="C20:D20"/>
    <mergeCell ref="M21:M25"/>
    <mergeCell ref="C26:D26"/>
    <mergeCell ref="M26:M32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33:D33"/>
    <mergeCell ref="M33:M4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M44:M49"/>
    <mergeCell ref="C48:D48"/>
    <mergeCell ref="C49:D49"/>
    <mergeCell ref="C50:D50"/>
    <mergeCell ref="C51:D51"/>
    <mergeCell ref="M51:M52"/>
    <mergeCell ref="C52:D52"/>
    <mergeCell ref="C53:D53"/>
    <mergeCell ref="M53:M57"/>
    <mergeCell ref="C54:D54"/>
    <mergeCell ref="C55:D55"/>
    <mergeCell ref="C56:D56"/>
    <mergeCell ref="C57:D57"/>
    <mergeCell ref="J65:L65"/>
    <mergeCell ref="B64:E64"/>
    <mergeCell ref="C58:D58"/>
    <mergeCell ref="M58:M63"/>
    <mergeCell ref="C59:D59"/>
    <mergeCell ref="C60:D60"/>
    <mergeCell ref="C61:D61"/>
    <mergeCell ref="C62:D62"/>
    <mergeCell ref="C63:D63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7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FA1A-9204-4C92-B82A-FBFE0C389BD5}">
  <sheetPr>
    <pageSetUpPr fitToPage="1"/>
  </sheetPr>
  <dimension ref="B1:N55"/>
  <sheetViews>
    <sheetView zoomScale="90" zoomScaleNormal="90" zoomScaleSheetLayoutView="100" workbookViewId="0">
      <selection activeCell="F4" sqref="F4:H4"/>
    </sheetView>
  </sheetViews>
  <sheetFormatPr defaultColWidth="8.875" defaultRowHeight="10.15" customHeight="1" x14ac:dyDescent="0.15"/>
  <cols>
    <col min="1" max="1" width="2" style="3" customWidth="1"/>
    <col min="2" max="2" width="2.375" style="3" customWidth="1"/>
    <col min="3" max="3" width="7" style="3" customWidth="1"/>
    <col min="4" max="4" width="19.25" style="3" customWidth="1"/>
    <col min="5" max="5" width="15.125" style="3" customWidth="1"/>
    <col min="6" max="12" width="7.625" style="3" customWidth="1"/>
    <col min="13" max="13" width="11.625" style="3" customWidth="1"/>
    <col min="14" max="14" width="3.5" style="3" customWidth="1"/>
    <col min="15" max="16384" width="8.875" style="3"/>
  </cols>
  <sheetData>
    <row r="1" spans="2:14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</row>
    <row r="2" spans="2:14" ht="15" customHeight="1" thickBot="1" x14ac:dyDescent="0.2"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</row>
    <row r="3" spans="2:14" ht="19.149999999999999" customHeight="1" thickBot="1" x14ac:dyDescent="0.2">
      <c r="B3" s="560"/>
      <c r="D3" s="43"/>
      <c r="F3" s="844" t="s">
        <v>7</v>
      </c>
      <c r="G3" s="932"/>
      <c r="H3" s="933"/>
      <c r="I3" s="562"/>
      <c r="J3" s="562"/>
      <c r="K3" s="562"/>
      <c r="L3" s="562"/>
      <c r="M3" s="562"/>
    </row>
    <row r="4" spans="2:14" ht="19.149999999999999" customHeight="1" thickBot="1" x14ac:dyDescent="0.2">
      <c r="B4" s="987" t="s">
        <v>22</v>
      </c>
      <c r="C4" s="988"/>
      <c r="D4" s="698" t="s">
        <v>576</v>
      </c>
      <c r="F4" s="934" t="s">
        <v>263</v>
      </c>
      <c r="G4" s="935"/>
      <c r="H4" s="936"/>
      <c r="I4" s="563"/>
      <c r="J4" s="563"/>
      <c r="K4" s="563"/>
      <c r="L4" s="563"/>
      <c r="M4" s="563"/>
    </row>
    <row r="5" spans="2:14" ht="10.15" customHeight="1" thickBot="1" x14ac:dyDescent="0.2"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</row>
    <row r="6" spans="2:14" ht="14.1" customHeight="1" x14ac:dyDescent="0.15">
      <c r="B6" s="905" t="s">
        <v>4</v>
      </c>
      <c r="C6" s="945"/>
      <c r="D6" s="943" t="s">
        <v>16</v>
      </c>
      <c r="E6" s="944"/>
      <c r="F6" s="528">
        <v>45420</v>
      </c>
      <c r="G6" s="530">
        <v>45476</v>
      </c>
      <c r="H6" s="530"/>
      <c r="I6" s="530"/>
      <c r="J6" s="953" t="s">
        <v>0</v>
      </c>
      <c r="K6" s="956" t="s">
        <v>1</v>
      </c>
      <c r="L6" s="959" t="s">
        <v>2</v>
      </c>
      <c r="M6" s="951" t="s">
        <v>609</v>
      </c>
      <c r="N6" s="385"/>
    </row>
    <row r="7" spans="2:14" ht="14.1" customHeight="1" x14ac:dyDescent="0.15">
      <c r="B7" s="907"/>
      <c r="C7" s="946"/>
      <c r="D7" s="824" t="s">
        <v>17</v>
      </c>
      <c r="E7" s="825"/>
      <c r="F7" s="533">
        <v>0.42569444444444443</v>
      </c>
      <c r="G7" s="535">
        <v>0.4375</v>
      </c>
      <c r="H7" s="535"/>
      <c r="I7" s="535"/>
      <c r="J7" s="989"/>
      <c r="K7" s="957"/>
      <c r="L7" s="960"/>
      <c r="M7" s="952"/>
      <c r="N7" s="385"/>
    </row>
    <row r="8" spans="2:14" ht="14.1" customHeight="1" x14ac:dyDescent="0.15">
      <c r="B8" s="907"/>
      <c r="C8" s="946"/>
      <c r="D8" s="824" t="s">
        <v>18</v>
      </c>
      <c r="E8" s="825"/>
      <c r="F8" s="130" t="s">
        <v>619</v>
      </c>
      <c r="G8" s="131" t="s">
        <v>558</v>
      </c>
      <c r="H8" s="131"/>
      <c r="I8" s="131"/>
      <c r="J8" s="989"/>
      <c r="K8" s="957"/>
      <c r="L8" s="960"/>
      <c r="M8" s="952"/>
      <c r="N8" s="385"/>
    </row>
    <row r="9" spans="2:14" ht="14.1" customHeight="1" x14ac:dyDescent="0.15">
      <c r="B9" s="907"/>
      <c r="C9" s="946"/>
      <c r="D9" s="824" t="s">
        <v>19</v>
      </c>
      <c r="E9" s="825"/>
      <c r="F9" s="127" t="s">
        <v>620</v>
      </c>
      <c r="G9" s="391" t="s">
        <v>559</v>
      </c>
      <c r="H9" s="391"/>
      <c r="I9" s="391"/>
      <c r="J9" s="990"/>
      <c r="K9" s="958"/>
      <c r="L9" s="961"/>
      <c r="M9" s="952"/>
      <c r="N9" s="385"/>
    </row>
    <row r="10" spans="2:14" ht="14.1" customHeight="1" x14ac:dyDescent="0.15">
      <c r="B10" s="907"/>
      <c r="C10" s="946"/>
      <c r="D10" s="824" t="s">
        <v>20</v>
      </c>
      <c r="E10" s="825"/>
      <c r="F10" s="132">
        <v>10.6</v>
      </c>
      <c r="G10" s="71">
        <v>23.9</v>
      </c>
      <c r="H10" s="71"/>
      <c r="I10" s="71"/>
      <c r="J10" s="622"/>
      <c r="K10" s="623"/>
      <c r="L10" s="624"/>
      <c r="M10" s="952"/>
      <c r="N10" s="385"/>
    </row>
    <row r="11" spans="2:14" ht="14.1" customHeight="1" thickBot="1" x14ac:dyDescent="0.2">
      <c r="B11" s="907"/>
      <c r="C11" s="946"/>
      <c r="D11" s="824" t="s">
        <v>420</v>
      </c>
      <c r="E11" s="825"/>
      <c r="F11" s="132">
        <v>15.6</v>
      </c>
      <c r="G11" s="71">
        <v>19.399999999999999</v>
      </c>
      <c r="H11" s="71"/>
      <c r="I11" s="71"/>
      <c r="J11" s="625"/>
      <c r="K11" s="626"/>
      <c r="L11" s="627"/>
      <c r="M11" s="952"/>
      <c r="N11" s="385"/>
    </row>
    <row r="12" spans="2:14" s="44" customFormat="1" ht="14.1" customHeight="1" thickBot="1" x14ac:dyDescent="0.2">
      <c r="B12" s="880" t="s">
        <v>80</v>
      </c>
      <c r="C12" s="964"/>
      <c r="D12" s="964"/>
      <c r="E12" s="479" t="s">
        <v>128</v>
      </c>
      <c r="F12" s="949" t="s">
        <v>3</v>
      </c>
      <c r="G12" s="881"/>
      <c r="H12" s="881"/>
      <c r="I12" s="881"/>
      <c r="J12" s="881"/>
      <c r="K12" s="881"/>
      <c r="L12" s="882"/>
      <c r="M12" s="539" t="s">
        <v>612</v>
      </c>
      <c r="N12" s="412"/>
    </row>
    <row r="13" spans="2:14" ht="14.1" customHeight="1" x14ac:dyDescent="0.15">
      <c r="B13" s="17">
        <v>1</v>
      </c>
      <c r="C13" s="962" t="s">
        <v>67</v>
      </c>
      <c r="D13" s="963"/>
      <c r="E13" s="390" t="s">
        <v>546</v>
      </c>
      <c r="F13" s="573"/>
      <c r="G13" s="628"/>
      <c r="H13" s="628"/>
      <c r="I13" s="628"/>
      <c r="J13" s="577"/>
      <c r="K13" s="578"/>
      <c r="L13" s="579"/>
      <c r="M13" s="846" t="s">
        <v>82</v>
      </c>
      <c r="N13" s="2"/>
    </row>
    <row r="14" spans="2:14" ht="14.1" customHeight="1" x14ac:dyDescent="0.15">
      <c r="B14" s="12">
        <f>B13+1</f>
        <v>2</v>
      </c>
      <c r="C14" s="771" t="s">
        <v>68</v>
      </c>
      <c r="D14" s="772"/>
      <c r="E14" s="393" t="s">
        <v>546</v>
      </c>
      <c r="F14" s="580"/>
      <c r="G14" s="629"/>
      <c r="H14" s="629"/>
      <c r="I14" s="629"/>
      <c r="J14" s="580"/>
      <c r="K14" s="584"/>
      <c r="L14" s="585"/>
      <c r="M14" s="846"/>
      <c r="N14" s="2"/>
    </row>
    <row r="15" spans="2:14" ht="14.1" customHeight="1" x14ac:dyDescent="0.15">
      <c r="B15" s="12">
        <f>B14+1</f>
        <v>3</v>
      </c>
      <c r="C15" s="771" t="s">
        <v>69</v>
      </c>
      <c r="D15" s="772"/>
      <c r="E15" s="393" t="s">
        <v>546</v>
      </c>
      <c r="F15" s="586"/>
      <c r="G15" s="630"/>
      <c r="H15" s="630"/>
      <c r="I15" s="630"/>
      <c r="J15" s="586"/>
      <c r="K15" s="590"/>
      <c r="L15" s="591"/>
      <c r="M15" s="846"/>
      <c r="N15" s="2"/>
    </row>
    <row r="16" spans="2:14" ht="14.1" customHeight="1" x14ac:dyDescent="0.15">
      <c r="B16" s="12">
        <v>4</v>
      </c>
      <c r="C16" s="771" t="s">
        <v>144</v>
      </c>
      <c r="D16" s="772"/>
      <c r="E16" s="393" t="s">
        <v>546</v>
      </c>
      <c r="F16" s="580"/>
      <c r="G16" s="629"/>
      <c r="H16" s="629"/>
      <c r="I16" s="629"/>
      <c r="J16" s="580"/>
      <c r="K16" s="584"/>
      <c r="L16" s="585"/>
      <c r="M16" s="805" t="s">
        <v>60</v>
      </c>
      <c r="N16" s="2"/>
    </row>
    <row r="17" spans="2:14" ht="14.1" customHeight="1" x14ac:dyDescent="0.15">
      <c r="B17" s="12">
        <v>5</v>
      </c>
      <c r="C17" s="771" t="s">
        <v>145</v>
      </c>
      <c r="D17" s="772"/>
      <c r="E17" s="393" t="s">
        <v>546</v>
      </c>
      <c r="F17" s="586"/>
      <c r="G17" s="630"/>
      <c r="H17" s="630"/>
      <c r="I17" s="630"/>
      <c r="J17" s="586"/>
      <c r="K17" s="590"/>
      <c r="L17" s="591"/>
      <c r="M17" s="805"/>
      <c r="N17" s="2"/>
    </row>
    <row r="18" spans="2:14" ht="14.1" customHeight="1" x14ac:dyDescent="0.15">
      <c r="B18" s="12">
        <v>6</v>
      </c>
      <c r="C18" s="771" t="s">
        <v>70</v>
      </c>
      <c r="D18" s="772"/>
      <c r="E18" s="393" t="s">
        <v>546</v>
      </c>
      <c r="F18" s="586"/>
      <c r="G18" s="630"/>
      <c r="H18" s="630"/>
      <c r="I18" s="630"/>
      <c r="J18" s="586"/>
      <c r="K18" s="590"/>
      <c r="L18" s="591"/>
      <c r="M18" s="805"/>
      <c r="N18" s="2"/>
    </row>
    <row r="19" spans="2:14" ht="14.1" customHeight="1" x14ac:dyDescent="0.15">
      <c r="B19" s="12">
        <v>7</v>
      </c>
      <c r="C19" s="771" t="s">
        <v>71</v>
      </c>
      <c r="D19" s="772"/>
      <c r="E19" s="393" t="s">
        <v>546</v>
      </c>
      <c r="F19" s="592"/>
      <c r="G19" s="631"/>
      <c r="H19" s="631"/>
      <c r="I19" s="631"/>
      <c r="J19" s="592"/>
      <c r="K19" s="596"/>
      <c r="L19" s="597"/>
      <c r="M19" s="813" t="s">
        <v>451</v>
      </c>
      <c r="N19" s="2"/>
    </row>
    <row r="20" spans="2:14" ht="14.1" customHeight="1" x14ac:dyDescent="0.15">
      <c r="B20" s="12">
        <v>8</v>
      </c>
      <c r="C20" s="771" t="s">
        <v>72</v>
      </c>
      <c r="D20" s="772"/>
      <c r="E20" s="393" t="s">
        <v>546</v>
      </c>
      <c r="F20" s="592"/>
      <c r="G20" s="631"/>
      <c r="H20" s="631"/>
      <c r="I20" s="631"/>
      <c r="J20" s="592"/>
      <c r="K20" s="596"/>
      <c r="L20" s="597"/>
      <c r="M20" s="814"/>
      <c r="N20" s="2"/>
    </row>
    <row r="21" spans="2:14" ht="14.1" customHeight="1" x14ac:dyDescent="0.15">
      <c r="B21" s="12">
        <v>9</v>
      </c>
      <c r="C21" s="771" t="s">
        <v>146</v>
      </c>
      <c r="D21" s="772"/>
      <c r="E21" s="393" t="s">
        <v>546</v>
      </c>
      <c r="F21" s="586"/>
      <c r="G21" s="630"/>
      <c r="H21" s="630"/>
      <c r="I21" s="630"/>
      <c r="J21" s="586"/>
      <c r="K21" s="590"/>
      <c r="L21" s="591"/>
      <c r="M21" s="813" t="s">
        <v>59</v>
      </c>
      <c r="N21" s="2"/>
    </row>
    <row r="22" spans="2:14" ht="14.1" customHeight="1" x14ac:dyDescent="0.15">
      <c r="B22" s="12">
        <v>10</v>
      </c>
      <c r="C22" s="771" t="s">
        <v>73</v>
      </c>
      <c r="D22" s="772"/>
      <c r="E22" s="393" t="s">
        <v>546</v>
      </c>
      <c r="F22" s="586"/>
      <c r="G22" s="630"/>
      <c r="H22" s="630"/>
      <c r="I22" s="630"/>
      <c r="J22" s="586"/>
      <c r="K22" s="590"/>
      <c r="L22" s="591"/>
      <c r="M22" s="814"/>
      <c r="N22" s="2"/>
    </row>
    <row r="23" spans="2:14" ht="14.1" customHeight="1" x14ac:dyDescent="0.15">
      <c r="B23" s="12">
        <v>11</v>
      </c>
      <c r="C23" s="771" t="s">
        <v>74</v>
      </c>
      <c r="D23" s="772"/>
      <c r="E23" s="393" t="s">
        <v>466</v>
      </c>
      <c r="F23" s="592"/>
      <c r="G23" s="631"/>
      <c r="H23" s="631"/>
      <c r="I23" s="631"/>
      <c r="J23" s="592"/>
      <c r="K23" s="596"/>
      <c r="L23" s="597"/>
      <c r="M23" s="383" t="s">
        <v>83</v>
      </c>
      <c r="N23" s="2"/>
    </row>
    <row r="24" spans="2:14" ht="14.1" customHeight="1" x14ac:dyDescent="0.15">
      <c r="B24" s="12">
        <v>12</v>
      </c>
      <c r="C24" s="771" t="s">
        <v>21</v>
      </c>
      <c r="D24" s="772"/>
      <c r="E24" s="393" t="s">
        <v>546</v>
      </c>
      <c r="F24" s="592"/>
      <c r="G24" s="631"/>
      <c r="H24" s="631"/>
      <c r="I24" s="631"/>
      <c r="J24" s="592"/>
      <c r="K24" s="596"/>
      <c r="L24" s="597"/>
      <c r="M24" s="383" t="s">
        <v>452</v>
      </c>
      <c r="N24" s="2"/>
    </row>
    <row r="25" spans="2:14" ht="14.1" customHeight="1" x14ac:dyDescent="0.15">
      <c r="B25" s="12">
        <v>13</v>
      </c>
      <c r="C25" s="771" t="s">
        <v>75</v>
      </c>
      <c r="D25" s="772"/>
      <c r="E25" s="393" t="s">
        <v>546</v>
      </c>
      <c r="F25" s="133">
        <v>24</v>
      </c>
      <c r="G25" s="179">
        <v>26</v>
      </c>
      <c r="H25" s="179"/>
      <c r="I25" s="179"/>
      <c r="J25" s="682">
        <v>26</v>
      </c>
      <c r="K25" s="703">
        <v>24</v>
      </c>
      <c r="L25" s="674">
        <v>25</v>
      </c>
      <c r="M25" s="382" t="s">
        <v>61</v>
      </c>
      <c r="N25" s="2"/>
    </row>
    <row r="26" spans="2:14" ht="14.1" customHeight="1" x14ac:dyDescent="0.15">
      <c r="B26" s="12">
        <v>14</v>
      </c>
      <c r="C26" s="771" t="s">
        <v>46</v>
      </c>
      <c r="D26" s="772"/>
      <c r="E26" s="393" t="s">
        <v>546</v>
      </c>
      <c r="F26" s="135">
        <v>0.01</v>
      </c>
      <c r="G26" s="141">
        <v>8.0000000000000002E-3</v>
      </c>
      <c r="H26" s="141"/>
      <c r="I26" s="141"/>
      <c r="J26" s="690">
        <v>0.01</v>
      </c>
      <c r="K26" s="704">
        <v>8.0000000000000002E-3</v>
      </c>
      <c r="L26" s="663">
        <v>8.9999999999999993E-3</v>
      </c>
      <c r="M26" s="383" t="s">
        <v>58</v>
      </c>
      <c r="N26" s="2"/>
    </row>
    <row r="27" spans="2:14" ht="14.1" customHeight="1" x14ac:dyDescent="0.15">
      <c r="B27" s="12">
        <v>15</v>
      </c>
      <c r="C27" s="771" t="s">
        <v>76</v>
      </c>
      <c r="D27" s="772"/>
      <c r="E27" s="393" t="s">
        <v>546</v>
      </c>
      <c r="F27" s="132"/>
      <c r="G27" s="71"/>
      <c r="H27" s="71"/>
      <c r="I27" s="71"/>
      <c r="J27" s="649"/>
      <c r="K27" s="650"/>
      <c r="L27" s="651"/>
      <c r="M27" s="383" t="s">
        <v>454</v>
      </c>
      <c r="N27" s="2"/>
    </row>
    <row r="28" spans="2:14" ht="14.1" customHeight="1" x14ac:dyDescent="0.15">
      <c r="B28" s="12">
        <v>16</v>
      </c>
      <c r="C28" s="771" t="s">
        <v>147</v>
      </c>
      <c r="D28" s="772"/>
      <c r="E28" s="393" t="s">
        <v>546</v>
      </c>
      <c r="F28" s="135"/>
      <c r="G28" s="141"/>
      <c r="H28" s="141"/>
      <c r="I28" s="141"/>
      <c r="J28" s="690"/>
      <c r="K28" s="704"/>
      <c r="L28" s="663"/>
      <c r="M28" s="805" t="s">
        <v>60</v>
      </c>
      <c r="N28" s="2"/>
    </row>
    <row r="29" spans="2:14" ht="14.1" customHeight="1" x14ac:dyDescent="0.15">
      <c r="B29" s="12">
        <v>17</v>
      </c>
      <c r="C29" s="771" t="s">
        <v>148</v>
      </c>
      <c r="D29" s="772"/>
      <c r="E29" s="393" t="s">
        <v>546</v>
      </c>
      <c r="F29" s="135"/>
      <c r="G29" s="141"/>
      <c r="H29" s="141"/>
      <c r="I29" s="141"/>
      <c r="J29" s="690"/>
      <c r="K29" s="704"/>
      <c r="L29" s="663"/>
      <c r="M29" s="805"/>
      <c r="N29" s="2"/>
    </row>
    <row r="30" spans="2:14" ht="14.1" customHeight="1" x14ac:dyDescent="0.15">
      <c r="B30" s="12">
        <v>18</v>
      </c>
      <c r="C30" s="771" t="s">
        <v>99</v>
      </c>
      <c r="D30" s="772"/>
      <c r="E30" s="393" t="s">
        <v>546</v>
      </c>
      <c r="F30" s="132"/>
      <c r="G30" s="71"/>
      <c r="H30" s="71"/>
      <c r="I30" s="71"/>
      <c r="J30" s="649"/>
      <c r="K30" s="650"/>
      <c r="L30" s="651"/>
      <c r="M30" s="813" t="s">
        <v>61</v>
      </c>
      <c r="N30" s="2"/>
    </row>
    <row r="31" spans="2:14" ht="14.1" customHeight="1" x14ac:dyDescent="0.15">
      <c r="B31" s="12">
        <v>19</v>
      </c>
      <c r="C31" s="771" t="s">
        <v>77</v>
      </c>
      <c r="D31" s="772"/>
      <c r="E31" s="393" t="s">
        <v>466</v>
      </c>
      <c r="F31" s="133"/>
      <c r="G31" s="179"/>
      <c r="H31" s="179"/>
      <c r="I31" s="179"/>
      <c r="J31" s="682"/>
      <c r="K31" s="703"/>
      <c r="L31" s="674"/>
      <c r="M31" s="808"/>
      <c r="N31" s="2"/>
    </row>
    <row r="32" spans="2:14" ht="14.1" customHeight="1" x14ac:dyDescent="0.15">
      <c r="B32" s="12">
        <v>20</v>
      </c>
      <c r="C32" s="771" t="s">
        <v>49</v>
      </c>
      <c r="D32" s="772"/>
      <c r="E32" s="393" t="s">
        <v>546</v>
      </c>
      <c r="F32" s="133">
        <v>62</v>
      </c>
      <c r="G32" s="179">
        <v>85</v>
      </c>
      <c r="H32" s="179"/>
      <c r="I32" s="179"/>
      <c r="J32" s="682">
        <v>85</v>
      </c>
      <c r="K32" s="703">
        <v>62</v>
      </c>
      <c r="L32" s="674">
        <v>73.5</v>
      </c>
      <c r="M32" s="808"/>
      <c r="N32" s="2"/>
    </row>
    <row r="33" spans="2:14" ht="14.1" customHeight="1" x14ac:dyDescent="0.15">
      <c r="B33" s="12">
        <v>21</v>
      </c>
      <c r="C33" s="771" t="s">
        <v>56</v>
      </c>
      <c r="D33" s="772"/>
      <c r="E33" s="393" t="s">
        <v>540</v>
      </c>
      <c r="F33" s="132">
        <v>2.8</v>
      </c>
      <c r="G33" s="71">
        <v>8</v>
      </c>
      <c r="H33" s="179"/>
      <c r="I33" s="179"/>
      <c r="J33" s="649">
        <v>8</v>
      </c>
      <c r="K33" s="650">
        <v>2.8</v>
      </c>
      <c r="L33" s="651">
        <v>5.4</v>
      </c>
      <c r="M33" s="808"/>
      <c r="N33" s="2"/>
    </row>
    <row r="34" spans="2:14" ht="14.1" customHeight="1" x14ac:dyDescent="0.15">
      <c r="B34" s="12">
        <v>22</v>
      </c>
      <c r="C34" s="771" t="s">
        <v>580</v>
      </c>
      <c r="D34" s="772"/>
      <c r="E34" s="393" t="s">
        <v>466</v>
      </c>
      <c r="F34" s="132">
        <v>7.5</v>
      </c>
      <c r="G34" s="71">
        <v>9.1</v>
      </c>
      <c r="H34" s="71"/>
      <c r="I34" s="71"/>
      <c r="J34" s="649">
        <v>9.1</v>
      </c>
      <c r="K34" s="650">
        <v>7.5</v>
      </c>
      <c r="L34" s="651">
        <v>8.3000000000000007</v>
      </c>
      <c r="M34" s="808"/>
      <c r="N34" s="2"/>
    </row>
    <row r="35" spans="2:14" ht="27" customHeight="1" x14ac:dyDescent="0.15">
      <c r="B35" s="12">
        <v>23</v>
      </c>
      <c r="C35" s="771" t="s">
        <v>78</v>
      </c>
      <c r="D35" s="772"/>
      <c r="E35" s="548" t="s">
        <v>466</v>
      </c>
      <c r="F35" s="602"/>
      <c r="G35" s="632"/>
      <c r="H35" s="632"/>
      <c r="I35" s="632"/>
      <c r="J35" s="602"/>
      <c r="K35" s="633"/>
      <c r="L35" s="634"/>
      <c r="M35" s="814"/>
      <c r="N35" s="2"/>
    </row>
    <row r="36" spans="2:14" ht="26.25" customHeight="1" x14ac:dyDescent="0.15">
      <c r="B36" s="12">
        <v>24</v>
      </c>
      <c r="C36" s="771" t="s">
        <v>222</v>
      </c>
      <c r="D36" s="772"/>
      <c r="E36" s="548" t="s">
        <v>613</v>
      </c>
      <c r="F36" s="602"/>
      <c r="G36" s="632"/>
      <c r="H36" s="632"/>
      <c r="I36" s="632"/>
      <c r="J36" s="602"/>
      <c r="K36" s="633"/>
      <c r="L36" s="634"/>
      <c r="M36" s="394" t="s">
        <v>229</v>
      </c>
      <c r="N36" s="2"/>
    </row>
    <row r="37" spans="2:14" ht="12.75" customHeight="1" x14ac:dyDescent="0.15">
      <c r="B37" s="12">
        <v>25</v>
      </c>
      <c r="C37" s="771" t="s">
        <v>185</v>
      </c>
      <c r="D37" s="772"/>
      <c r="E37" s="548" t="s">
        <v>546</v>
      </c>
      <c r="F37" s="602"/>
      <c r="G37" s="632"/>
      <c r="H37" s="632"/>
      <c r="I37" s="632"/>
      <c r="J37" s="602"/>
      <c r="K37" s="633"/>
      <c r="L37" s="634"/>
      <c r="M37" s="382" t="s">
        <v>60</v>
      </c>
      <c r="N37" s="2"/>
    </row>
    <row r="38" spans="2:14" ht="14.1" customHeight="1" x14ac:dyDescent="0.15">
      <c r="B38" s="12">
        <v>26</v>
      </c>
      <c r="C38" s="771" t="s">
        <v>42</v>
      </c>
      <c r="D38" s="772"/>
      <c r="E38" s="548" t="s">
        <v>546</v>
      </c>
      <c r="F38" s="602"/>
      <c r="G38" s="632"/>
      <c r="H38" s="632"/>
      <c r="I38" s="632"/>
      <c r="J38" s="602"/>
      <c r="K38" s="633"/>
      <c r="L38" s="634"/>
      <c r="M38" s="382" t="s">
        <v>82</v>
      </c>
      <c r="N38" s="2"/>
    </row>
    <row r="39" spans="2:14" ht="24.75" customHeight="1" thickBot="1" x14ac:dyDescent="0.2">
      <c r="B39" s="79">
        <v>27</v>
      </c>
      <c r="C39" s="837" t="s">
        <v>258</v>
      </c>
      <c r="D39" s="838"/>
      <c r="E39" s="556" t="s">
        <v>546</v>
      </c>
      <c r="F39" s="606"/>
      <c r="G39" s="635"/>
      <c r="H39" s="635"/>
      <c r="I39" s="635"/>
      <c r="J39" s="606"/>
      <c r="K39" s="636"/>
      <c r="L39" s="637"/>
      <c r="M39" s="384" t="s">
        <v>61</v>
      </c>
      <c r="N39" s="2"/>
    </row>
    <row r="40" spans="2:14" s="44" customFormat="1" ht="15" customHeight="1" thickBot="1" x14ac:dyDescent="0.2">
      <c r="B40" s="880" t="s">
        <v>607</v>
      </c>
      <c r="C40" s="881"/>
      <c r="D40" s="881"/>
      <c r="E40" s="479" t="s">
        <v>128</v>
      </c>
      <c r="F40" s="1014" t="s">
        <v>5</v>
      </c>
      <c r="G40" s="1015"/>
      <c r="H40" s="1015"/>
      <c r="I40" s="1015"/>
      <c r="J40" s="1015"/>
      <c r="K40" s="1015"/>
      <c r="L40" s="1016"/>
      <c r="M40" s="480" t="s">
        <v>601</v>
      </c>
      <c r="N40" s="398"/>
    </row>
    <row r="41" spans="2:14" ht="14.1" customHeight="1" x14ac:dyDescent="0.15">
      <c r="B41" s="35">
        <v>1</v>
      </c>
      <c r="C41" s="771" t="s">
        <v>125</v>
      </c>
      <c r="D41" s="772"/>
      <c r="E41" s="390" t="s">
        <v>152</v>
      </c>
      <c r="F41" s="126">
        <v>0.1</v>
      </c>
      <c r="G41" s="74" t="s">
        <v>271</v>
      </c>
      <c r="H41" s="74"/>
      <c r="I41" s="74"/>
      <c r="J41" s="638"/>
      <c r="K41" s="639"/>
      <c r="L41" s="640"/>
      <c r="M41" s="807" t="s">
        <v>61</v>
      </c>
      <c r="N41" s="2"/>
    </row>
    <row r="42" spans="2:14" ht="14.1" customHeight="1" x14ac:dyDescent="0.15">
      <c r="B42" s="36">
        <v>2</v>
      </c>
      <c r="C42" s="771" t="s">
        <v>582</v>
      </c>
      <c r="D42" s="772"/>
      <c r="E42" s="393" t="s">
        <v>152</v>
      </c>
      <c r="F42" s="127">
        <v>1.1000000000000001</v>
      </c>
      <c r="G42" s="391">
        <v>11</v>
      </c>
      <c r="H42" s="391"/>
      <c r="I42" s="391"/>
      <c r="J42" s="641"/>
      <c r="K42" s="642"/>
      <c r="L42" s="643"/>
      <c r="M42" s="808"/>
      <c r="N42" s="2"/>
    </row>
    <row r="43" spans="2:14" ht="14.1" customHeight="1" x14ac:dyDescent="0.15">
      <c r="B43" s="36">
        <v>3</v>
      </c>
      <c r="C43" s="771" t="s">
        <v>583</v>
      </c>
      <c r="D43" s="772"/>
      <c r="E43" s="393" t="s">
        <v>152</v>
      </c>
      <c r="F43" s="127">
        <v>2.8</v>
      </c>
      <c r="G43" s="391">
        <v>15</v>
      </c>
      <c r="H43" s="391"/>
      <c r="I43" s="391"/>
      <c r="J43" s="641"/>
      <c r="K43" s="642"/>
      <c r="L43" s="643"/>
      <c r="M43" s="808"/>
      <c r="N43" s="2"/>
    </row>
    <row r="44" spans="2:14" ht="14.1" customHeight="1" x14ac:dyDescent="0.15">
      <c r="B44" s="36">
        <v>4</v>
      </c>
      <c r="C44" s="771" t="s">
        <v>585</v>
      </c>
      <c r="D44" s="772"/>
      <c r="E44" s="393" t="s">
        <v>152</v>
      </c>
      <c r="F44" s="127">
        <v>10</v>
      </c>
      <c r="G44" s="391">
        <v>15</v>
      </c>
      <c r="H44" s="391"/>
      <c r="I44" s="391"/>
      <c r="J44" s="641"/>
      <c r="K44" s="642"/>
      <c r="L44" s="643"/>
      <c r="M44" s="808"/>
      <c r="N44" s="2"/>
    </row>
    <row r="45" spans="2:14" ht="14.1" customHeight="1" x14ac:dyDescent="0.15">
      <c r="B45" s="36">
        <v>5</v>
      </c>
      <c r="C45" s="771" t="s">
        <v>584</v>
      </c>
      <c r="D45" s="772"/>
      <c r="E45" s="393" t="s">
        <v>152</v>
      </c>
      <c r="F45" s="127">
        <v>3</v>
      </c>
      <c r="G45" s="391">
        <v>18</v>
      </c>
      <c r="H45" s="391"/>
      <c r="I45" s="391"/>
      <c r="J45" s="641"/>
      <c r="K45" s="642"/>
      <c r="L45" s="643"/>
      <c r="M45" s="808"/>
      <c r="N45" s="2"/>
    </row>
    <row r="46" spans="2:14" ht="14.1" customHeight="1" x14ac:dyDescent="0.15">
      <c r="B46" s="36">
        <v>6</v>
      </c>
      <c r="C46" s="771" t="s">
        <v>154</v>
      </c>
      <c r="D46" s="772"/>
      <c r="E46" s="393" t="s">
        <v>152</v>
      </c>
      <c r="F46" s="127">
        <v>23</v>
      </c>
      <c r="G46" s="391">
        <v>25</v>
      </c>
      <c r="H46" s="391"/>
      <c r="I46" s="391"/>
      <c r="J46" s="641"/>
      <c r="K46" s="642"/>
      <c r="L46" s="643"/>
      <c r="M46" s="808"/>
      <c r="N46" s="2"/>
    </row>
    <row r="47" spans="2:14" ht="14.1" customHeight="1" x14ac:dyDescent="0.15">
      <c r="B47" s="36">
        <v>7</v>
      </c>
      <c r="C47" s="771" t="s">
        <v>126</v>
      </c>
      <c r="D47" s="772"/>
      <c r="E47" s="393" t="s">
        <v>152</v>
      </c>
      <c r="F47" s="127">
        <v>0.24</v>
      </c>
      <c r="G47" s="391">
        <v>1.4</v>
      </c>
      <c r="H47" s="391"/>
      <c r="I47" s="391"/>
      <c r="J47" s="641"/>
      <c r="K47" s="642"/>
      <c r="L47" s="643"/>
      <c r="M47" s="808"/>
      <c r="N47" s="2"/>
    </row>
    <row r="48" spans="2:14" ht="14.1" customHeight="1" x14ac:dyDescent="0.15">
      <c r="B48" s="35">
        <v>8</v>
      </c>
      <c r="C48" s="771" t="s">
        <v>178</v>
      </c>
      <c r="D48" s="772"/>
      <c r="E48" s="390" t="s">
        <v>152</v>
      </c>
      <c r="F48" s="127">
        <v>1.4E-2</v>
      </c>
      <c r="G48" s="391">
        <v>0.13</v>
      </c>
      <c r="H48" s="391"/>
      <c r="I48" s="391"/>
      <c r="J48" s="641"/>
      <c r="K48" s="642"/>
      <c r="L48" s="643"/>
      <c r="M48" s="808"/>
      <c r="N48" s="2"/>
    </row>
    <row r="49" spans="2:14" ht="14.1" customHeight="1" x14ac:dyDescent="0.15">
      <c r="B49" s="36">
        <v>9</v>
      </c>
      <c r="C49" s="771" t="s">
        <v>457</v>
      </c>
      <c r="D49" s="772"/>
      <c r="E49" s="393" t="s">
        <v>156</v>
      </c>
      <c r="F49" s="127">
        <v>20</v>
      </c>
      <c r="G49" s="391">
        <v>16</v>
      </c>
      <c r="H49" s="391"/>
      <c r="I49" s="391"/>
      <c r="J49" s="641"/>
      <c r="K49" s="642"/>
      <c r="L49" s="643"/>
      <c r="M49" s="808"/>
      <c r="N49" s="2"/>
    </row>
    <row r="50" spans="2:14" ht="14.1" customHeight="1" thickBot="1" x14ac:dyDescent="0.2">
      <c r="B50" s="53">
        <v>10</v>
      </c>
      <c r="C50" s="833" t="s">
        <v>155</v>
      </c>
      <c r="D50" s="927"/>
      <c r="E50" s="34" t="s">
        <v>152</v>
      </c>
      <c r="F50" s="127" t="s">
        <v>271</v>
      </c>
      <c r="G50" s="391" t="s">
        <v>271</v>
      </c>
      <c r="H50" s="391"/>
      <c r="I50" s="391"/>
      <c r="J50" s="646"/>
      <c r="K50" s="647"/>
      <c r="L50" s="648"/>
      <c r="M50" s="808"/>
      <c r="N50" s="2"/>
    </row>
    <row r="51" spans="2:14" ht="15" customHeight="1" thickBot="1" x14ac:dyDescent="0.2">
      <c r="B51" s="880" t="s">
        <v>79</v>
      </c>
      <c r="C51" s="881"/>
      <c r="D51" s="881"/>
      <c r="E51" s="882"/>
      <c r="F51" s="168" t="s">
        <v>213</v>
      </c>
      <c r="G51" s="614" t="s">
        <v>213</v>
      </c>
      <c r="H51" s="614"/>
      <c r="I51" s="173"/>
      <c r="J51" s="644"/>
      <c r="K51" s="645"/>
      <c r="L51" s="645"/>
      <c r="M51" s="526"/>
      <c r="N51" s="2"/>
    </row>
    <row r="52" spans="2:14" ht="10.5" customHeight="1" x14ac:dyDescent="0.15">
      <c r="C52" s="3" t="s">
        <v>445</v>
      </c>
      <c r="D52" s="1"/>
      <c r="E52" s="1"/>
      <c r="F52" s="385"/>
      <c r="G52" s="1"/>
      <c r="H52" s="1"/>
      <c r="I52" s="385"/>
      <c r="J52" s="385"/>
      <c r="K52" s="385"/>
      <c r="L52" s="385"/>
      <c r="N52" s="385"/>
    </row>
    <row r="53" spans="2:14" ht="10.5" customHeight="1" x14ac:dyDescent="0.15">
      <c r="B53" s="527"/>
      <c r="D53" s="1"/>
      <c r="E53" s="1"/>
      <c r="F53" s="1"/>
      <c r="G53" s="527"/>
      <c r="H53" s="527"/>
      <c r="I53" s="527"/>
      <c r="J53" s="527"/>
      <c r="K53" s="527"/>
      <c r="L53" s="527"/>
    </row>
    <row r="54" spans="2:14" ht="13.5" customHeight="1" x14ac:dyDescent="0.15">
      <c r="B54" s="705"/>
      <c r="C54" s="705"/>
      <c r="D54" s="705"/>
      <c r="E54" s="705"/>
      <c r="F54" s="705"/>
      <c r="G54" s="705"/>
      <c r="H54" s="705"/>
      <c r="I54" s="705"/>
      <c r="J54" s="705"/>
      <c r="K54" s="705"/>
      <c r="L54" s="705"/>
    </row>
    <row r="55" spans="2:14" ht="13.5" customHeight="1" x14ac:dyDescent="0.15">
      <c r="B55" s="705"/>
      <c r="C55" s="705"/>
      <c r="D55" s="705"/>
      <c r="E55" s="705"/>
      <c r="F55" s="705"/>
      <c r="G55" s="705"/>
      <c r="H55" s="705"/>
      <c r="I55" s="705"/>
      <c r="J55" s="705"/>
      <c r="K55" s="705"/>
      <c r="L55" s="705"/>
    </row>
  </sheetData>
  <mergeCells count="64">
    <mergeCell ref="B51:E51"/>
    <mergeCell ref="F3:H3"/>
    <mergeCell ref="F4:H4"/>
    <mergeCell ref="C41:D41"/>
    <mergeCell ref="C36:D36"/>
    <mergeCell ref="C37:D37"/>
    <mergeCell ref="C38:D38"/>
    <mergeCell ref="C39:D39"/>
    <mergeCell ref="B40:D40"/>
    <mergeCell ref="F40:L40"/>
    <mergeCell ref="C23:D23"/>
    <mergeCell ref="C24:D24"/>
    <mergeCell ref="C25:D25"/>
    <mergeCell ref="C26:D26"/>
    <mergeCell ref="M41:M5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30:D30"/>
    <mergeCell ref="M30:M35"/>
    <mergeCell ref="C31:D31"/>
    <mergeCell ref="C32:D32"/>
    <mergeCell ref="C33:D33"/>
    <mergeCell ref="C34:D34"/>
    <mergeCell ref="C35:D35"/>
    <mergeCell ref="C27:D27"/>
    <mergeCell ref="C28:D28"/>
    <mergeCell ref="C19:D19"/>
    <mergeCell ref="M19:M20"/>
    <mergeCell ref="C20:D20"/>
    <mergeCell ref="C21:D21"/>
    <mergeCell ref="M21:M22"/>
    <mergeCell ref="C22:D22"/>
    <mergeCell ref="M28:M29"/>
    <mergeCell ref="C29:D29"/>
    <mergeCell ref="C16:D16"/>
    <mergeCell ref="M16:M18"/>
    <mergeCell ref="C17:D17"/>
    <mergeCell ref="C18:D18"/>
    <mergeCell ref="D7:E7"/>
    <mergeCell ref="D8:E8"/>
    <mergeCell ref="D9:E9"/>
    <mergeCell ref="D10:E10"/>
    <mergeCell ref="D11:E11"/>
    <mergeCell ref="B12:D12"/>
    <mergeCell ref="F12:L12"/>
    <mergeCell ref="C13:D13"/>
    <mergeCell ref="M13:M15"/>
    <mergeCell ref="C14:D14"/>
    <mergeCell ref="C15:D15"/>
    <mergeCell ref="B1:M1"/>
    <mergeCell ref="B4:C4"/>
    <mergeCell ref="B6:C11"/>
    <mergeCell ref="D6:E6"/>
    <mergeCell ref="J6:J9"/>
    <mergeCell ref="K6:K9"/>
    <mergeCell ref="L6:L9"/>
    <mergeCell ref="M6:M11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7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pageSetUpPr fitToPage="1"/>
  </sheetPr>
  <dimension ref="B1:N80"/>
  <sheetViews>
    <sheetView zoomScale="90" zoomScaleNormal="90" zoomScaleSheetLayoutView="110" workbookViewId="0">
      <selection activeCell="F4" sqref="F4:H4"/>
    </sheetView>
  </sheetViews>
  <sheetFormatPr defaultColWidth="8.875" defaultRowHeight="10.5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12" width="7.5" style="3" customWidth="1"/>
    <col min="13" max="13" width="12.25" style="4" customWidth="1"/>
    <col min="14" max="14" width="3.5" style="3" customWidth="1"/>
    <col min="15" max="16384" width="8.875" style="3"/>
  </cols>
  <sheetData>
    <row r="1" spans="2:14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</row>
    <row r="2" spans="2:14" ht="12" customHeight="1" thickBot="1" x14ac:dyDescent="0.2">
      <c r="C2" s="15"/>
    </row>
    <row r="3" spans="2:14" ht="16.899999999999999" customHeight="1" thickBot="1" x14ac:dyDescent="0.2">
      <c r="B3" s="4"/>
      <c r="C3" s="9"/>
      <c r="D3" s="11"/>
      <c r="E3" s="4"/>
      <c r="F3" s="844" t="s">
        <v>7</v>
      </c>
      <c r="G3" s="932"/>
      <c r="H3" s="933"/>
      <c r="I3" s="385"/>
      <c r="J3" s="385"/>
      <c r="K3" s="385"/>
      <c r="L3" s="4"/>
      <c r="N3" s="4"/>
    </row>
    <row r="4" spans="2:14" ht="16.899999999999999" customHeight="1" thickBot="1" x14ac:dyDescent="0.2">
      <c r="B4" s="783" t="s">
        <v>22</v>
      </c>
      <c r="C4" s="784"/>
      <c r="D4" s="698" t="s">
        <v>550</v>
      </c>
      <c r="E4" s="4"/>
      <c r="F4" s="934" t="s">
        <v>549</v>
      </c>
      <c r="G4" s="935"/>
      <c r="H4" s="936"/>
      <c r="I4" s="385"/>
      <c r="J4" s="385"/>
      <c r="K4" s="385"/>
      <c r="L4" s="4"/>
      <c r="N4" s="4"/>
    </row>
    <row r="5" spans="2:1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4"/>
    </row>
    <row r="6" spans="2:14" ht="12" customHeight="1" x14ac:dyDescent="0.15">
      <c r="B6" s="791" t="s">
        <v>122</v>
      </c>
      <c r="C6" s="792"/>
      <c r="D6" s="803" t="s">
        <v>8</v>
      </c>
      <c r="E6" s="804"/>
      <c r="F6" s="129">
        <v>45392</v>
      </c>
      <c r="G6" s="178">
        <v>45476</v>
      </c>
      <c r="H6" s="278">
        <v>45567</v>
      </c>
      <c r="I6" s="303">
        <v>45665</v>
      </c>
      <c r="J6" s="937" t="s">
        <v>0</v>
      </c>
      <c r="K6" s="940" t="s">
        <v>1</v>
      </c>
      <c r="L6" s="930" t="s">
        <v>2</v>
      </c>
      <c r="M6" s="807" t="s">
        <v>14</v>
      </c>
      <c r="N6" s="4"/>
    </row>
    <row r="7" spans="2:14" ht="12" customHeight="1" x14ac:dyDescent="0.15">
      <c r="B7" s="793"/>
      <c r="C7" s="794"/>
      <c r="D7" s="801" t="s">
        <v>13</v>
      </c>
      <c r="E7" s="802"/>
      <c r="F7" s="130">
        <v>0.37222222222222223</v>
      </c>
      <c r="G7" s="131">
        <v>0.38124999999999998</v>
      </c>
      <c r="H7" s="279">
        <v>0.37361111111111112</v>
      </c>
      <c r="I7" s="304">
        <v>0.37152777777777779</v>
      </c>
      <c r="J7" s="938"/>
      <c r="K7" s="941"/>
      <c r="L7" s="931"/>
      <c r="M7" s="808"/>
      <c r="N7" s="4"/>
    </row>
    <row r="8" spans="2:14" ht="12" customHeight="1" x14ac:dyDescent="0.15">
      <c r="B8" s="793"/>
      <c r="C8" s="794"/>
      <c r="D8" s="801" t="s">
        <v>9</v>
      </c>
      <c r="E8" s="802"/>
      <c r="F8" s="131" t="s">
        <v>556</v>
      </c>
      <c r="G8" s="131" t="s">
        <v>558</v>
      </c>
      <c r="H8" s="269" t="s">
        <v>558</v>
      </c>
      <c r="I8" s="330" t="s">
        <v>563</v>
      </c>
      <c r="J8" s="938"/>
      <c r="K8" s="941"/>
      <c r="L8" s="931"/>
      <c r="M8" s="808"/>
      <c r="N8" s="4"/>
    </row>
    <row r="9" spans="2:14" ht="12" customHeight="1" x14ac:dyDescent="0.15">
      <c r="B9" s="793"/>
      <c r="C9" s="794"/>
      <c r="D9" s="797" t="s">
        <v>10</v>
      </c>
      <c r="E9" s="798"/>
      <c r="F9" s="131" t="s">
        <v>557</v>
      </c>
      <c r="G9" s="131" t="s">
        <v>559</v>
      </c>
      <c r="H9" s="269" t="s">
        <v>563</v>
      </c>
      <c r="I9" s="330" t="s">
        <v>563</v>
      </c>
      <c r="J9" s="939"/>
      <c r="K9" s="942"/>
      <c r="L9" s="856"/>
      <c r="M9" s="1017"/>
      <c r="N9" s="64"/>
    </row>
    <row r="10" spans="2:14" ht="12" customHeight="1" x14ac:dyDescent="0.15">
      <c r="B10" s="793"/>
      <c r="C10" s="794"/>
      <c r="D10" s="797" t="s">
        <v>11</v>
      </c>
      <c r="E10" s="798"/>
      <c r="F10" s="132">
        <v>9.6999999999999993</v>
      </c>
      <c r="G10" s="71">
        <v>23.1</v>
      </c>
      <c r="H10" s="272">
        <v>21.9</v>
      </c>
      <c r="I10" s="296">
        <v>4.2</v>
      </c>
      <c r="J10" s="132">
        <f>MAX(F10:I10)</f>
        <v>23.1</v>
      </c>
      <c r="K10" s="332">
        <f>MIN(F10:I10)</f>
        <v>4.2</v>
      </c>
      <c r="L10" s="296">
        <f>AVERAGEA(F10:I10)</f>
        <v>14.725</v>
      </c>
      <c r="M10" s="1017"/>
      <c r="N10" s="64"/>
    </row>
    <row r="11" spans="2:14" ht="12" customHeight="1" x14ac:dyDescent="0.15">
      <c r="B11" s="793"/>
      <c r="C11" s="794"/>
      <c r="D11" s="797" t="s">
        <v>232</v>
      </c>
      <c r="E11" s="798"/>
      <c r="F11" s="132">
        <v>8</v>
      </c>
      <c r="G11" s="71">
        <v>18.2</v>
      </c>
      <c r="H11" s="272">
        <v>16.899999999999999</v>
      </c>
      <c r="I11" s="296">
        <v>4.2</v>
      </c>
      <c r="J11" s="132">
        <f>MAX(F11:I11)</f>
        <v>18.2</v>
      </c>
      <c r="K11" s="332">
        <f>MIN(F11:I11)</f>
        <v>4.2</v>
      </c>
      <c r="L11" s="296">
        <f>AVERAGEA(F11:I11)</f>
        <v>11.824999999999999</v>
      </c>
      <c r="M11" s="1017"/>
      <c r="N11" s="64"/>
    </row>
    <row r="12" spans="2:14" ht="12" customHeight="1" thickBot="1" x14ac:dyDescent="0.2">
      <c r="B12" s="795"/>
      <c r="C12" s="796"/>
      <c r="D12" s="799" t="s">
        <v>625</v>
      </c>
      <c r="E12" s="800"/>
      <c r="F12" s="155">
        <v>0.6</v>
      </c>
      <c r="G12" s="189">
        <v>0.84</v>
      </c>
      <c r="H12" s="277">
        <v>0.62</v>
      </c>
      <c r="I12" s="342">
        <v>0.5</v>
      </c>
      <c r="J12" s="344">
        <f>IF(MAXA(F12:I12)&lt;0.05,"&lt;0.05",MAXA(F12:I12))</f>
        <v>0.84</v>
      </c>
      <c r="K12" s="345">
        <f>IF(MINA(F12:I12)&lt;0.05,"&lt;0.05",MINA(F12:I12))</f>
        <v>0.5</v>
      </c>
      <c r="L12" s="342">
        <f>IF(AVERAGEA(F12:I12)&lt;0.05,"&lt;0.05",AVERAGEA(F12:I12))</f>
        <v>0.64</v>
      </c>
      <c r="M12" s="809"/>
      <c r="N12" s="4"/>
    </row>
    <row r="13" spans="2:14" ht="15" customHeight="1" x14ac:dyDescent="0.15">
      <c r="B13" s="819" t="s">
        <v>123</v>
      </c>
      <c r="C13" s="781"/>
      <c r="D13" s="781"/>
      <c r="E13" s="30" t="s">
        <v>62</v>
      </c>
      <c r="F13" s="779" t="s">
        <v>3</v>
      </c>
      <c r="G13" s="781"/>
      <c r="H13" s="781"/>
      <c r="I13" s="782"/>
      <c r="J13" s="779"/>
      <c r="K13" s="781"/>
      <c r="L13" s="782"/>
      <c r="M13" s="28"/>
      <c r="N13" s="4"/>
    </row>
    <row r="14" spans="2:14" ht="12" customHeight="1" x14ac:dyDescent="0.15">
      <c r="B14" s="18">
        <v>1</v>
      </c>
      <c r="C14" s="771" t="s">
        <v>23</v>
      </c>
      <c r="D14" s="772"/>
      <c r="E14" s="10" t="s">
        <v>103</v>
      </c>
      <c r="F14" s="133"/>
      <c r="G14" s="179"/>
      <c r="H14" s="179"/>
      <c r="I14" s="293"/>
      <c r="J14" s="234"/>
      <c r="K14" s="266"/>
      <c r="L14" s="310"/>
      <c r="M14" s="813" t="s">
        <v>57</v>
      </c>
      <c r="N14" s="2"/>
    </row>
    <row r="15" spans="2:14" ht="12" customHeight="1" x14ac:dyDescent="0.15">
      <c r="B15" s="18">
        <f>B14+1</f>
        <v>2</v>
      </c>
      <c r="C15" s="771" t="s">
        <v>24</v>
      </c>
      <c r="D15" s="772"/>
      <c r="E15" s="14" t="s">
        <v>112</v>
      </c>
      <c r="F15" s="127"/>
      <c r="G15" s="134"/>
      <c r="H15" s="269"/>
      <c r="I15" s="330"/>
      <c r="J15" s="335"/>
      <c r="K15" s="328"/>
      <c r="L15" s="330"/>
      <c r="M15" s="808"/>
      <c r="N15" s="2"/>
    </row>
    <row r="16" spans="2:14" ht="12" customHeight="1" x14ac:dyDescent="0.15">
      <c r="B16" s="18">
        <f t="shared" ref="B16:B64" si="0">B15+1</f>
        <v>3</v>
      </c>
      <c r="C16" s="771" t="s">
        <v>25</v>
      </c>
      <c r="D16" s="772"/>
      <c r="E16" s="10" t="s">
        <v>187</v>
      </c>
      <c r="F16" s="135"/>
      <c r="G16" s="141"/>
      <c r="H16" s="141"/>
      <c r="I16" s="294"/>
      <c r="J16" s="184"/>
      <c r="K16" s="141"/>
      <c r="L16" s="294"/>
      <c r="M16" s="805" t="s">
        <v>58</v>
      </c>
      <c r="N16" s="2"/>
    </row>
    <row r="17" spans="2:14" ht="12" customHeight="1" x14ac:dyDescent="0.15">
      <c r="B17" s="18">
        <f t="shared" si="0"/>
        <v>4</v>
      </c>
      <c r="C17" s="771" t="s">
        <v>26</v>
      </c>
      <c r="D17" s="772"/>
      <c r="E17" s="10" t="s">
        <v>104</v>
      </c>
      <c r="F17" s="136"/>
      <c r="G17" s="180"/>
      <c r="H17" s="180"/>
      <c r="I17" s="295"/>
      <c r="J17" s="216"/>
      <c r="K17" s="180"/>
      <c r="L17" s="295"/>
      <c r="M17" s="805"/>
      <c r="N17" s="2"/>
    </row>
    <row r="18" spans="2:14" ht="12" customHeight="1" x14ac:dyDescent="0.15">
      <c r="B18" s="18">
        <f t="shared" si="0"/>
        <v>5</v>
      </c>
      <c r="C18" s="771" t="s">
        <v>27</v>
      </c>
      <c r="D18" s="772"/>
      <c r="E18" s="10" t="s">
        <v>91</v>
      </c>
      <c r="F18" s="135"/>
      <c r="G18" s="141"/>
      <c r="H18" s="141"/>
      <c r="I18" s="294"/>
      <c r="J18" s="184"/>
      <c r="K18" s="141"/>
      <c r="L18" s="294"/>
      <c r="M18" s="805"/>
      <c r="N18" s="2"/>
    </row>
    <row r="19" spans="2:14" ht="12" customHeight="1" x14ac:dyDescent="0.15">
      <c r="B19" s="18">
        <f t="shared" si="0"/>
        <v>6</v>
      </c>
      <c r="C19" s="771" t="s">
        <v>28</v>
      </c>
      <c r="D19" s="772"/>
      <c r="E19" s="10" t="s">
        <v>91</v>
      </c>
      <c r="F19" s="135"/>
      <c r="G19" s="141"/>
      <c r="H19" s="141"/>
      <c r="I19" s="294"/>
      <c r="J19" s="184"/>
      <c r="K19" s="141"/>
      <c r="L19" s="294"/>
      <c r="M19" s="805"/>
      <c r="N19" s="2"/>
    </row>
    <row r="20" spans="2:14" ht="12" customHeight="1" x14ac:dyDescent="0.15">
      <c r="B20" s="18">
        <f t="shared" si="0"/>
        <v>7</v>
      </c>
      <c r="C20" s="771" t="s">
        <v>29</v>
      </c>
      <c r="D20" s="772"/>
      <c r="E20" s="10" t="s">
        <v>91</v>
      </c>
      <c r="F20" s="135"/>
      <c r="G20" s="141"/>
      <c r="H20" s="141"/>
      <c r="I20" s="294"/>
      <c r="J20" s="184"/>
      <c r="K20" s="141"/>
      <c r="L20" s="294"/>
      <c r="M20" s="805"/>
      <c r="N20" s="2"/>
    </row>
    <row r="21" spans="2:14" ht="12" customHeight="1" x14ac:dyDescent="0.15">
      <c r="B21" s="18">
        <f t="shared" si="0"/>
        <v>8</v>
      </c>
      <c r="C21" s="771" t="s">
        <v>30</v>
      </c>
      <c r="D21" s="772"/>
      <c r="E21" s="10" t="s">
        <v>94</v>
      </c>
      <c r="F21" s="135"/>
      <c r="G21" s="141"/>
      <c r="H21" s="141"/>
      <c r="I21" s="294"/>
      <c r="J21" s="184"/>
      <c r="K21" s="141"/>
      <c r="L21" s="294"/>
      <c r="M21" s="805"/>
      <c r="N21" s="2"/>
    </row>
    <row r="22" spans="2:14" ht="12" customHeight="1" x14ac:dyDescent="0.15">
      <c r="B22" s="18">
        <f t="shared" si="0"/>
        <v>9</v>
      </c>
      <c r="C22" s="771" t="s">
        <v>188</v>
      </c>
      <c r="D22" s="774"/>
      <c r="E22" s="10" t="s">
        <v>86</v>
      </c>
      <c r="F22" s="135"/>
      <c r="G22" s="141"/>
      <c r="H22" s="141"/>
      <c r="I22" s="294"/>
      <c r="J22" s="184"/>
      <c r="K22" s="141"/>
      <c r="L22" s="294"/>
      <c r="M22" s="813" t="s">
        <v>448</v>
      </c>
      <c r="N22" s="2"/>
    </row>
    <row r="23" spans="2:14" ht="12" customHeight="1" x14ac:dyDescent="0.15">
      <c r="B23" s="18">
        <f t="shared" si="0"/>
        <v>10</v>
      </c>
      <c r="C23" s="771" t="s">
        <v>31</v>
      </c>
      <c r="D23" s="772"/>
      <c r="E23" s="10" t="s">
        <v>91</v>
      </c>
      <c r="F23" s="135"/>
      <c r="G23" s="141"/>
      <c r="H23" s="141"/>
      <c r="I23" s="294"/>
      <c r="J23" s="184"/>
      <c r="K23" s="141"/>
      <c r="L23" s="294"/>
      <c r="M23" s="808"/>
      <c r="N23" s="2"/>
    </row>
    <row r="24" spans="2:14" ht="12" customHeight="1" x14ac:dyDescent="0.15">
      <c r="B24" s="18">
        <f t="shared" si="0"/>
        <v>11</v>
      </c>
      <c r="C24" s="771" t="s">
        <v>32</v>
      </c>
      <c r="D24" s="772"/>
      <c r="E24" s="10" t="s">
        <v>106</v>
      </c>
      <c r="F24" s="132"/>
      <c r="G24" s="71"/>
      <c r="H24" s="71"/>
      <c r="I24" s="296"/>
      <c r="J24" s="333"/>
      <c r="K24" s="71"/>
      <c r="L24" s="296"/>
      <c r="M24" s="808"/>
      <c r="N24" s="2"/>
    </row>
    <row r="25" spans="2:14" ht="12" customHeight="1" x14ac:dyDescent="0.15">
      <c r="B25" s="18">
        <f t="shared" si="0"/>
        <v>12</v>
      </c>
      <c r="C25" s="771" t="s">
        <v>33</v>
      </c>
      <c r="D25" s="772"/>
      <c r="E25" s="10" t="s">
        <v>107</v>
      </c>
      <c r="F25" s="139"/>
      <c r="G25" s="140"/>
      <c r="H25" s="140"/>
      <c r="I25" s="297"/>
      <c r="J25" s="140"/>
      <c r="K25" s="140"/>
      <c r="L25" s="297"/>
      <c r="M25" s="808"/>
      <c r="N25" s="2"/>
    </row>
    <row r="26" spans="2:14" ht="12" customHeight="1" x14ac:dyDescent="0.15">
      <c r="B26" s="18">
        <f t="shared" si="0"/>
        <v>13</v>
      </c>
      <c r="C26" s="771" t="s">
        <v>34</v>
      </c>
      <c r="D26" s="772"/>
      <c r="E26" s="10" t="s">
        <v>108</v>
      </c>
      <c r="F26" s="132"/>
      <c r="G26" s="71"/>
      <c r="H26" s="71"/>
      <c r="I26" s="296"/>
      <c r="J26" s="71"/>
      <c r="K26" s="71"/>
      <c r="L26" s="296"/>
      <c r="M26" s="814"/>
      <c r="N26" s="2"/>
    </row>
    <row r="27" spans="2:14" ht="12" customHeight="1" x14ac:dyDescent="0.15">
      <c r="B27" s="18">
        <f t="shared" si="0"/>
        <v>14</v>
      </c>
      <c r="C27" s="771" t="s">
        <v>35</v>
      </c>
      <c r="D27" s="772"/>
      <c r="E27" s="10" t="s">
        <v>109</v>
      </c>
      <c r="F27" s="138"/>
      <c r="G27" s="182"/>
      <c r="H27" s="182"/>
      <c r="I27" s="298"/>
      <c r="J27" s="182"/>
      <c r="K27" s="182"/>
      <c r="L27" s="298"/>
      <c r="M27" s="805" t="s">
        <v>60</v>
      </c>
      <c r="N27" s="2"/>
    </row>
    <row r="28" spans="2:14" ht="12" customHeight="1" x14ac:dyDescent="0.15">
      <c r="B28" s="18">
        <f t="shared" si="0"/>
        <v>15</v>
      </c>
      <c r="C28" s="771" t="s">
        <v>130</v>
      </c>
      <c r="D28" s="772"/>
      <c r="E28" s="10" t="s">
        <v>105</v>
      </c>
      <c r="F28" s="135"/>
      <c r="G28" s="141"/>
      <c r="H28" s="141"/>
      <c r="I28" s="294"/>
      <c r="J28" s="184"/>
      <c r="K28" s="141"/>
      <c r="L28" s="294"/>
      <c r="M28" s="805"/>
      <c r="N28" s="2"/>
    </row>
    <row r="29" spans="2:14" ht="24" customHeight="1" x14ac:dyDescent="0.15">
      <c r="B29" s="18">
        <f>B28+1</f>
        <v>16</v>
      </c>
      <c r="C29" s="775" t="s">
        <v>225</v>
      </c>
      <c r="D29" s="772"/>
      <c r="E29" s="10" t="s">
        <v>86</v>
      </c>
      <c r="F29" s="135"/>
      <c r="G29" s="141"/>
      <c r="H29" s="141"/>
      <c r="I29" s="294"/>
      <c r="J29" s="141"/>
      <c r="K29" s="141"/>
      <c r="L29" s="294"/>
      <c r="M29" s="805"/>
      <c r="N29" s="2"/>
    </row>
    <row r="30" spans="2:14" ht="12" customHeight="1" x14ac:dyDescent="0.15">
      <c r="B30" s="18">
        <f t="shared" si="0"/>
        <v>17</v>
      </c>
      <c r="C30" s="771" t="s">
        <v>131</v>
      </c>
      <c r="D30" s="772"/>
      <c r="E30" s="10" t="s">
        <v>94</v>
      </c>
      <c r="F30" s="135"/>
      <c r="G30" s="141"/>
      <c r="H30" s="141"/>
      <c r="I30" s="294"/>
      <c r="J30" s="141"/>
      <c r="K30" s="141"/>
      <c r="L30" s="294"/>
      <c r="M30" s="805"/>
      <c r="N30" s="2"/>
    </row>
    <row r="31" spans="2:14" ht="12" customHeight="1" x14ac:dyDescent="0.15">
      <c r="B31" s="18">
        <f t="shared" si="0"/>
        <v>18</v>
      </c>
      <c r="C31" s="771" t="s">
        <v>132</v>
      </c>
      <c r="D31" s="772"/>
      <c r="E31" s="10" t="s">
        <v>91</v>
      </c>
      <c r="F31" s="135"/>
      <c r="G31" s="141"/>
      <c r="H31" s="141"/>
      <c r="I31" s="294"/>
      <c r="J31" s="141"/>
      <c r="K31" s="141"/>
      <c r="L31" s="294"/>
      <c r="M31" s="805"/>
      <c r="N31" s="2"/>
    </row>
    <row r="32" spans="2:14" ht="12" customHeight="1" x14ac:dyDescent="0.15">
      <c r="B32" s="18">
        <f t="shared" si="0"/>
        <v>19</v>
      </c>
      <c r="C32" s="771" t="s">
        <v>133</v>
      </c>
      <c r="D32" s="772"/>
      <c r="E32" s="10" t="s">
        <v>91</v>
      </c>
      <c r="F32" s="135"/>
      <c r="G32" s="141"/>
      <c r="H32" s="141"/>
      <c r="I32" s="294"/>
      <c r="J32" s="141"/>
      <c r="K32" s="141"/>
      <c r="L32" s="294"/>
      <c r="M32" s="805"/>
      <c r="N32" s="2"/>
    </row>
    <row r="33" spans="2:14" ht="12" customHeight="1" x14ac:dyDescent="0.15">
      <c r="B33" s="18">
        <f t="shared" si="0"/>
        <v>20</v>
      </c>
      <c r="C33" s="771" t="s">
        <v>134</v>
      </c>
      <c r="D33" s="772"/>
      <c r="E33" s="10" t="s">
        <v>91</v>
      </c>
      <c r="F33" s="135"/>
      <c r="G33" s="141"/>
      <c r="H33" s="141"/>
      <c r="I33" s="294"/>
      <c r="J33" s="141"/>
      <c r="K33" s="141"/>
      <c r="L33" s="294"/>
      <c r="M33" s="805"/>
      <c r="N33" s="2"/>
    </row>
    <row r="34" spans="2:14" ht="12" customHeight="1" x14ac:dyDescent="0.15">
      <c r="B34" s="18">
        <f t="shared" si="0"/>
        <v>21</v>
      </c>
      <c r="C34" s="771" t="s">
        <v>221</v>
      </c>
      <c r="D34" s="772"/>
      <c r="E34" s="10" t="s">
        <v>89</v>
      </c>
      <c r="F34" s="137" t="s">
        <v>281</v>
      </c>
      <c r="G34" s="140" t="s">
        <v>281</v>
      </c>
      <c r="H34" s="140">
        <v>7.0000000000000007E-2</v>
      </c>
      <c r="I34" s="294" t="s">
        <v>281</v>
      </c>
      <c r="J34" s="217">
        <v>7.0000000000000007E-2</v>
      </c>
      <c r="K34" s="141" t="s">
        <v>281</v>
      </c>
      <c r="L34" s="294" t="s">
        <v>281</v>
      </c>
      <c r="M34" s="813" t="s">
        <v>59</v>
      </c>
      <c r="N34" s="2"/>
    </row>
    <row r="35" spans="2:14" ht="12" customHeight="1" x14ac:dyDescent="0.15">
      <c r="B35" s="18">
        <f t="shared" si="0"/>
        <v>22</v>
      </c>
      <c r="C35" s="771" t="s">
        <v>36</v>
      </c>
      <c r="D35" s="772"/>
      <c r="E35" s="10" t="s">
        <v>94</v>
      </c>
      <c r="F35" s="137" t="s">
        <v>268</v>
      </c>
      <c r="G35" s="141" t="s">
        <v>268</v>
      </c>
      <c r="H35" s="141" t="s">
        <v>268</v>
      </c>
      <c r="I35" s="294" t="s">
        <v>268</v>
      </c>
      <c r="J35" s="184" t="s">
        <v>268</v>
      </c>
      <c r="K35" s="141" t="s">
        <v>268</v>
      </c>
      <c r="L35" s="294" t="s">
        <v>268</v>
      </c>
      <c r="M35" s="808"/>
      <c r="N35" s="2"/>
    </row>
    <row r="36" spans="2:14" ht="12" customHeight="1" x14ac:dyDescent="0.15">
      <c r="B36" s="18">
        <f t="shared" si="0"/>
        <v>23</v>
      </c>
      <c r="C36" s="771" t="s">
        <v>135</v>
      </c>
      <c r="D36" s="772"/>
      <c r="E36" s="10" t="s">
        <v>111</v>
      </c>
      <c r="F36" s="137" t="s">
        <v>267</v>
      </c>
      <c r="G36" s="141">
        <v>3.0000000000000001E-3</v>
      </c>
      <c r="H36" s="141">
        <v>4.0000000000000001E-3</v>
      </c>
      <c r="I36" s="294" t="s">
        <v>267</v>
      </c>
      <c r="J36" s="184">
        <v>4.0000000000000001E-3</v>
      </c>
      <c r="K36" s="141" t="s">
        <v>267</v>
      </c>
      <c r="L36" s="294">
        <v>1.75E-3</v>
      </c>
      <c r="M36" s="808"/>
      <c r="N36" s="2"/>
    </row>
    <row r="37" spans="2:14" ht="12" customHeight="1" x14ac:dyDescent="0.15">
      <c r="B37" s="18">
        <f t="shared" si="0"/>
        <v>24</v>
      </c>
      <c r="C37" s="771" t="s">
        <v>37</v>
      </c>
      <c r="D37" s="772"/>
      <c r="E37" s="10" t="s">
        <v>110</v>
      </c>
      <c r="F37" s="137" t="s">
        <v>282</v>
      </c>
      <c r="G37" s="141">
        <v>4.0000000000000001E-3</v>
      </c>
      <c r="H37" s="141">
        <v>4.0000000000000001E-3</v>
      </c>
      <c r="I37" s="294">
        <v>5.0000000000000001E-3</v>
      </c>
      <c r="J37" s="184">
        <v>5.0000000000000001E-3</v>
      </c>
      <c r="K37" s="141" t="s">
        <v>282</v>
      </c>
      <c r="L37" s="294">
        <v>3.2500000000000003E-3</v>
      </c>
      <c r="M37" s="808"/>
      <c r="N37" s="2"/>
    </row>
    <row r="38" spans="2:14" ht="12" customHeight="1" x14ac:dyDescent="0.15">
      <c r="B38" s="18">
        <f t="shared" si="0"/>
        <v>25</v>
      </c>
      <c r="C38" s="771" t="s">
        <v>241</v>
      </c>
      <c r="D38" s="772"/>
      <c r="E38" s="10" t="s">
        <v>88</v>
      </c>
      <c r="F38" s="137" t="s">
        <v>267</v>
      </c>
      <c r="G38" s="141" t="s">
        <v>267</v>
      </c>
      <c r="H38" s="141">
        <v>1E-3</v>
      </c>
      <c r="I38" s="294" t="s">
        <v>267</v>
      </c>
      <c r="J38" s="184">
        <v>1E-3</v>
      </c>
      <c r="K38" s="141" t="s">
        <v>267</v>
      </c>
      <c r="L38" s="294" t="s">
        <v>267</v>
      </c>
      <c r="M38" s="808"/>
      <c r="N38" s="2"/>
    </row>
    <row r="39" spans="2:14" ht="12" customHeight="1" x14ac:dyDescent="0.15">
      <c r="B39" s="18">
        <f t="shared" si="0"/>
        <v>26</v>
      </c>
      <c r="C39" s="771" t="s">
        <v>38</v>
      </c>
      <c r="D39" s="772"/>
      <c r="E39" s="10" t="s">
        <v>91</v>
      </c>
      <c r="F39" s="137" t="s">
        <v>267</v>
      </c>
      <c r="G39" s="141" t="s">
        <v>267</v>
      </c>
      <c r="H39" s="141" t="s">
        <v>267</v>
      </c>
      <c r="I39" s="294" t="s">
        <v>267</v>
      </c>
      <c r="J39" s="184" t="s">
        <v>267</v>
      </c>
      <c r="K39" s="141" t="s">
        <v>267</v>
      </c>
      <c r="L39" s="294" t="s">
        <v>267</v>
      </c>
      <c r="M39" s="808"/>
      <c r="N39" s="2"/>
    </row>
    <row r="40" spans="2:14" ht="12" customHeight="1" x14ac:dyDescent="0.15">
      <c r="B40" s="18">
        <f t="shared" si="0"/>
        <v>27</v>
      </c>
      <c r="C40" s="771" t="s">
        <v>39</v>
      </c>
      <c r="D40" s="772"/>
      <c r="E40" s="10" t="s">
        <v>88</v>
      </c>
      <c r="F40" s="137" t="s">
        <v>269</v>
      </c>
      <c r="G40" s="141" t="s">
        <v>269</v>
      </c>
      <c r="H40" s="141">
        <v>8.0000000000000002E-3</v>
      </c>
      <c r="I40" s="294" t="s">
        <v>269</v>
      </c>
      <c r="J40" s="184">
        <v>8.0000000000000002E-3</v>
      </c>
      <c r="K40" s="141" t="s">
        <v>269</v>
      </c>
      <c r="L40" s="294" t="s">
        <v>269</v>
      </c>
      <c r="M40" s="808"/>
      <c r="N40" s="2"/>
    </row>
    <row r="41" spans="2:14" ht="12" customHeight="1" x14ac:dyDescent="0.15">
      <c r="B41" s="18">
        <f t="shared" si="0"/>
        <v>28</v>
      </c>
      <c r="C41" s="771" t="s">
        <v>40</v>
      </c>
      <c r="D41" s="772"/>
      <c r="E41" s="10" t="s">
        <v>110</v>
      </c>
      <c r="F41" s="137" t="s">
        <v>282</v>
      </c>
      <c r="G41" s="141" t="s">
        <v>282</v>
      </c>
      <c r="H41" s="141" t="s">
        <v>282</v>
      </c>
      <c r="I41" s="294" t="s">
        <v>282</v>
      </c>
      <c r="J41" s="184" t="s">
        <v>282</v>
      </c>
      <c r="K41" s="141" t="s">
        <v>282</v>
      </c>
      <c r="L41" s="294" t="s">
        <v>282</v>
      </c>
      <c r="M41" s="814"/>
      <c r="N41" s="2"/>
    </row>
    <row r="42" spans="2:14" ht="12" customHeight="1" x14ac:dyDescent="0.15">
      <c r="B42" s="18">
        <f t="shared" si="0"/>
        <v>29</v>
      </c>
      <c r="C42" s="771" t="s">
        <v>137</v>
      </c>
      <c r="D42" s="772"/>
      <c r="E42" s="10" t="s">
        <v>110</v>
      </c>
      <c r="F42" s="137" t="s">
        <v>267</v>
      </c>
      <c r="G42" s="141" t="s">
        <v>267</v>
      </c>
      <c r="H42" s="141">
        <v>3.0000000000000001E-3</v>
      </c>
      <c r="I42" s="294" t="s">
        <v>267</v>
      </c>
      <c r="J42" s="184">
        <v>3.0000000000000001E-3</v>
      </c>
      <c r="K42" s="141" t="s">
        <v>267</v>
      </c>
      <c r="L42" s="294" t="s">
        <v>267</v>
      </c>
      <c r="M42" s="808"/>
      <c r="N42" s="175"/>
    </row>
    <row r="43" spans="2:14" ht="12" customHeight="1" x14ac:dyDescent="0.15">
      <c r="B43" s="18">
        <f t="shared" si="0"/>
        <v>30</v>
      </c>
      <c r="C43" s="771" t="s">
        <v>242</v>
      </c>
      <c r="D43" s="772"/>
      <c r="E43" s="10" t="s">
        <v>113</v>
      </c>
      <c r="F43" s="137" t="s">
        <v>267</v>
      </c>
      <c r="G43" s="141" t="s">
        <v>267</v>
      </c>
      <c r="H43" s="141" t="s">
        <v>267</v>
      </c>
      <c r="I43" s="294" t="s">
        <v>267</v>
      </c>
      <c r="J43" s="184" t="s">
        <v>267</v>
      </c>
      <c r="K43" s="141" t="s">
        <v>267</v>
      </c>
      <c r="L43" s="294" t="s">
        <v>267</v>
      </c>
      <c r="M43" s="808"/>
      <c r="N43" s="2"/>
    </row>
    <row r="44" spans="2:14" ht="12" customHeight="1" x14ac:dyDescent="0.15">
      <c r="B44" s="18">
        <f t="shared" si="0"/>
        <v>31</v>
      </c>
      <c r="C44" s="771" t="s">
        <v>243</v>
      </c>
      <c r="D44" s="772"/>
      <c r="E44" s="10" t="s">
        <v>114</v>
      </c>
      <c r="F44" s="137" t="s">
        <v>280</v>
      </c>
      <c r="G44" s="141" t="s">
        <v>280</v>
      </c>
      <c r="H44" s="141" t="s">
        <v>280</v>
      </c>
      <c r="I44" s="294" t="s">
        <v>280</v>
      </c>
      <c r="J44" s="184" t="s">
        <v>280</v>
      </c>
      <c r="K44" s="141" t="s">
        <v>280</v>
      </c>
      <c r="L44" s="294" t="s">
        <v>280</v>
      </c>
      <c r="M44" s="814"/>
      <c r="N44" s="2"/>
    </row>
    <row r="45" spans="2:14" ht="12" customHeight="1" x14ac:dyDescent="0.15">
      <c r="B45" s="18">
        <f t="shared" si="0"/>
        <v>32</v>
      </c>
      <c r="C45" s="771" t="s">
        <v>41</v>
      </c>
      <c r="D45" s="772"/>
      <c r="E45" s="10" t="s">
        <v>108</v>
      </c>
      <c r="F45" s="139"/>
      <c r="G45" s="140"/>
      <c r="H45" s="140"/>
      <c r="I45" s="297"/>
      <c r="J45" s="217"/>
      <c r="K45" s="140"/>
      <c r="L45" s="297"/>
      <c r="M45" s="813" t="s">
        <v>58</v>
      </c>
      <c r="N45" s="2"/>
    </row>
    <row r="46" spans="2:14" ht="12" customHeight="1" x14ac:dyDescent="0.15">
      <c r="B46" s="18">
        <f t="shared" si="0"/>
        <v>33</v>
      </c>
      <c r="C46" s="771" t="s">
        <v>42</v>
      </c>
      <c r="D46" s="772"/>
      <c r="E46" s="10" t="s">
        <v>87</v>
      </c>
      <c r="F46" s="139">
        <v>0.22</v>
      </c>
      <c r="G46" s="140">
        <v>0.1</v>
      </c>
      <c r="H46" s="140">
        <v>7.0000000000000007E-2</v>
      </c>
      <c r="I46" s="297">
        <v>0.3</v>
      </c>
      <c r="J46" s="217">
        <v>0.3</v>
      </c>
      <c r="K46" s="140">
        <v>7.0000000000000007E-2</v>
      </c>
      <c r="L46" s="297">
        <v>0.17249999999999999</v>
      </c>
      <c r="M46" s="808"/>
      <c r="N46" s="2"/>
    </row>
    <row r="47" spans="2:14" ht="12" customHeight="1" x14ac:dyDescent="0.15">
      <c r="B47" s="18">
        <f t="shared" si="0"/>
        <v>34</v>
      </c>
      <c r="C47" s="771" t="s">
        <v>43</v>
      </c>
      <c r="D47" s="772"/>
      <c r="E47" s="10" t="s">
        <v>93</v>
      </c>
      <c r="F47" s="137" t="s">
        <v>283</v>
      </c>
      <c r="G47" s="141" t="s">
        <v>283</v>
      </c>
      <c r="H47" s="141" t="s">
        <v>283</v>
      </c>
      <c r="I47" s="294">
        <v>0.05</v>
      </c>
      <c r="J47" s="184">
        <v>0.05</v>
      </c>
      <c r="K47" s="141" t="s">
        <v>283</v>
      </c>
      <c r="L47" s="294" t="s">
        <v>283</v>
      </c>
      <c r="M47" s="808"/>
      <c r="N47" s="2"/>
    </row>
    <row r="48" spans="2:14" ht="12" customHeight="1" x14ac:dyDescent="0.15">
      <c r="B48" s="18">
        <f t="shared" si="0"/>
        <v>35</v>
      </c>
      <c r="C48" s="771" t="s">
        <v>44</v>
      </c>
      <c r="D48" s="772"/>
      <c r="E48" s="10" t="s">
        <v>108</v>
      </c>
      <c r="F48" s="139"/>
      <c r="G48" s="140"/>
      <c r="H48" s="140"/>
      <c r="I48" s="297"/>
      <c r="J48" s="217"/>
      <c r="K48" s="140"/>
      <c r="L48" s="297"/>
      <c r="M48" s="808"/>
      <c r="N48" s="2"/>
    </row>
    <row r="49" spans="2:14" ht="12" customHeight="1" x14ac:dyDescent="0.15">
      <c r="B49" s="18">
        <f t="shared" si="0"/>
        <v>36</v>
      </c>
      <c r="C49" s="771" t="s">
        <v>45</v>
      </c>
      <c r="D49" s="772"/>
      <c r="E49" s="10" t="s">
        <v>63</v>
      </c>
      <c r="F49" s="132"/>
      <c r="G49" s="71"/>
      <c r="H49" s="71"/>
      <c r="I49" s="296"/>
      <c r="J49" s="333"/>
      <c r="K49" s="71"/>
      <c r="L49" s="296"/>
      <c r="M49" s="808"/>
      <c r="N49" s="2"/>
    </row>
    <row r="50" spans="2:14" ht="12" customHeight="1" x14ac:dyDescent="0.15">
      <c r="B50" s="18">
        <f t="shared" si="0"/>
        <v>37</v>
      </c>
      <c r="C50" s="771" t="s">
        <v>46</v>
      </c>
      <c r="D50" s="772"/>
      <c r="E50" s="10" t="s">
        <v>105</v>
      </c>
      <c r="F50" s="135" t="s">
        <v>267</v>
      </c>
      <c r="G50" s="141">
        <v>1E-3</v>
      </c>
      <c r="H50" s="141" t="s">
        <v>267</v>
      </c>
      <c r="I50" s="294">
        <v>2E-3</v>
      </c>
      <c r="J50" s="184">
        <v>2E-3</v>
      </c>
      <c r="K50" s="141" t="s">
        <v>267</v>
      </c>
      <c r="L50" s="294" t="s">
        <v>267</v>
      </c>
      <c r="M50" s="814"/>
      <c r="N50" s="2"/>
    </row>
    <row r="51" spans="2:14" ht="12" customHeight="1" x14ac:dyDescent="0.15">
      <c r="B51" s="18">
        <f t="shared" si="0"/>
        <v>38</v>
      </c>
      <c r="C51" s="771" t="s">
        <v>47</v>
      </c>
      <c r="D51" s="772"/>
      <c r="E51" s="10" t="s">
        <v>63</v>
      </c>
      <c r="F51" s="133"/>
      <c r="G51" s="179"/>
      <c r="H51" s="179"/>
      <c r="I51" s="293"/>
      <c r="J51" s="148"/>
      <c r="K51" s="179"/>
      <c r="L51" s="293"/>
      <c r="M51" s="8" t="s">
        <v>449</v>
      </c>
      <c r="N51" s="2"/>
    </row>
    <row r="52" spans="2:14" ht="12" customHeight="1" x14ac:dyDescent="0.15">
      <c r="B52" s="18">
        <f t="shared" si="0"/>
        <v>39</v>
      </c>
      <c r="C52" s="771" t="s">
        <v>48</v>
      </c>
      <c r="D52" s="772"/>
      <c r="E52" s="10" t="s">
        <v>64</v>
      </c>
      <c r="F52" s="133"/>
      <c r="G52" s="179"/>
      <c r="H52" s="179"/>
      <c r="I52" s="293"/>
      <c r="J52" s="148"/>
      <c r="K52" s="179"/>
      <c r="L52" s="293"/>
      <c r="M52" s="805" t="s">
        <v>450</v>
      </c>
      <c r="N52" s="2"/>
    </row>
    <row r="53" spans="2:14" ht="12" customHeight="1" x14ac:dyDescent="0.15">
      <c r="B53" s="18">
        <f t="shared" si="0"/>
        <v>40</v>
      </c>
      <c r="C53" s="771" t="s">
        <v>49</v>
      </c>
      <c r="D53" s="772"/>
      <c r="E53" s="10" t="s">
        <v>65</v>
      </c>
      <c r="F53" s="133"/>
      <c r="G53" s="179"/>
      <c r="H53" s="179"/>
      <c r="I53" s="293"/>
      <c r="J53" s="148"/>
      <c r="K53" s="179"/>
      <c r="L53" s="293"/>
      <c r="M53" s="805"/>
      <c r="N53" s="2"/>
    </row>
    <row r="54" spans="2:14" ht="12" customHeight="1" x14ac:dyDescent="0.15">
      <c r="B54" s="18">
        <f t="shared" si="0"/>
        <v>41</v>
      </c>
      <c r="C54" s="771" t="s">
        <v>50</v>
      </c>
      <c r="D54" s="772"/>
      <c r="E54" s="10" t="s">
        <v>87</v>
      </c>
      <c r="F54" s="139"/>
      <c r="G54" s="140"/>
      <c r="H54" s="140"/>
      <c r="I54" s="297"/>
      <c r="J54" s="217"/>
      <c r="K54" s="140"/>
      <c r="L54" s="297"/>
      <c r="M54" s="805" t="s">
        <v>60</v>
      </c>
      <c r="N54" s="2"/>
    </row>
    <row r="55" spans="2:14" ht="12" customHeight="1" x14ac:dyDescent="0.15">
      <c r="B55" s="18">
        <f t="shared" si="0"/>
        <v>42</v>
      </c>
      <c r="C55" s="771" t="s">
        <v>244</v>
      </c>
      <c r="D55" s="772"/>
      <c r="E55" s="10" t="s">
        <v>115</v>
      </c>
      <c r="F55" s="156"/>
      <c r="G55" s="224"/>
      <c r="H55" s="224"/>
      <c r="I55" s="299"/>
      <c r="J55" s="219"/>
      <c r="K55" s="224"/>
      <c r="L55" s="299"/>
      <c r="M55" s="805"/>
      <c r="N55" s="2"/>
    </row>
    <row r="56" spans="2:14" ht="12" customHeight="1" x14ac:dyDescent="0.15">
      <c r="B56" s="18">
        <f t="shared" si="0"/>
        <v>43</v>
      </c>
      <c r="C56" s="771" t="s">
        <v>245</v>
      </c>
      <c r="D56" s="772"/>
      <c r="E56" s="10" t="s">
        <v>115</v>
      </c>
      <c r="F56" s="156"/>
      <c r="G56" s="224"/>
      <c r="H56" s="224"/>
      <c r="I56" s="299"/>
      <c r="J56" s="311"/>
      <c r="K56" s="312"/>
      <c r="L56" s="313"/>
      <c r="M56" s="805"/>
      <c r="N56" s="2"/>
    </row>
    <row r="57" spans="2:14" ht="12" customHeight="1" x14ac:dyDescent="0.15">
      <c r="B57" s="18">
        <f t="shared" si="0"/>
        <v>44</v>
      </c>
      <c r="C57" s="771" t="s">
        <v>51</v>
      </c>
      <c r="D57" s="772"/>
      <c r="E57" s="10" t="s">
        <v>94</v>
      </c>
      <c r="F57" s="135"/>
      <c r="G57" s="141"/>
      <c r="H57" s="141"/>
      <c r="I57" s="294"/>
      <c r="J57" s="184"/>
      <c r="K57" s="141"/>
      <c r="L57" s="294"/>
      <c r="M57" s="805"/>
      <c r="N57" s="2"/>
    </row>
    <row r="58" spans="2:14" ht="12" customHeight="1" x14ac:dyDescent="0.15">
      <c r="B58" s="18">
        <f t="shared" si="0"/>
        <v>45</v>
      </c>
      <c r="C58" s="771" t="s">
        <v>52</v>
      </c>
      <c r="D58" s="772"/>
      <c r="E58" s="10" t="s">
        <v>116</v>
      </c>
      <c r="F58" s="138"/>
      <c r="G58" s="182"/>
      <c r="H58" s="182"/>
      <c r="I58" s="298"/>
      <c r="J58" s="218"/>
      <c r="K58" s="182"/>
      <c r="L58" s="298"/>
      <c r="M58" s="805"/>
      <c r="N58" s="2"/>
    </row>
    <row r="59" spans="2:14" ht="12" customHeight="1" x14ac:dyDescent="0.15">
      <c r="B59" s="27">
        <f t="shared" si="0"/>
        <v>46</v>
      </c>
      <c r="C59" s="771" t="s">
        <v>581</v>
      </c>
      <c r="D59" s="772"/>
      <c r="E59" s="10" t="s">
        <v>95</v>
      </c>
      <c r="F59" s="135" t="s">
        <v>284</v>
      </c>
      <c r="G59" s="209">
        <v>0.6</v>
      </c>
      <c r="H59" s="272" t="s">
        <v>284</v>
      </c>
      <c r="I59" s="294" t="s">
        <v>284</v>
      </c>
      <c r="J59" s="333">
        <v>0.6</v>
      </c>
      <c r="K59" s="71" t="s">
        <v>284</v>
      </c>
      <c r="L59" s="296" t="s">
        <v>284</v>
      </c>
      <c r="M59" s="805" t="s">
        <v>61</v>
      </c>
      <c r="N59" s="2"/>
    </row>
    <row r="60" spans="2:14" ht="12" customHeight="1" x14ac:dyDescent="0.15">
      <c r="B60" s="18">
        <f t="shared" si="0"/>
        <v>47</v>
      </c>
      <c r="C60" s="771" t="s">
        <v>580</v>
      </c>
      <c r="D60" s="772"/>
      <c r="E60" s="10" t="s">
        <v>66</v>
      </c>
      <c r="F60" s="132"/>
      <c r="G60" s="71"/>
      <c r="H60" s="71"/>
      <c r="I60" s="296"/>
      <c r="J60" s="333"/>
      <c r="K60" s="71"/>
      <c r="L60" s="296"/>
      <c r="M60" s="805"/>
      <c r="N60" s="2"/>
    </row>
    <row r="61" spans="2:14" ht="12" customHeight="1" x14ac:dyDescent="0.15">
      <c r="B61" s="18">
        <f t="shared" si="0"/>
        <v>48</v>
      </c>
      <c r="C61" s="771" t="s">
        <v>53</v>
      </c>
      <c r="D61" s="772"/>
      <c r="E61" s="10" t="s">
        <v>119</v>
      </c>
      <c r="F61" s="133"/>
      <c r="G61" s="179"/>
      <c r="H61" s="179"/>
      <c r="I61" s="293"/>
      <c r="J61" s="148"/>
      <c r="K61" s="179"/>
      <c r="L61" s="293"/>
      <c r="M61" s="805"/>
      <c r="N61" s="2"/>
    </row>
    <row r="62" spans="2:14" ht="12" customHeight="1" x14ac:dyDescent="0.15">
      <c r="B62" s="18">
        <f t="shared" si="0"/>
        <v>49</v>
      </c>
      <c r="C62" s="771" t="s">
        <v>54</v>
      </c>
      <c r="D62" s="772"/>
      <c r="E62" s="10" t="s">
        <v>119</v>
      </c>
      <c r="F62" s="133"/>
      <c r="G62" s="179"/>
      <c r="H62" s="179"/>
      <c r="I62" s="293"/>
      <c r="J62" s="148"/>
      <c r="K62" s="179"/>
      <c r="L62" s="293"/>
      <c r="M62" s="805"/>
      <c r="N62" s="2"/>
    </row>
    <row r="63" spans="2:14" ht="12" customHeight="1" x14ac:dyDescent="0.15">
      <c r="B63" s="18">
        <f t="shared" si="0"/>
        <v>50</v>
      </c>
      <c r="C63" s="771" t="s">
        <v>55</v>
      </c>
      <c r="D63" s="772"/>
      <c r="E63" s="10" t="s">
        <v>117</v>
      </c>
      <c r="F63" s="132" t="s">
        <v>285</v>
      </c>
      <c r="G63" s="71">
        <v>0.6</v>
      </c>
      <c r="H63" s="71" t="s">
        <v>285</v>
      </c>
      <c r="I63" s="294">
        <v>0.8</v>
      </c>
      <c r="J63" s="333">
        <v>0.8</v>
      </c>
      <c r="K63" s="71" t="s">
        <v>285</v>
      </c>
      <c r="L63" s="296" t="s">
        <v>285</v>
      </c>
      <c r="M63" s="805"/>
      <c r="N63" s="2"/>
    </row>
    <row r="64" spans="2:14" ht="12" customHeight="1" thickBot="1" x14ac:dyDescent="0.2">
      <c r="B64" s="23">
        <f t="shared" si="0"/>
        <v>51</v>
      </c>
      <c r="C64" s="769" t="s">
        <v>56</v>
      </c>
      <c r="D64" s="770"/>
      <c r="E64" s="24" t="s">
        <v>118</v>
      </c>
      <c r="F64" s="132" t="s">
        <v>271</v>
      </c>
      <c r="G64" s="229">
        <v>0.1</v>
      </c>
      <c r="H64" s="229" t="s">
        <v>271</v>
      </c>
      <c r="I64" s="343">
        <v>0.6</v>
      </c>
      <c r="J64" s="336">
        <v>0.6</v>
      </c>
      <c r="K64" s="337" t="s">
        <v>271</v>
      </c>
      <c r="L64" s="300">
        <v>0.17499999999999999</v>
      </c>
      <c r="M64" s="806"/>
      <c r="N64" s="2"/>
    </row>
    <row r="65" spans="2:14" ht="15" customHeight="1" thickBot="1" x14ac:dyDescent="0.2">
      <c r="B65" s="816" t="s">
        <v>555</v>
      </c>
      <c r="C65" s="817"/>
      <c r="D65" s="817"/>
      <c r="E65" s="818"/>
      <c r="F65" s="128" t="s">
        <v>246</v>
      </c>
      <c r="G65" s="173" t="s">
        <v>176</v>
      </c>
      <c r="H65" s="173" t="s">
        <v>176</v>
      </c>
      <c r="I65" s="302" t="s">
        <v>176</v>
      </c>
      <c r="K65" s="5"/>
      <c r="L65" s="77"/>
      <c r="N65" s="2"/>
    </row>
    <row r="66" spans="2:14" ht="12" customHeight="1" x14ac:dyDescent="0.15">
      <c r="C66" s="3" t="s">
        <v>552</v>
      </c>
      <c r="D66" s="1"/>
      <c r="E66" s="4"/>
      <c r="F66" s="4"/>
      <c r="G66" s="4"/>
      <c r="H66" s="4"/>
      <c r="I66" s="4"/>
      <c r="J66" s="4"/>
      <c r="K66" s="4"/>
      <c r="L66" s="4"/>
      <c r="N66" s="4"/>
    </row>
    <row r="67" spans="2:14" ht="12" customHeight="1" x14ac:dyDescent="0.15">
      <c r="B67" s="1"/>
      <c r="D67" s="26"/>
      <c r="E67" s="26"/>
      <c r="F67" s="26"/>
      <c r="G67" s="26"/>
      <c r="H67" s="1"/>
      <c r="I67" s="1"/>
      <c r="J67" s="4"/>
      <c r="K67" s="1"/>
      <c r="L67" s="4"/>
      <c r="M67" s="1"/>
    </row>
    <row r="68" spans="2:14" ht="10.5" customHeight="1" x14ac:dyDescent="0.15">
      <c r="C68" s="26"/>
      <c r="D68" s="26"/>
      <c r="E68" s="26"/>
      <c r="F68" s="26"/>
      <c r="G68" s="26"/>
    </row>
    <row r="69" spans="2:14" ht="10.5" customHeight="1" x14ac:dyDescent="0.15"/>
    <row r="70" spans="2:14" ht="10.5" customHeight="1" x14ac:dyDescent="0.15"/>
    <row r="71" spans="2:14" ht="10.5" customHeight="1" x14ac:dyDescent="0.15"/>
    <row r="72" spans="2:14" ht="10.5" customHeight="1" x14ac:dyDescent="0.15"/>
    <row r="73" spans="2:14" ht="10.5" customHeight="1" x14ac:dyDescent="0.15"/>
    <row r="74" spans="2:14" ht="10.5" customHeight="1" x14ac:dyDescent="0.15"/>
    <row r="75" spans="2:14" ht="10.5" customHeight="1" x14ac:dyDescent="0.15"/>
    <row r="76" spans="2:14" ht="10.5" customHeight="1" x14ac:dyDescent="0.15"/>
    <row r="77" spans="2:14" ht="10.5" customHeight="1" x14ac:dyDescent="0.15"/>
    <row r="78" spans="2:14" ht="10.5" customHeight="1" x14ac:dyDescent="0.15"/>
    <row r="79" spans="2:14" ht="15" customHeight="1" x14ac:dyDescent="0.15"/>
    <row r="80" spans="2:14" ht="5.45" customHeight="1" x14ac:dyDescent="0.15"/>
  </sheetData>
  <mergeCells count="80">
    <mergeCell ref="B65:E65"/>
    <mergeCell ref="C59:D59"/>
    <mergeCell ref="M59:M64"/>
    <mergeCell ref="C60:D60"/>
    <mergeCell ref="C61:D61"/>
    <mergeCell ref="C62:D62"/>
    <mergeCell ref="C63:D63"/>
    <mergeCell ref="C64:D64"/>
    <mergeCell ref="C54:D54"/>
    <mergeCell ref="M54:M58"/>
    <mergeCell ref="C55:D55"/>
    <mergeCell ref="C56:D56"/>
    <mergeCell ref="C57:D57"/>
    <mergeCell ref="C58:D58"/>
    <mergeCell ref="C49:D49"/>
    <mergeCell ref="C50:D50"/>
    <mergeCell ref="C51:D51"/>
    <mergeCell ref="C52:D52"/>
    <mergeCell ref="M52:M53"/>
    <mergeCell ref="C53:D53"/>
    <mergeCell ref="M45:M50"/>
    <mergeCell ref="C45:D45"/>
    <mergeCell ref="C46:D46"/>
    <mergeCell ref="C47:D47"/>
    <mergeCell ref="C48:D48"/>
    <mergeCell ref="C34:D34"/>
    <mergeCell ref="M34:M4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27:D27"/>
    <mergeCell ref="M27:M33"/>
    <mergeCell ref="C28:D28"/>
    <mergeCell ref="C29:D29"/>
    <mergeCell ref="C30:D30"/>
    <mergeCell ref="C31:D31"/>
    <mergeCell ref="C32:D32"/>
    <mergeCell ref="C33:D33"/>
    <mergeCell ref="M22:M26"/>
    <mergeCell ref="C16:D16"/>
    <mergeCell ref="M16:M21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3:D13"/>
    <mergeCell ref="F13:I13"/>
    <mergeCell ref="J13:L13"/>
    <mergeCell ref="C14:D14"/>
    <mergeCell ref="M14:M15"/>
    <mergeCell ref="C15:D15"/>
    <mergeCell ref="F3:H3"/>
    <mergeCell ref="F4:H4"/>
    <mergeCell ref="B1:M1"/>
    <mergeCell ref="B4:C4"/>
    <mergeCell ref="B6:C12"/>
    <mergeCell ref="D6:E6"/>
    <mergeCell ref="J6:J9"/>
    <mergeCell ref="K6:K9"/>
    <mergeCell ref="L6:L9"/>
    <mergeCell ref="M6:M12"/>
    <mergeCell ref="D7:E7"/>
    <mergeCell ref="D8:E8"/>
    <mergeCell ref="D9:E9"/>
    <mergeCell ref="D10:E10"/>
    <mergeCell ref="D11:E11"/>
    <mergeCell ref="D12:E12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8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B1:N80"/>
  <sheetViews>
    <sheetView zoomScale="90" zoomScaleNormal="90" zoomScaleSheetLayoutView="120" workbookViewId="0">
      <selection activeCell="F4" sqref="F4:H4"/>
    </sheetView>
  </sheetViews>
  <sheetFormatPr defaultColWidth="8.875" defaultRowHeight="10.5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12" width="7.5" style="3" customWidth="1"/>
    <col min="13" max="13" width="12.75" style="4" customWidth="1"/>
    <col min="14" max="14" width="3.5" style="3" customWidth="1"/>
    <col min="15" max="16384" width="8.875" style="3"/>
  </cols>
  <sheetData>
    <row r="1" spans="2:14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</row>
    <row r="2" spans="2:14" ht="12" customHeight="1" thickBot="1" x14ac:dyDescent="0.2">
      <c r="C2" s="15"/>
    </row>
    <row r="3" spans="2:14" ht="16.899999999999999" customHeight="1" thickBot="1" x14ac:dyDescent="0.2">
      <c r="B3" s="4"/>
      <c r="C3" s="9"/>
      <c r="D3" s="11"/>
      <c r="E3" s="4"/>
      <c r="F3" s="844" t="s">
        <v>7</v>
      </c>
      <c r="G3" s="932"/>
      <c r="H3" s="933"/>
      <c r="I3" s="385"/>
      <c r="J3" s="385"/>
      <c r="K3" s="385"/>
      <c r="L3" s="4"/>
      <c r="N3" s="4"/>
    </row>
    <row r="4" spans="2:14" ht="16.899999999999999" customHeight="1" thickBot="1" x14ac:dyDescent="0.2">
      <c r="B4" s="783" t="s">
        <v>22</v>
      </c>
      <c r="C4" s="784"/>
      <c r="D4" s="698" t="s">
        <v>550</v>
      </c>
      <c r="E4" s="4"/>
      <c r="F4" s="934" t="s">
        <v>240</v>
      </c>
      <c r="G4" s="935"/>
      <c r="H4" s="936"/>
      <c r="I4" s="385"/>
      <c r="J4" s="385"/>
      <c r="K4" s="385"/>
      <c r="L4" s="4"/>
      <c r="N4" s="4"/>
    </row>
    <row r="5" spans="2:1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4"/>
    </row>
    <row r="6" spans="2:14" ht="12" customHeight="1" x14ac:dyDescent="0.15">
      <c r="B6" s="791" t="s">
        <v>122</v>
      </c>
      <c r="C6" s="792"/>
      <c r="D6" s="803" t="s">
        <v>8</v>
      </c>
      <c r="E6" s="804"/>
      <c r="F6" s="129">
        <v>45392</v>
      </c>
      <c r="G6" s="178">
        <v>45476</v>
      </c>
      <c r="H6" s="278">
        <v>45567</v>
      </c>
      <c r="I6" s="303">
        <v>45665</v>
      </c>
      <c r="J6" s="1018" t="s">
        <v>0</v>
      </c>
      <c r="K6" s="940" t="s">
        <v>1</v>
      </c>
      <c r="L6" s="930" t="s">
        <v>2</v>
      </c>
      <c r="M6" s="807" t="s">
        <v>14</v>
      </c>
      <c r="N6" s="4"/>
    </row>
    <row r="7" spans="2:14" ht="12" customHeight="1" x14ac:dyDescent="0.15">
      <c r="B7" s="793"/>
      <c r="C7" s="794"/>
      <c r="D7" s="801" t="s">
        <v>13</v>
      </c>
      <c r="E7" s="802"/>
      <c r="F7" s="157">
        <v>0.38055555555555554</v>
      </c>
      <c r="G7" s="131">
        <v>0.3888888888888889</v>
      </c>
      <c r="H7" s="279">
        <v>0.37777777777777777</v>
      </c>
      <c r="I7" s="304">
        <v>0.38124999999999998</v>
      </c>
      <c r="J7" s="1019"/>
      <c r="K7" s="941"/>
      <c r="L7" s="931"/>
      <c r="M7" s="808"/>
      <c r="N7" s="4"/>
    </row>
    <row r="8" spans="2:14" ht="12" customHeight="1" x14ac:dyDescent="0.15">
      <c r="B8" s="793"/>
      <c r="C8" s="794"/>
      <c r="D8" s="801" t="s">
        <v>9</v>
      </c>
      <c r="E8" s="802"/>
      <c r="F8" s="131" t="s">
        <v>556</v>
      </c>
      <c r="G8" s="131" t="s">
        <v>558</v>
      </c>
      <c r="H8" s="269" t="s">
        <v>558</v>
      </c>
      <c r="I8" s="330" t="s">
        <v>563</v>
      </c>
      <c r="J8" s="1019"/>
      <c r="K8" s="941"/>
      <c r="L8" s="931"/>
      <c r="M8" s="808"/>
      <c r="N8" s="4"/>
    </row>
    <row r="9" spans="2:14" ht="12" customHeight="1" x14ac:dyDescent="0.15">
      <c r="B9" s="793"/>
      <c r="C9" s="794"/>
      <c r="D9" s="797" t="s">
        <v>10</v>
      </c>
      <c r="E9" s="798"/>
      <c r="F9" s="131" t="s">
        <v>557</v>
      </c>
      <c r="G9" s="131" t="s">
        <v>563</v>
      </c>
      <c r="H9" s="269" t="s">
        <v>563</v>
      </c>
      <c r="I9" s="330" t="s">
        <v>563</v>
      </c>
      <c r="J9" s="852"/>
      <c r="K9" s="942"/>
      <c r="L9" s="856"/>
      <c r="M9" s="1017"/>
      <c r="N9" s="64"/>
    </row>
    <row r="10" spans="2:14" ht="12" customHeight="1" x14ac:dyDescent="0.15">
      <c r="B10" s="793"/>
      <c r="C10" s="794"/>
      <c r="D10" s="797" t="s">
        <v>11</v>
      </c>
      <c r="E10" s="798"/>
      <c r="F10" s="132">
        <v>9.6999999999999993</v>
      </c>
      <c r="G10" s="71">
        <v>23.1</v>
      </c>
      <c r="H10" s="272">
        <v>21.9</v>
      </c>
      <c r="I10" s="296">
        <v>4.2</v>
      </c>
      <c r="J10" s="132">
        <f>MAX(F10:I10)</f>
        <v>23.1</v>
      </c>
      <c r="K10" s="332">
        <f>MIN(F10:I10)</f>
        <v>4.2</v>
      </c>
      <c r="L10" s="296">
        <f>AVERAGEA(F10:I10)</f>
        <v>14.725</v>
      </c>
      <c r="M10" s="1017"/>
      <c r="N10" s="64"/>
    </row>
    <row r="11" spans="2:14" ht="12" customHeight="1" x14ac:dyDescent="0.15">
      <c r="B11" s="793"/>
      <c r="C11" s="794"/>
      <c r="D11" s="797" t="s">
        <v>232</v>
      </c>
      <c r="E11" s="798"/>
      <c r="F11" s="132">
        <v>8.1</v>
      </c>
      <c r="G11" s="71">
        <v>17.899999999999999</v>
      </c>
      <c r="H11" s="272">
        <v>17</v>
      </c>
      <c r="I11" s="296">
        <v>4.3</v>
      </c>
      <c r="J11" s="132">
        <f>MAX(F11:I11)</f>
        <v>17.899999999999999</v>
      </c>
      <c r="K11" s="332">
        <f>MIN(F11:I11)</f>
        <v>4.3</v>
      </c>
      <c r="L11" s="296">
        <f>AVERAGEA(F11:I11)</f>
        <v>11.824999999999999</v>
      </c>
      <c r="M11" s="1017"/>
      <c r="N11" s="64"/>
    </row>
    <row r="12" spans="2:14" ht="12" customHeight="1" thickBot="1" x14ac:dyDescent="0.2">
      <c r="B12" s="795"/>
      <c r="C12" s="796"/>
      <c r="D12" s="799" t="s">
        <v>625</v>
      </c>
      <c r="E12" s="800"/>
      <c r="F12" s="155">
        <v>0.53</v>
      </c>
      <c r="G12" s="189">
        <v>0.63</v>
      </c>
      <c r="H12" s="277">
        <v>0.61</v>
      </c>
      <c r="I12" s="342">
        <v>0.51</v>
      </c>
      <c r="J12" s="339">
        <f>MAX(F12:I12)</f>
        <v>0.63</v>
      </c>
      <c r="K12" s="338">
        <f>MIN(F12:I12)</f>
        <v>0.51</v>
      </c>
      <c r="L12" s="342">
        <f>AVERAGEA(F12:I12)</f>
        <v>0.57000000000000006</v>
      </c>
      <c r="M12" s="809"/>
      <c r="N12" s="4"/>
    </row>
    <row r="13" spans="2:14" ht="15" customHeight="1" x14ac:dyDescent="0.15">
      <c r="B13" s="819" t="s">
        <v>123</v>
      </c>
      <c r="C13" s="781"/>
      <c r="D13" s="781"/>
      <c r="E13" s="30" t="s">
        <v>62</v>
      </c>
      <c r="F13" s="779" t="s">
        <v>3</v>
      </c>
      <c r="G13" s="781"/>
      <c r="H13" s="781"/>
      <c r="I13" s="782"/>
      <c r="J13" s="776"/>
      <c r="K13" s="777"/>
      <c r="L13" s="778"/>
      <c r="M13" s="28"/>
      <c r="N13" s="4"/>
    </row>
    <row r="14" spans="2:14" ht="12" customHeight="1" x14ac:dyDescent="0.15">
      <c r="B14" s="18">
        <v>1</v>
      </c>
      <c r="C14" s="771" t="s">
        <v>23</v>
      </c>
      <c r="D14" s="772"/>
      <c r="E14" s="10" t="s">
        <v>103</v>
      </c>
      <c r="F14" s="133"/>
      <c r="G14" s="179"/>
      <c r="H14" s="179"/>
      <c r="I14" s="293"/>
      <c r="J14" s="234"/>
      <c r="K14" s="266"/>
      <c r="L14" s="310"/>
      <c r="M14" s="813" t="s">
        <v>57</v>
      </c>
      <c r="N14" s="2"/>
    </row>
    <row r="15" spans="2:14" ht="12" customHeight="1" x14ac:dyDescent="0.15">
      <c r="B15" s="18">
        <v>2</v>
      </c>
      <c r="C15" s="771" t="s">
        <v>24</v>
      </c>
      <c r="D15" s="772"/>
      <c r="E15" s="14" t="s">
        <v>112</v>
      </c>
      <c r="F15" s="127"/>
      <c r="G15" s="134"/>
      <c r="H15" s="269"/>
      <c r="I15" s="330"/>
      <c r="J15" s="335"/>
      <c r="K15" s="328"/>
      <c r="L15" s="330"/>
      <c r="M15" s="808"/>
      <c r="N15" s="2"/>
    </row>
    <row r="16" spans="2:14" ht="12" customHeight="1" x14ac:dyDescent="0.15">
      <c r="B16" s="18">
        <v>3</v>
      </c>
      <c r="C16" s="771" t="s">
        <v>25</v>
      </c>
      <c r="D16" s="772"/>
      <c r="E16" s="10" t="s">
        <v>187</v>
      </c>
      <c r="F16" s="135"/>
      <c r="G16" s="141"/>
      <c r="H16" s="141"/>
      <c r="I16" s="294"/>
      <c r="J16" s="184"/>
      <c r="K16" s="141"/>
      <c r="L16" s="294"/>
      <c r="M16" s="805" t="s">
        <v>58</v>
      </c>
      <c r="N16" s="2"/>
    </row>
    <row r="17" spans="2:14" ht="12" customHeight="1" x14ac:dyDescent="0.15">
      <c r="B17" s="18">
        <v>4</v>
      </c>
      <c r="C17" s="771" t="s">
        <v>26</v>
      </c>
      <c r="D17" s="772"/>
      <c r="E17" s="10" t="s">
        <v>104</v>
      </c>
      <c r="F17" s="136"/>
      <c r="G17" s="180"/>
      <c r="H17" s="180"/>
      <c r="I17" s="295"/>
      <c r="J17" s="216"/>
      <c r="K17" s="180"/>
      <c r="L17" s="295"/>
      <c r="M17" s="805"/>
      <c r="N17" s="2"/>
    </row>
    <row r="18" spans="2:14" ht="12" customHeight="1" x14ac:dyDescent="0.15">
      <c r="B18" s="18">
        <v>5</v>
      </c>
      <c r="C18" s="771" t="s">
        <v>27</v>
      </c>
      <c r="D18" s="772"/>
      <c r="E18" s="10" t="s">
        <v>91</v>
      </c>
      <c r="F18" s="135"/>
      <c r="G18" s="141"/>
      <c r="H18" s="141"/>
      <c r="I18" s="294"/>
      <c r="J18" s="184"/>
      <c r="K18" s="141"/>
      <c r="L18" s="294"/>
      <c r="M18" s="805"/>
      <c r="N18" s="2"/>
    </row>
    <row r="19" spans="2:14" ht="12" customHeight="1" x14ac:dyDescent="0.15">
      <c r="B19" s="18">
        <v>6</v>
      </c>
      <c r="C19" s="771" t="s">
        <v>28</v>
      </c>
      <c r="D19" s="772"/>
      <c r="E19" s="10" t="s">
        <v>91</v>
      </c>
      <c r="F19" s="135"/>
      <c r="G19" s="141"/>
      <c r="H19" s="141"/>
      <c r="I19" s="294"/>
      <c r="J19" s="184"/>
      <c r="K19" s="141"/>
      <c r="L19" s="294"/>
      <c r="M19" s="805"/>
      <c r="N19" s="2"/>
    </row>
    <row r="20" spans="2:14" ht="12" customHeight="1" x14ac:dyDescent="0.15">
      <c r="B20" s="18">
        <v>7</v>
      </c>
      <c r="C20" s="771" t="s">
        <v>29</v>
      </c>
      <c r="D20" s="772"/>
      <c r="E20" s="10" t="s">
        <v>91</v>
      </c>
      <c r="F20" s="135"/>
      <c r="G20" s="141"/>
      <c r="H20" s="141"/>
      <c r="I20" s="294"/>
      <c r="J20" s="184"/>
      <c r="K20" s="141"/>
      <c r="L20" s="294"/>
      <c r="M20" s="805"/>
      <c r="N20" s="2"/>
    </row>
    <row r="21" spans="2:14" ht="12" customHeight="1" x14ac:dyDescent="0.15">
      <c r="B21" s="18">
        <v>8</v>
      </c>
      <c r="C21" s="771" t="s">
        <v>30</v>
      </c>
      <c r="D21" s="772"/>
      <c r="E21" s="10" t="s">
        <v>94</v>
      </c>
      <c r="F21" s="135"/>
      <c r="G21" s="141"/>
      <c r="H21" s="141"/>
      <c r="I21" s="294"/>
      <c r="J21" s="184"/>
      <c r="K21" s="141"/>
      <c r="L21" s="294"/>
      <c r="M21" s="805"/>
      <c r="N21" s="2"/>
    </row>
    <row r="22" spans="2:14" ht="12" customHeight="1" x14ac:dyDescent="0.15">
      <c r="B22" s="18">
        <v>9</v>
      </c>
      <c r="C22" s="771" t="s">
        <v>188</v>
      </c>
      <c r="D22" s="774"/>
      <c r="E22" s="10" t="s">
        <v>86</v>
      </c>
      <c r="F22" s="135"/>
      <c r="G22" s="141"/>
      <c r="H22" s="141"/>
      <c r="I22" s="294"/>
      <c r="J22" s="184"/>
      <c r="K22" s="141"/>
      <c r="L22" s="294"/>
      <c r="M22" s="813" t="s">
        <v>448</v>
      </c>
      <c r="N22" s="2"/>
    </row>
    <row r="23" spans="2:14" ht="12" customHeight="1" x14ac:dyDescent="0.15">
      <c r="B23" s="18">
        <v>10</v>
      </c>
      <c r="C23" s="771" t="s">
        <v>31</v>
      </c>
      <c r="D23" s="772"/>
      <c r="E23" s="10" t="s">
        <v>91</v>
      </c>
      <c r="F23" s="135"/>
      <c r="G23" s="141"/>
      <c r="H23" s="141"/>
      <c r="I23" s="294"/>
      <c r="J23" s="184"/>
      <c r="K23" s="141"/>
      <c r="L23" s="294"/>
      <c r="M23" s="808"/>
      <c r="N23" s="2"/>
    </row>
    <row r="24" spans="2:14" ht="12" customHeight="1" x14ac:dyDescent="0.15">
      <c r="B24" s="18">
        <v>11</v>
      </c>
      <c r="C24" s="771" t="s">
        <v>32</v>
      </c>
      <c r="D24" s="772"/>
      <c r="E24" s="10" t="s">
        <v>106</v>
      </c>
      <c r="F24" s="132"/>
      <c r="G24" s="71"/>
      <c r="H24" s="71"/>
      <c r="I24" s="296"/>
      <c r="J24" s="333"/>
      <c r="K24" s="71"/>
      <c r="L24" s="296"/>
      <c r="M24" s="808"/>
      <c r="N24" s="2"/>
    </row>
    <row r="25" spans="2:14" ht="12" customHeight="1" x14ac:dyDescent="0.15">
      <c r="B25" s="18">
        <v>12</v>
      </c>
      <c r="C25" s="771" t="s">
        <v>33</v>
      </c>
      <c r="D25" s="772"/>
      <c r="E25" s="10" t="s">
        <v>107</v>
      </c>
      <c r="F25" s="139"/>
      <c r="G25" s="140"/>
      <c r="H25" s="140"/>
      <c r="I25" s="297"/>
      <c r="J25" s="217"/>
      <c r="K25" s="140"/>
      <c r="L25" s="297"/>
      <c r="M25" s="808"/>
      <c r="N25" s="2"/>
    </row>
    <row r="26" spans="2:14" ht="12" customHeight="1" x14ac:dyDescent="0.15">
      <c r="B26" s="18">
        <v>13</v>
      </c>
      <c r="C26" s="771" t="s">
        <v>34</v>
      </c>
      <c r="D26" s="772"/>
      <c r="E26" s="10" t="s">
        <v>108</v>
      </c>
      <c r="F26" s="132"/>
      <c r="G26" s="71"/>
      <c r="H26" s="71"/>
      <c r="I26" s="296"/>
      <c r="J26" s="333"/>
      <c r="K26" s="71"/>
      <c r="L26" s="296"/>
      <c r="M26" s="814"/>
      <c r="N26" s="2"/>
    </row>
    <row r="27" spans="2:14" ht="12" customHeight="1" x14ac:dyDescent="0.15">
      <c r="B27" s="18">
        <v>14</v>
      </c>
      <c r="C27" s="771" t="s">
        <v>35</v>
      </c>
      <c r="D27" s="772"/>
      <c r="E27" s="10" t="s">
        <v>109</v>
      </c>
      <c r="F27" s="138"/>
      <c r="G27" s="182"/>
      <c r="H27" s="182"/>
      <c r="I27" s="298"/>
      <c r="J27" s="218"/>
      <c r="K27" s="182"/>
      <c r="L27" s="298"/>
      <c r="M27" s="805" t="s">
        <v>60</v>
      </c>
      <c r="N27" s="2"/>
    </row>
    <row r="28" spans="2:14" ht="12" customHeight="1" x14ac:dyDescent="0.15">
      <c r="B28" s="18">
        <v>15</v>
      </c>
      <c r="C28" s="771" t="s">
        <v>247</v>
      </c>
      <c r="D28" s="772"/>
      <c r="E28" s="10" t="s">
        <v>105</v>
      </c>
      <c r="F28" s="135"/>
      <c r="G28" s="141"/>
      <c r="H28" s="141"/>
      <c r="I28" s="294"/>
      <c r="J28" s="184"/>
      <c r="K28" s="141"/>
      <c r="L28" s="294"/>
      <c r="M28" s="805"/>
      <c r="N28" s="2"/>
    </row>
    <row r="29" spans="2:14" ht="24" customHeight="1" x14ac:dyDescent="0.15">
      <c r="B29" s="18">
        <v>16</v>
      </c>
      <c r="C29" s="775" t="s">
        <v>225</v>
      </c>
      <c r="D29" s="772"/>
      <c r="E29" s="10" t="s">
        <v>86</v>
      </c>
      <c r="F29" s="135"/>
      <c r="G29" s="141"/>
      <c r="H29" s="141"/>
      <c r="I29" s="294"/>
      <c r="J29" s="184"/>
      <c r="K29" s="141"/>
      <c r="L29" s="294"/>
      <c r="M29" s="805"/>
      <c r="N29" s="2"/>
    </row>
    <row r="30" spans="2:14" ht="12" customHeight="1" x14ac:dyDescent="0.15">
      <c r="B30" s="18">
        <v>17</v>
      </c>
      <c r="C30" s="771" t="s">
        <v>248</v>
      </c>
      <c r="D30" s="772"/>
      <c r="E30" s="10" t="s">
        <v>94</v>
      </c>
      <c r="F30" s="135"/>
      <c r="G30" s="141"/>
      <c r="H30" s="141"/>
      <c r="I30" s="294"/>
      <c r="J30" s="184"/>
      <c r="K30" s="141"/>
      <c r="L30" s="294"/>
      <c r="M30" s="805"/>
      <c r="N30" s="2"/>
    </row>
    <row r="31" spans="2:14" ht="12" customHeight="1" x14ac:dyDescent="0.15">
      <c r="B31" s="18">
        <v>18</v>
      </c>
      <c r="C31" s="771" t="s">
        <v>249</v>
      </c>
      <c r="D31" s="772"/>
      <c r="E31" s="10" t="s">
        <v>91</v>
      </c>
      <c r="F31" s="135"/>
      <c r="G31" s="141"/>
      <c r="H31" s="141"/>
      <c r="I31" s="294"/>
      <c r="J31" s="184"/>
      <c r="K31" s="141"/>
      <c r="L31" s="294"/>
      <c r="M31" s="805"/>
      <c r="N31" s="2"/>
    </row>
    <row r="32" spans="2:14" ht="12" customHeight="1" x14ac:dyDescent="0.15">
      <c r="B32" s="18">
        <v>19</v>
      </c>
      <c r="C32" s="771" t="s">
        <v>250</v>
      </c>
      <c r="D32" s="772"/>
      <c r="E32" s="10" t="s">
        <v>91</v>
      </c>
      <c r="F32" s="135"/>
      <c r="G32" s="141"/>
      <c r="H32" s="141"/>
      <c r="I32" s="294"/>
      <c r="J32" s="184"/>
      <c r="K32" s="141"/>
      <c r="L32" s="294"/>
      <c r="M32" s="805"/>
      <c r="N32" s="2"/>
    </row>
    <row r="33" spans="2:14" ht="12" customHeight="1" x14ac:dyDescent="0.15">
      <c r="B33" s="18">
        <v>20</v>
      </c>
      <c r="C33" s="771" t="s">
        <v>251</v>
      </c>
      <c r="D33" s="772"/>
      <c r="E33" s="10" t="s">
        <v>91</v>
      </c>
      <c r="F33" s="135"/>
      <c r="G33" s="141"/>
      <c r="H33" s="141"/>
      <c r="I33" s="294"/>
      <c r="J33" s="184"/>
      <c r="K33" s="141"/>
      <c r="L33" s="294"/>
      <c r="M33" s="805"/>
      <c r="N33" s="2"/>
    </row>
    <row r="34" spans="2:14" ht="12" customHeight="1" x14ac:dyDescent="0.15">
      <c r="B34" s="18">
        <v>21</v>
      </c>
      <c r="C34" s="771" t="s">
        <v>221</v>
      </c>
      <c r="D34" s="772"/>
      <c r="E34" s="10" t="s">
        <v>89</v>
      </c>
      <c r="F34" s="137" t="s">
        <v>281</v>
      </c>
      <c r="G34" s="140" t="s">
        <v>281</v>
      </c>
      <c r="H34" s="140">
        <v>7.0000000000000007E-2</v>
      </c>
      <c r="I34" s="294" t="s">
        <v>281</v>
      </c>
      <c r="J34" s="217">
        <v>7.0000000000000007E-2</v>
      </c>
      <c r="K34" s="141" t="s">
        <v>281</v>
      </c>
      <c r="L34" s="294" t="s">
        <v>281</v>
      </c>
      <c r="M34" s="813" t="s">
        <v>59</v>
      </c>
      <c r="N34" s="2"/>
    </row>
    <row r="35" spans="2:14" ht="12" customHeight="1" x14ac:dyDescent="0.15">
      <c r="B35" s="18">
        <v>22</v>
      </c>
      <c r="C35" s="771" t="s">
        <v>36</v>
      </c>
      <c r="D35" s="772"/>
      <c r="E35" s="10" t="s">
        <v>94</v>
      </c>
      <c r="F35" s="137" t="s">
        <v>268</v>
      </c>
      <c r="G35" s="141" t="s">
        <v>268</v>
      </c>
      <c r="H35" s="141" t="s">
        <v>268</v>
      </c>
      <c r="I35" s="294" t="s">
        <v>268</v>
      </c>
      <c r="J35" s="184" t="s">
        <v>268</v>
      </c>
      <c r="K35" s="141" t="s">
        <v>268</v>
      </c>
      <c r="L35" s="294" t="s">
        <v>268</v>
      </c>
      <c r="M35" s="808"/>
      <c r="N35" s="2"/>
    </row>
    <row r="36" spans="2:14" ht="12" customHeight="1" x14ac:dyDescent="0.15">
      <c r="B36" s="18">
        <v>23</v>
      </c>
      <c r="C36" s="771" t="s">
        <v>252</v>
      </c>
      <c r="D36" s="772"/>
      <c r="E36" s="10" t="s">
        <v>111</v>
      </c>
      <c r="F36" s="137">
        <v>1E-3</v>
      </c>
      <c r="G36" s="141">
        <v>6.0000000000000001E-3</v>
      </c>
      <c r="H36" s="141">
        <v>5.0000000000000001E-3</v>
      </c>
      <c r="I36" s="294" t="s">
        <v>267</v>
      </c>
      <c r="J36" s="184">
        <v>6.0000000000000001E-3</v>
      </c>
      <c r="K36" s="141" t="s">
        <v>267</v>
      </c>
      <c r="L36" s="294">
        <v>3.0000000000000001E-3</v>
      </c>
      <c r="M36" s="808"/>
      <c r="N36" s="2"/>
    </row>
    <row r="37" spans="2:14" ht="12" customHeight="1" x14ac:dyDescent="0.15">
      <c r="B37" s="18">
        <v>24</v>
      </c>
      <c r="C37" s="771" t="s">
        <v>37</v>
      </c>
      <c r="D37" s="772"/>
      <c r="E37" s="10" t="s">
        <v>110</v>
      </c>
      <c r="F37" s="137" t="s">
        <v>282</v>
      </c>
      <c r="G37" s="141">
        <v>6.0000000000000001E-3</v>
      </c>
      <c r="H37" s="141">
        <v>4.0000000000000001E-3</v>
      </c>
      <c r="I37" s="294" t="s">
        <v>282</v>
      </c>
      <c r="J37" s="184">
        <v>6.0000000000000001E-3</v>
      </c>
      <c r="K37" s="141" t="s">
        <v>282</v>
      </c>
      <c r="L37" s="294" t="s">
        <v>282</v>
      </c>
      <c r="M37" s="808"/>
      <c r="N37" s="2"/>
    </row>
    <row r="38" spans="2:14" ht="12" customHeight="1" x14ac:dyDescent="0.15">
      <c r="B38" s="18">
        <v>25</v>
      </c>
      <c r="C38" s="771" t="s">
        <v>253</v>
      </c>
      <c r="D38" s="772"/>
      <c r="E38" s="10" t="s">
        <v>88</v>
      </c>
      <c r="F38" s="137" t="s">
        <v>267</v>
      </c>
      <c r="G38" s="141" t="s">
        <v>267</v>
      </c>
      <c r="H38" s="141">
        <v>1E-3</v>
      </c>
      <c r="I38" s="294" t="s">
        <v>267</v>
      </c>
      <c r="J38" s="184">
        <v>1E-3</v>
      </c>
      <c r="K38" s="141" t="s">
        <v>267</v>
      </c>
      <c r="L38" s="294" t="s">
        <v>267</v>
      </c>
      <c r="M38" s="808"/>
      <c r="N38" s="2"/>
    </row>
    <row r="39" spans="2:14" ht="12" customHeight="1" x14ac:dyDescent="0.15">
      <c r="B39" s="18">
        <v>26</v>
      </c>
      <c r="C39" s="771" t="s">
        <v>38</v>
      </c>
      <c r="D39" s="772"/>
      <c r="E39" s="10" t="s">
        <v>91</v>
      </c>
      <c r="F39" s="137" t="s">
        <v>267</v>
      </c>
      <c r="G39" s="141" t="s">
        <v>267</v>
      </c>
      <c r="H39" s="141" t="s">
        <v>267</v>
      </c>
      <c r="I39" s="294" t="s">
        <v>267</v>
      </c>
      <c r="J39" s="184" t="s">
        <v>267</v>
      </c>
      <c r="K39" s="141" t="s">
        <v>267</v>
      </c>
      <c r="L39" s="294" t="s">
        <v>267</v>
      </c>
      <c r="M39" s="808"/>
      <c r="N39" s="2"/>
    </row>
    <row r="40" spans="2:14" ht="12" customHeight="1" x14ac:dyDescent="0.15">
      <c r="B40" s="18">
        <v>27</v>
      </c>
      <c r="C40" s="771" t="s">
        <v>39</v>
      </c>
      <c r="D40" s="772"/>
      <c r="E40" s="10" t="s">
        <v>88</v>
      </c>
      <c r="F40" s="137" t="s">
        <v>269</v>
      </c>
      <c r="G40" s="141">
        <v>8.0000000000000002E-3</v>
      </c>
      <c r="H40" s="141">
        <v>8.9999999999999993E-3</v>
      </c>
      <c r="I40" s="294" t="s">
        <v>269</v>
      </c>
      <c r="J40" s="184">
        <v>8.9999999999999993E-3</v>
      </c>
      <c r="K40" s="141" t="s">
        <v>269</v>
      </c>
      <c r="L40" s="294">
        <v>4.2500000000000003E-3</v>
      </c>
      <c r="M40" s="808"/>
      <c r="N40" s="2"/>
    </row>
    <row r="41" spans="2:14" ht="12" customHeight="1" x14ac:dyDescent="0.15">
      <c r="B41" s="18">
        <v>28</v>
      </c>
      <c r="C41" s="771" t="s">
        <v>40</v>
      </c>
      <c r="D41" s="772"/>
      <c r="E41" s="10" t="s">
        <v>110</v>
      </c>
      <c r="F41" s="137" t="s">
        <v>282</v>
      </c>
      <c r="G41" s="141" t="s">
        <v>282</v>
      </c>
      <c r="H41" s="141" t="s">
        <v>282</v>
      </c>
      <c r="I41" s="294" t="s">
        <v>282</v>
      </c>
      <c r="J41" s="184" t="s">
        <v>282</v>
      </c>
      <c r="K41" s="141" t="s">
        <v>282</v>
      </c>
      <c r="L41" s="294" t="s">
        <v>282</v>
      </c>
      <c r="M41" s="814"/>
      <c r="N41" s="2"/>
    </row>
    <row r="42" spans="2:14" ht="12" customHeight="1" x14ac:dyDescent="0.15">
      <c r="B42" s="18">
        <v>29</v>
      </c>
      <c r="C42" s="771" t="s">
        <v>254</v>
      </c>
      <c r="D42" s="772"/>
      <c r="E42" s="10" t="s">
        <v>110</v>
      </c>
      <c r="F42" s="137">
        <v>1E-3</v>
      </c>
      <c r="G42" s="141">
        <v>2E-3</v>
      </c>
      <c r="H42" s="141">
        <v>3.0000000000000001E-3</v>
      </c>
      <c r="I42" s="294">
        <v>1E-3</v>
      </c>
      <c r="J42" s="184">
        <v>3.0000000000000001E-3</v>
      </c>
      <c r="K42" s="141">
        <v>1E-3</v>
      </c>
      <c r="L42" s="294">
        <v>1.75E-3</v>
      </c>
      <c r="M42" s="808"/>
      <c r="N42" s="2"/>
    </row>
    <row r="43" spans="2:14" ht="12" customHeight="1" x14ac:dyDescent="0.15">
      <c r="B43" s="18">
        <v>30</v>
      </c>
      <c r="C43" s="771" t="s">
        <v>255</v>
      </c>
      <c r="D43" s="772"/>
      <c r="E43" s="10" t="s">
        <v>113</v>
      </c>
      <c r="F43" s="137" t="s">
        <v>267</v>
      </c>
      <c r="G43" s="141" t="s">
        <v>267</v>
      </c>
      <c r="H43" s="141" t="s">
        <v>267</v>
      </c>
      <c r="I43" s="294" t="s">
        <v>267</v>
      </c>
      <c r="J43" s="184" t="s">
        <v>267</v>
      </c>
      <c r="K43" s="141" t="s">
        <v>267</v>
      </c>
      <c r="L43" s="294" t="s">
        <v>267</v>
      </c>
      <c r="M43" s="808"/>
      <c r="N43" s="2"/>
    </row>
    <row r="44" spans="2:14" ht="12" customHeight="1" x14ac:dyDescent="0.15">
      <c r="B44" s="18">
        <v>31</v>
      </c>
      <c r="C44" s="771" t="s">
        <v>256</v>
      </c>
      <c r="D44" s="772"/>
      <c r="E44" s="10" t="s">
        <v>114</v>
      </c>
      <c r="F44" s="137" t="s">
        <v>280</v>
      </c>
      <c r="G44" s="141" t="s">
        <v>280</v>
      </c>
      <c r="H44" s="141" t="s">
        <v>280</v>
      </c>
      <c r="I44" s="294" t="s">
        <v>280</v>
      </c>
      <c r="J44" s="184" t="s">
        <v>280</v>
      </c>
      <c r="K44" s="141" t="s">
        <v>280</v>
      </c>
      <c r="L44" s="294" t="s">
        <v>280</v>
      </c>
      <c r="M44" s="814"/>
      <c r="N44" s="2"/>
    </row>
    <row r="45" spans="2:14" ht="12" customHeight="1" x14ac:dyDescent="0.15">
      <c r="B45" s="18">
        <v>32</v>
      </c>
      <c r="C45" s="771" t="s">
        <v>41</v>
      </c>
      <c r="D45" s="772"/>
      <c r="E45" s="10" t="s">
        <v>108</v>
      </c>
      <c r="F45" s="158"/>
      <c r="G45" s="140"/>
      <c r="H45" s="140"/>
      <c r="I45" s="297"/>
      <c r="J45" s="217"/>
      <c r="K45" s="140"/>
      <c r="L45" s="297"/>
      <c r="M45" s="813" t="s">
        <v>58</v>
      </c>
      <c r="N45" s="2"/>
    </row>
    <row r="46" spans="2:14" ht="12" customHeight="1" x14ac:dyDescent="0.15">
      <c r="B46" s="18">
        <v>33</v>
      </c>
      <c r="C46" s="771" t="s">
        <v>42</v>
      </c>
      <c r="D46" s="772"/>
      <c r="E46" s="10" t="s">
        <v>87</v>
      </c>
      <c r="F46" s="158" t="s">
        <v>274</v>
      </c>
      <c r="G46" s="140">
        <v>0.02</v>
      </c>
      <c r="H46" s="140">
        <v>0.01</v>
      </c>
      <c r="I46" s="297" t="s">
        <v>274</v>
      </c>
      <c r="J46" s="217">
        <v>0.02</v>
      </c>
      <c r="K46" s="141" t="s">
        <v>274</v>
      </c>
      <c r="L46" s="297" t="s">
        <v>274</v>
      </c>
      <c r="M46" s="808"/>
      <c r="N46" s="2"/>
    </row>
    <row r="47" spans="2:14" ht="12" customHeight="1" x14ac:dyDescent="0.15">
      <c r="B47" s="18">
        <v>34</v>
      </c>
      <c r="C47" s="771" t="s">
        <v>43</v>
      </c>
      <c r="D47" s="772"/>
      <c r="E47" s="10" t="s">
        <v>93</v>
      </c>
      <c r="F47" s="137" t="s">
        <v>283</v>
      </c>
      <c r="G47" s="141" t="s">
        <v>283</v>
      </c>
      <c r="H47" s="141" t="s">
        <v>283</v>
      </c>
      <c r="I47" s="294" t="s">
        <v>283</v>
      </c>
      <c r="J47" s="184" t="s">
        <v>283</v>
      </c>
      <c r="K47" s="141" t="s">
        <v>283</v>
      </c>
      <c r="L47" s="294" t="s">
        <v>283</v>
      </c>
      <c r="M47" s="808"/>
      <c r="N47" s="2"/>
    </row>
    <row r="48" spans="2:14" ht="12" customHeight="1" x14ac:dyDescent="0.15">
      <c r="B48" s="18">
        <v>35</v>
      </c>
      <c r="C48" s="771" t="s">
        <v>44</v>
      </c>
      <c r="D48" s="772"/>
      <c r="E48" s="10" t="s">
        <v>108</v>
      </c>
      <c r="F48" s="158"/>
      <c r="G48" s="140"/>
      <c r="H48" s="140"/>
      <c r="I48" s="297"/>
      <c r="J48" s="217"/>
      <c r="K48" s="140"/>
      <c r="L48" s="297"/>
      <c r="M48" s="808"/>
      <c r="N48" s="2"/>
    </row>
    <row r="49" spans="2:14" ht="12" customHeight="1" x14ac:dyDescent="0.15">
      <c r="B49" s="18">
        <v>36</v>
      </c>
      <c r="C49" s="771" t="s">
        <v>45</v>
      </c>
      <c r="D49" s="772"/>
      <c r="E49" s="10" t="s">
        <v>63</v>
      </c>
      <c r="F49" s="154"/>
      <c r="G49" s="71"/>
      <c r="H49" s="71"/>
      <c r="I49" s="296"/>
      <c r="J49" s="333"/>
      <c r="K49" s="71"/>
      <c r="L49" s="296"/>
      <c r="M49" s="808"/>
      <c r="N49" s="2"/>
    </row>
    <row r="50" spans="2:14" ht="12" customHeight="1" x14ac:dyDescent="0.15">
      <c r="B50" s="18">
        <v>37</v>
      </c>
      <c r="C50" s="771" t="s">
        <v>46</v>
      </c>
      <c r="D50" s="772"/>
      <c r="E50" s="10" t="s">
        <v>105</v>
      </c>
      <c r="F50" s="137" t="s">
        <v>267</v>
      </c>
      <c r="G50" s="141" t="s">
        <v>267</v>
      </c>
      <c r="H50" s="141" t="s">
        <v>267</v>
      </c>
      <c r="I50" s="294" t="s">
        <v>267</v>
      </c>
      <c r="J50" s="184" t="s">
        <v>267</v>
      </c>
      <c r="K50" s="141" t="s">
        <v>267</v>
      </c>
      <c r="L50" s="294" t="s">
        <v>267</v>
      </c>
      <c r="M50" s="814"/>
      <c r="N50" s="2"/>
    </row>
    <row r="51" spans="2:14" ht="12" customHeight="1" x14ac:dyDescent="0.15">
      <c r="B51" s="18">
        <v>38</v>
      </c>
      <c r="C51" s="771" t="s">
        <v>47</v>
      </c>
      <c r="D51" s="772"/>
      <c r="E51" s="10" t="s">
        <v>63</v>
      </c>
      <c r="F51" s="144"/>
      <c r="G51" s="179"/>
      <c r="H51" s="179"/>
      <c r="I51" s="293"/>
      <c r="J51" s="148"/>
      <c r="K51" s="179"/>
      <c r="L51" s="293"/>
      <c r="M51" s="8" t="s">
        <v>449</v>
      </c>
      <c r="N51" s="2"/>
    </row>
    <row r="52" spans="2:14" ht="12" customHeight="1" x14ac:dyDescent="0.15">
      <c r="B52" s="18">
        <v>39</v>
      </c>
      <c r="C52" s="771" t="s">
        <v>48</v>
      </c>
      <c r="D52" s="772"/>
      <c r="E52" s="10" t="s">
        <v>64</v>
      </c>
      <c r="F52" s="144"/>
      <c r="G52" s="179"/>
      <c r="H52" s="179"/>
      <c r="I52" s="293"/>
      <c r="J52" s="148"/>
      <c r="K52" s="179"/>
      <c r="L52" s="293"/>
      <c r="M52" s="805" t="s">
        <v>450</v>
      </c>
      <c r="N52" s="2"/>
    </row>
    <row r="53" spans="2:14" ht="12" customHeight="1" x14ac:dyDescent="0.15">
      <c r="B53" s="18">
        <v>40</v>
      </c>
      <c r="C53" s="771" t="s">
        <v>49</v>
      </c>
      <c r="D53" s="772"/>
      <c r="E53" s="10" t="s">
        <v>65</v>
      </c>
      <c r="F53" s="144"/>
      <c r="G53" s="179"/>
      <c r="H53" s="179"/>
      <c r="I53" s="293"/>
      <c r="J53" s="148"/>
      <c r="K53" s="179"/>
      <c r="L53" s="293"/>
      <c r="M53" s="805"/>
      <c r="N53" s="2"/>
    </row>
    <row r="54" spans="2:14" ht="12" customHeight="1" x14ac:dyDescent="0.15">
      <c r="B54" s="18">
        <v>41</v>
      </c>
      <c r="C54" s="771" t="s">
        <v>50</v>
      </c>
      <c r="D54" s="772"/>
      <c r="E54" s="10" t="s">
        <v>87</v>
      </c>
      <c r="F54" s="158"/>
      <c r="G54" s="140"/>
      <c r="H54" s="140"/>
      <c r="I54" s="297"/>
      <c r="J54" s="217"/>
      <c r="K54" s="140"/>
      <c r="L54" s="297"/>
      <c r="M54" s="805" t="s">
        <v>60</v>
      </c>
      <c r="N54" s="2"/>
    </row>
    <row r="55" spans="2:14" ht="12" customHeight="1" x14ac:dyDescent="0.15">
      <c r="B55" s="18">
        <v>42</v>
      </c>
      <c r="C55" s="771" t="s">
        <v>244</v>
      </c>
      <c r="D55" s="772"/>
      <c r="E55" s="10" t="s">
        <v>115</v>
      </c>
      <c r="F55" s="159"/>
      <c r="G55" s="224"/>
      <c r="H55" s="224"/>
      <c r="I55" s="299"/>
      <c r="J55" s="219"/>
      <c r="K55" s="224"/>
      <c r="L55" s="299"/>
      <c r="M55" s="805"/>
      <c r="N55" s="2"/>
    </row>
    <row r="56" spans="2:14" ht="12" customHeight="1" x14ac:dyDescent="0.15">
      <c r="B56" s="18">
        <v>43</v>
      </c>
      <c r="C56" s="771" t="s">
        <v>245</v>
      </c>
      <c r="D56" s="772"/>
      <c r="E56" s="10" t="s">
        <v>115</v>
      </c>
      <c r="F56" s="159"/>
      <c r="G56" s="224"/>
      <c r="H56" s="224"/>
      <c r="I56" s="299"/>
      <c r="J56" s="311"/>
      <c r="K56" s="312"/>
      <c r="L56" s="313"/>
      <c r="M56" s="805"/>
      <c r="N56" s="2"/>
    </row>
    <row r="57" spans="2:14" ht="12" customHeight="1" x14ac:dyDescent="0.15">
      <c r="B57" s="18">
        <v>44</v>
      </c>
      <c r="C57" s="771" t="s">
        <v>51</v>
      </c>
      <c r="D57" s="772"/>
      <c r="E57" s="10" t="s">
        <v>94</v>
      </c>
      <c r="F57" s="137"/>
      <c r="G57" s="141"/>
      <c r="H57" s="141"/>
      <c r="I57" s="294"/>
      <c r="J57" s="184"/>
      <c r="K57" s="141"/>
      <c r="L57" s="294"/>
      <c r="M57" s="805"/>
      <c r="N57" s="2"/>
    </row>
    <row r="58" spans="2:14" ht="12" customHeight="1" x14ac:dyDescent="0.15">
      <c r="B58" s="18">
        <v>45</v>
      </c>
      <c r="C58" s="771" t="s">
        <v>52</v>
      </c>
      <c r="D58" s="772"/>
      <c r="E58" s="10" t="s">
        <v>116</v>
      </c>
      <c r="F58" s="160"/>
      <c r="G58" s="182"/>
      <c r="H58" s="182"/>
      <c r="I58" s="298"/>
      <c r="J58" s="218"/>
      <c r="K58" s="182"/>
      <c r="L58" s="298"/>
      <c r="M58" s="805"/>
      <c r="N58" s="2"/>
    </row>
    <row r="59" spans="2:14" ht="12" customHeight="1" x14ac:dyDescent="0.15">
      <c r="B59" s="18">
        <v>46</v>
      </c>
      <c r="C59" s="771" t="s">
        <v>581</v>
      </c>
      <c r="D59" s="772"/>
      <c r="E59" s="10" t="s">
        <v>95</v>
      </c>
      <c r="F59" s="137" t="s">
        <v>284</v>
      </c>
      <c r="G59" s="71">
        <v>0.6</v>
      </c>
      <c r="H59" s="71" t="s">
        <v>284</v>
      </c>
      <c r="I59" s="296" t="s">
        <v>284</v>
      </c>
      <c r="J59" s="333">
        <v>0.6</v>
      </c>
      <c r="K59" s="71" t="s">
        <v>284</v>
      </c>
      <c r="L59" s="296" t="s">
        <v>284</v>
      </c>
      <c r="M59" s="805" t="s">
        <v>61</v>
      </c>
      <c r="N59" s="2"/>
    </row>
    <row r="60" spans="2:14" ht="12" customHeight="1" x14ac:dyDescent="0.15">
      <c r="B60" s="18">
        <v>47</v>
      </c>
      <c r="C60" s="771" t="s">
        <v>580</v>
      </c>
      <c r="D60" s="772"/>
      <c r="E60" s="10" t="s">
        <v>66</v>
      </c>
      <c r="F60" s="154"/>
      <c r="G60" s="71"/>
      <c r="H60" s="71"/>
      <c r="I60" s="296"/>
      <c r="J60" s="333"/>
      <c r="K60" s="71"/>
      <c r="L60" s="296"/>
      <c r="M60" s="805"/>
      <c r="N60" s="2"/>
    </row>
    <row r="61" spans="2:14" ht="12" customHeight="1" x14ac:dyDescent="0.15">
      <c r="B61" s="18">
        <v>48</v>
      </c>
      <c r="C61" s="771" t="s">
        <v>53</v>
      </c>
      <c r="D61" s="772"/>
      <c r="E61" s="10" t="s">
        <v>119</v>
      </c>
      <c r="F61" s="144"/>
      <c r="G61" s="179"/>
      <c r="H61" s="179"/>
      <c r="I61" s="293"/>
      <c r="J61" s="148"/>
      <c r="K61" s="179"/>
      <c r="L61" s="293"/>
      <c r="M61" s="805"/>
      <c r="N61" s="2"/>
    </row>
    <row r="62" spans="2:14" ht="12" customHeight="1" x14ac:dyDescent="0.15">
      <c r="B62" s="18">
        <v>49</v>
      </c>
      <c r="C62" s="771" t="s">
        <v>54</v>
      </c>
      <c r="D62" s="772"/>
      <c r="E62" s="10" t="s">
        <v>119</v>
      </c>
      <c r="F62" s="144"/>
      <c r="G62" s="179"/>
      <c r="H62" s="179"/>
      <c r="I62" s="293"/>
      <c r="J62" s="148"/>
      <c r="K62" s="179"/>
      <c r="L62" s="293"/>
      <c r="M62" s="805"/>
      <c r="N62" s="2"/>
    </row>
    <row r="63" spans="2:14" ht="12" customHeight="1" x14ac:dyDescent="0.15">
      <c r="B63" s="18">
        <v>50</v>
      </c>
      <c r="C63" s="771" t="s">
        <v>55</v>
      </c>
      <c r="D63" s="772"/>
      <c r="E63" s="10" t="s">
        <v>117</v>
      </c>
      <c r="F63" s="154" t="s">
        <v>285</v>
      </c>
      <c r="G63" s="71" t="s">
        <v>285</v>
      </c>
      <c r="H63" s="71" t="s">
        <v>285</v>
      </c>
      <c r="I63" s="294" t="s">
        <v>285</v>
      </c>
      <c r="J63" s="333" t="s">
        <v>285</v>
      </c>
      <c r="K63" s="71" t="s">
        <v>285</v>
      </c>
      <c r="L63" s="296" t="s">
        <v>285</v>
      </c>
      <c r="M63" s="805"/>
      <c r="N63" s="2"/>
    </row>
    <row r="64" spans="2:14" ht="12" customHeight="1" thickBot="1" x14ac:dyDescent="0.2">
      <c r="B64" s="18">
        <v>51</v>
      </c>
      <c r="C64" s="769" t="s">
        <v>56</v>
      </c>
      <c r="D64" s="770"/>
      <c r="E64" s="24" t="s">
        <v>118</v>
      </c>
      <c r="F64" s="154" t="s">
        <v>271</v>
      </c>
      <c r="G64" s="201" t="s">
        <v>271</v>
      </c>
      <c r="H64" s="275" t="s">
        <v>271</v>
      </c>
      <c r="I64" s="343" t="s">
        <v>271</v>
      </c>
      <c r="J64" s="334" t="s">
        <v>271</v>
      </c>
      <c r="K64" s="337" t="s">
        <v>271</v>
      </c>
      <c r="L64" s="300" t="s">
        <v>271</v>
      </c>
      <c r="M64" s="806"/>
      <c r="N64" s="2"/>
    </row>
    <row r="65" spans="2:14" ht="15" customHeight="1" thickBot="1" x14ac:dyDescent="0.2">
      <c r="B65" s="816" t="s">
        <v>555</v>
      </c>
      <c r="C65" s="817"/>
      <c r="D65" s="817"/>
      <c r="E65" s="818"/>
      <c r="F65" s="128" t="s">
        <v>213</v>
      </c>
      <c r="G65" s="173" t="s">
        <v>176</v>
      </c>
      <c r="H65" s="173" t="s">
        <v>176</v>
      </c>
      <c r="I65" s="302" t="s">
        <v>176</v>
      </c>
      <c r="K65" s="5"/>
      <c r="L65" s="77"/>
      <c r="N65" s="2"/>
    </row>
    <row r="66" spans="2:14" ht="12" customHeight="1" x14ac:dyDescent="0.15">
      <c r="C66" s="3" t="s">
        <v>552</v>
      </c>
      <c r="D66" s="1"/>
      <c r="E66" s="4"/>
      <c r="F66" s="4"/>
      <c r="G66" s="4"/>
      <c r="H66" s="4"/>
      <c r="I66" s="4"/>
      <c r="J66" s="4"/>
      <c r="K66" s="4"/>
      <c r="L66" s="4"/>
      <c r="N66" s="4"/>
    </row>
    <row r="67" spans="2:14" ht="12" customHeight="1" x14ac:dyDescent="0.15">
      <c r="B67" s="1"/>
      <c r="D67" s="26"/>
      <c r="E67" s="26"/>
      <c r="F67" s="26"/>
      <c r="G67" s="26"/>
      <c r="H67" s="1"/>
      <c r="I67" s="1"/>
      <c r="J67" s="4"/>
      <c r="K67" s="1"/>
      <c r="L67" s="4"/>
      <c r="M67" s="1"/>
    </row>
    <row r="68" spans="2:14" ht="10.5" customHeight="1" x14ac:dyDescent="0.15">
      <c r="C68" s="26"/>
      <c r="D68" s="26"/>
      <c r="E68" s="26"/>
      <c r="F68" s="26"/>
      <c r="G68" s="26"/>
    </row>
    <row r="69" spans="2:14" ht="10.5" customHeight="1" x14ac:dyDescent="0.15"/>
    <row r="70" spans="2:14" ht="10.5" customHeight="1" x14ac:dyDescent="0.15"/>
    <row r="71" spans="2:14" ht="10.5" customHeight="1" x14ac:dyDescent="0.15"/>
    <row r="72" spans="2:14" ht="10.5" customHeight="1" x14ac:dyDescent="0.15"/>
    <row r="73" spans="2:14" ht="10.5" customHeight="1" x14ac:dyDescent="0.15"/>
    <row r="74" spans="2:14" ht="10.5" customHeight="1" x14ac:dyDescent="0.15"/>
    <row r="75" spans="2:14" ht="10.5" customHeight="1" x14ac:dyDescent="0.15"/>
    <row r="76" spans="2:14" ht="10.5" customHeight="1" x14ac:dyDescent="0.15"/>
    <row r="77" spans="2:14" ht="10.5" customHeight="1" x14ac:dyDescent="0.15"/>
    <row r="78" spans="2:14" ht="10.5" customHeight="1" x14ac:dyDescent="0.15"/>
    <row r="79" spans="2:14" ht="15" customHeight="1" x14ac:dyDescent="0.15"/>
    <row r="80" spans="2:14" ht="5.45" customHeight="1" x14ac:dyDescent="0.15"/>
  </sheetData>
  <mergeCells count="80">
    <mergeCell ref="B1:M1"/>
    <mergeCell ref="C60:D60"/>
    <mergeCell ref="C52:D52"/>
    <mergeCell ref="C53:D53"/>
    <mergeCell ref="C63:D63"/>
    <mergeCell ref="C54:D54"/>
    <mergeCell ref="C55:D55"/>
    <mergeCell ref="C56:D56"/>
    <mergeCell ref="C61:D61"/>
    <mergeCell ref="C62:D62"/>
    <mergeCell ref="C46:D46"/>
    <mergeCell ref="C47:D47"/>
    <mergeCell ref="C49:D49"/>
    <mergeCell ref="C48:D48"/>
    <mergeCell ref="C33:D33"/>
    <mergeCell ref="C35:D35"/>
    <mergeCell ref="C36:D36"/>
    <mergeCell ref="C57:D57"/>
    <mergeCell ref="C50:D50"/>
    <mergeCell ref="C51:D51"/>
    <mergeCell ref="C42:D42"/>
    <mergeCell ref="C43:D43"/>
    <mergeCell ref="C44:D44"/>
    <mergeCell ref="B4:C4"/>
    <mergeCell ref="C15:D15"/>
    <mergeCell ref="C16:D16"/>
    <mergeCell ref="D8:E8"/>
    <mergeCell ref="D9:E9"/>
    <mergeCell ref="D12:E12"/>
    <mergeCell ref="B6:C12"/>
    <mergeCell ref="D7:E7"/>
    <mergeCell ref="D10:E10"/>
    <mergeCell ref="D11:E11"/>
    <mergeCell ref="D6:E6"/>
    <mergeCell ref="J6:J9"/>
    <mergeCell ref="K6:K9"/>
    <mergeCell ref="F3:H3"/>
    <mergeCell ref="F4:H4"/>
    <mergeCell ref="M6:M12"/>
    <mergeCell ref="L6:L9"/>
    <mergeCell ref="M52:M53"/>
    <mergeCell ref="M27:M33"/>
    <mergeCell ref="M14:M15"/>
    <mergeCell ref="M34:M44"/>
    <mergeCell ref="J13:L13"/>
    <mergeCell ref="M22:M26"/>
    <mergeCell ref="M45:M50"/>
    <mergeCell ref="M16:M21"/>
    <mergeCell ref="B65:E65"/>
    <mergeCell ref="B13:D13"/>
    <mergeCell ref="C14:D14"/>
    <mergeCell ref="C17:D17"/>
    <mergeCell ref="C18:D18"/>
    <mergeCell ref="C23:D23"/>
    <mergeCell ref="C24:D24"/>
    <mergeCell ref="C25:D25"/>
    <mergeCell ref="C20:D20"/>
    <mergeCell ref="C45:D45"/>
    <mergeCell ref="C41:D41"/>
    <mergeCell ref="C31:D31"/>
    <mergeCell ref="C32:D32"/>
    <mergeCell ref="C34:D34"/>
    <mergeCell ref="C37:D37"/>
    <mergeCell ref="C64:D64"/>
    <mergeCell ref="M54:M58"/>
    <mergeCell ref="M59:M64"/>
    <mergeCell ref="F13:I13"/>
    <mergeCell ref="C38:D38"/>
    <mergeCell ref="C39:D39"/>
    <mergeCell ref="C40:D40"/>
    <mergeCell ref="C30:D30"/>
    <mergeCell ref="C19:D19"/>
    <mergeCell ref="C21:D21"/>
    <mergeCell ref="C27:D27"/>
    <mergeCell ref="C28:D28"/>
    <mergeCell ref="C26:D26"/>
    <mergeCell ref="C29:D29"/>
    <mergeCell ref="C22:D22"/>
    <mergeCell ref="C58:D58"/>
    <mergeCell ref="C59:D59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7ADD-54E8-4BE3-9845-4C030D0A264C}">
  <sheetPr>
    <pageSetUpPr fitToPage="1"/>
  </sheetPr>
  <dimension ref="A1:P42"/>
  <sheetViews>
    <sheetView zoomScaleNormal="75" workbookViewId="0">
      <selection activeCell="B2" sqref="B2:P2"/>
    </sheetView>
  </sheetViews>
  <sheetFormatPr defaultColWidth="8.875" defaultRowHeight="11.25" x14ac:dyDescent="0.15"/>
  <cols>
    <col min="1" max="1" width="9" style="47" customWidth="1"/>
    <col min="2" max="2" width="7.5" style="46" customWidth="1"/>
    <col min="3" max="3" width="9.25" style="46" customWidth="1"/>
    <col min="4" max="4" width="6" style="46" bestFit="1" customWidth="1"/>
    <col min="5" max="5" width="9.375" style="46" customWidth="1"/>
    <col min="6" max="6" width="2" style="46" customWidth="1"/>
    <col min="7" max="7" width="9.125" style="46" customWidth="1"/>
    <col min="8" max="8" width="2" style="46" customWidth="1"/>
    <col min="9" max="9" width="8.875" style="46" customWidth="1"/>
    <col min="10" max="10" width="2" style="46" customWidth="1"/>
    <col min="11" max="11" width="5.75" style="47" customWidth="1"/>
    <col min="12" max="12" width="2" style="47" customWidth="1"/>
    <col min="13" max="13" width="5.375" style="47" customWidth="1"/>
    <col min="14" max="14" width="2" style="47" customWidth="1"/>
    <col min="15" max="15" width="5.375" style="47" customWidth="1"/>
    <col min="16" max="16" width="2" style="47" customWidth="1"/>
    <col min="17" max="17" width="5.75" style="47" customWidth="1"/>
    <col min="18" max="18" width="2" style="47" customWidth="1"/>
    <col min="19" max="19" width="5.375" style="47" customWidth="1"/>
    <col min="20" max="20" width="2" style="47" customWidth="1"/>
    <col min="21" max="21" width="5.375" style="47" customWidth="1"/>
    <col min="22" max="22" width="2" style="47" customWidth="1"/>
    <col min="23" max="16384" width="8.875" style="47"/>
  </cols>
  <sheetData>
    <row r="1" spans="1:16" ht="13.5" x14ac:dyDescent="0.15">
      <c r="A1" s="9"/>
      <c r="B1" s="45"/>
    </row>
    <row r="2" spans="1:16" ht="27.6" customHeight="1" x14ac:dyDescent="0.15">
      <c r="B2" s="768" t="s">
        <v>535</v>
      </c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</row>
    <row r="3" spans="1:16" ht="4.1500000000000004" customHeight="1" thickBot="1" x14ac:dyDescent="0.2"/>
    <row r="4" spans="1:16" ht="16.899999999999999" customHeight="1" x14ac:dyDescent="0.15">
      <c r="B4" s="732" t="s">
        <v>189</v>
      </c>
      <c r="C4" s="733"/>
      <c r="D4" s="734"/>
      <c r="E4" s="735" t="s">
        <v>536</v>
      </c>
      <c r="F4" s="736"/>
      <c r="G4" s="737"/>
      <c r="H4" s="738"/>
      <c r="I4" s="738"/>
      <c r="J4" s="738"/>
      <c r="K4" s="737" t="s">
        <v>537</v>
      </c>
      <c r="L4" s="736"/>
      <c r="M4" s="737"/>
      <c r="N4" s="738"/>
      <c r="O4" s="738"/>
      <c r="P4" s="739"/>
    </row>
    <row r="5" spans="1:16" s="46" customFormat="1" ht="16.899999999999999" customHeight="1" thickBot="1" x14ac:dyDescent="0.2">
      <c r="B5" s="446" t="s">
        <v>190</v>
      </c>
      <c r="C5" s="447" t="s">
        <v>191</v>
      </c>
      <c r="D5" s="448" t="s">
        <v>538</v>
      </c>
      <c r="E5" s="48" t="s">
        <v>192</v>
      </c>
      <c r="F5" s="49" t="s">
        <v>210</v>
      </c>
      <c r="G5" s="49" t="s">
        <v>193</v>
      </c>
      <c r="H5" s="49" t="s">
        <v>211</v>
      </c>
      <c r="I5" s="49" t="s">
        <v>194</v>
      </c>
      <c r="J5" s="50" t="s">
        <v>212</v>
      </c>
      <c r="K5" s="449" t="s">
        <v>192</v>
      </c>
      <c r="L5" s="49" t="s">
        <v>210</v>
      </c>
      <c r="M5" s="49" t="s">
        <v>193</v>
      </c>
      <c r="N5" s="49" t="s">
        <v>211</v>
      </c>
      <c r="O5" s="49" t="s">
        <v>194</v>
      </c>
      <c r="P5" s="450" t="s">
        <v>212</v>
      </c>
    </row>
    <row r="6" spans="1:16" ht="16.899999999999999" customHeight="1" x14ac:dyDescent="0.15">
      <c r="B6" s="740" t="s">
        <v>195</v>
      </c>
      <c r="C6" s="451" t="s">
        <v>539</v>
      </c>
      <c r="D6" s="452" t="s">
        <v>540</v>
      </c>
      <c r="E6" s="453" t="s">
        <v>541</v>
      </c>
      <c r="F6" s="454" t="s">
        <v>196</v>
      </c>
      <c r="G6" s="454" t="s">
        <v>541</v>
      </c>
      <c r="H6" s="454" t="s">
        <v>197</v>
      </c>
      <c r="I6" s="454" t="s">
        <v>541</v>
      </c>
      <c r="J6" s="455" t="s">
        <v>198</v>
      </c>
      <c r="K6" s="743" t="s">
        <v>238</v>
      </c>
      <c r="L6" s="744"/>
      <c r="M6" s="744"/>
      <c r="N6" s="744"/>
      <c r="O6" s="744"/>
      <c r="P6" s="745"/>
    </row>
    <row r="7" spans="1:16" ht="16.899999999999999" customHeight="1" x14ac:dyDescent="0.15">
      <c r="B7" s="741"/>
      <c r="C7" s="456" t="s">
        <v>542</v>
      </c>
      <c r="D7" s="457" t="s">
        <v>540</v>
      </c>
      <c r="E7" s="458" t="s">
        <v>543</v>
      </c>
      <c r="F7" s="459" t="s">
        <v>196</v>
      </c>
      <c r="G7" s="459" t="s">
        <v>544</v>
      </c>
      <c r="H7" s="459" t="s">
        <v>197</v>
      </c>
      <c r="I7" s="459" t="s">
        <v>544</v>
      </c>
      <c r="J7" s="460" t="s">
        <v>198</v>
      </c>
      <c r="K7" s="746" t="s">
        <v>238</v>
      </c>
      <c r="L7" s="747"/>
      <c r="M7" s="747"/>
      <c r="N7" s="747"/>
      <c r="O7" s="747"/>
      <c r="P7" s="748"/>
    </row>
    <row r="8" spans="1:16" ht="16.899999999999999" customHeight="1" x14ac:dyDescent="0.15">
      <c r="B8" s="742"/>
      <c r="C8" s="461" t="s">
        <v>21</v>
      </c>
      <c r="D8" s="452" t="s">
        <v>545</v>
      </c>
      <c r="E8" s="225">
        <v>0.5</v>
      </c>
      <c r="F8" s="226" t="s">
        <v>196</v>
      </c>
      <c r="G8" s="226">
        <v>0.5</v>
      </c>
      <c r="H8" s="226" t="s">
        <v>197</v>
      </c>
      <c r="I8" s="226">
        <v>0.5</v>
      </c>
      <c r="J8" s="462" t="s">
        <v>198</v>
      </c>
      <c r="K8" s="463">
        <v>0.54200000000000004</v>
      </c>
      <c r="L8" s="176" t="s">
        <v>196</v>
      </c>
      <c r="M8" s="176">
        <v>0.49</v>
      </c>
      <c r="N8" s="176" t="s">
        <v>197</v>
      </c>
      <c r="O8" s="176">
        <v>0.57999999999999996</v>
      </c>
      <c r="P8" s="464" t="s">
        <v>198</v>
      </c>
    </row>
    <row r="9" spans="1:16" ht="16.899999999999999" customHeight="1" x14ac:dyDescent="0.15">
      <c r="B9" s="742" t="s">
        <v>199</v>
      </c>
      <c r="C9" s="465" t="s">
        <v>539</v>
      </c>
      <c r="D9" s="466" t="s">
        <v>540</v>
      </c>
      <c r="E9" s="467" t="s">
        <v>541</v>
      </c>
      <c r="F9" s="468" t="s">
        <v>196</v>
      </c>
      <c r="G9" s="468" t="s">
        <v>541</v>
      </c>
      <c r="H9" s="468" t="s">
        <v>197</v>
      </c>
      <c r="I9" s="468" t="s">
        <v>541</v>
      </c>
      <c r="J9" s="469" t="s">
        <v>198</v>
      </c>
      <c r="K9" s="750" t="s">
        <v>238</v>
      </c>
      <c r="L9" s="751"/>
      <c r="M9" s="752"/>
      <c r="N9" s="752"/>
      <c r="O9" s="752"/>
      <c r="P9" s="753"/>
    </row>
    <row r="10" spans="1:16" ht="16.899999999999999" customHeight="1" x14ac:dyDescent="0.15">
      <c r="B10" s="749"/>
      <c r="C10" s="456" t="s">
        <v>542</v>
      </c>
      <c r="D10" s="457" t="s">
        <v>540</v>
      </c>
      <c r="E10" s="458" t="s">
        <v>543</v>
      </c>
      <c r="F10" s="459" t="s">
        <v>196</v>
      </c>
      <c r="G10" s="459" t="s">
        <v>544</v>
      </c>
      <c r="H10" s="459" t="s">
        <v>197</v>
      </c>
      <c r="I10" s="459" t="s">
        <v>544</v>
      </c>
      <c r="J10" s="460" t="s">
        <v>198</v>
      </c>
      <c r="K10" s="746" t="s">
        <v>238</v>
      </c>
      <c r="L10" s="747"/>
      <c r="M10" s="754"/>
      <c r="N10" s="754"/>
      <c r="O10" s="754"/>
      <c r="P10" s="755"/>
    </row>
    <row r="11" spans="1:16" ht="16.899999999999999" customHeight="1" x14ac:dyDescent="0.15">
      <c r="B11" s="740"/>
      <c r="C11" s="461" t="s">
        <v>21</v>
      </c>
      <c r="D11" s="470" t="s">
        <v>546</v>
      </c>
      <c r="E11" s="225">
        <v>0.53</v>
      </c>
      <c r="F11" s="226" t="s">
        <v>196</v>
      </c>
      <c r="G11" s="226">
        <v>0.51</v>
      </c>
      <c r="H11" s="226" t="s">
        <v>197</v>
      </c>
      <c r="I11" s="226">
        <v>0.56000000000000005</v>
      </c>
      <c r="J11" s="462" t="s">
        <v>198</v>
      </c>
      <c r="K11" s="463">
        <v>0.5492307692307693</v>
      </c>
      <c r="L11" s="226" t="s">
        <v>196</v>
      </c>
      <c r="M11" s="226">
        <v>0.51</v>
      </c>
      <c r="N11" s="226" t="s">
        <v>197</v>
      </c>
      <c r="O11" s="226">
        <v>0.61</v>
      </c>
      <c r="P11" s="471" t="s">
        <v>198</v>
      </c>
    </row>
    <row r="12" spans="1:16" ht="16.899999999999999" customHeight="1" x14ac:dyDescent="0.15">
      <c r="B12" s="742" t="s">
        <v>200</v>
      </c>
      <c r="C12" s="465" t="s">
        <v>539</v>
      </c>
      <c r="D12" s="452" t="s">
        <v>540</v>
      </c>
      <c r="E12" s="467" t="s">
        <v>541</v>
      </c>
      <c r="F12" s="468" t="s">
        <v>196</v>
      </c>
      <c r="G12" s="468" t="s">
        <v>541</v>
      </c>
      <c r="H12" s="468" t="s">
        <v>197</v>
      </c>
      <c r="I12" s="468" t="s">
        <v>541</v>
      </c>
      <c r="J12" s="469" t="s">
        <v>198</v>
      </c>
      <c r="K12" s="750" t="s">
        <v>238</v>
      </c>
      <c r="L12" s="751"/>
      <c r="M12" s="751"/>
      <c r="N12" s="751"/>
      <c r="O12" s="751"/>
      <c r="P12" s="756"/>
    </row>
    <row r="13" spans="1:16" ht="16.899999999999999" customHeight="1" x14ac:dyDescent="0.15">
      <c r="B13" s="749"/>
      <c r="C13" s="456" t="s">
        <v>542</v>
      </c>
      <c r="D13" s="457" t="s">
        <v>540</v>
      </c>
      <c r="E13" s="458" t="s">
        <v>543</v>
      </c>
      <c r="F13" s="459" t="s">
        <v>196</v>
      </c>
      <c r="G13" s="459" t="s">
        <v>544</v>
      </c>
      <c r="H13" s="459" t="s">
        <v>197</v>
      </c>
      <c r="I13" s="459" t="s">
        <v>544</v>
      </c>
      <c r="J13" s="460" t="s">
        <v>198</v>
      </c>
      <c r="K13" s="746" t="s">
        <v>238</v>
      </c>
      <c r="L13" s="747"/>
      <c r="M13" s="747"/>
      <c r="N13" s="747"/>
      <c r="O13" s="747"/>
      <c r="P13" s="748"/>
    </row>
    <row r="14" spans="1:16" ht="16.899999999999999" customHeight="1" x14ac:dyDescent="0.15">
      <c r="B14" s="740"/>
      <c r="C14" s="461" t="s">
        <v>21</v>
      </c>
      <c r="D14" s="452" t="s">
        <v>546</v>
      </c>
      <c r="E14" s="225">
        <v>0.57999999999999996</v>
      </c>
      <c r="F14" s="226" t="s">
        <v>196</v>
      </c>
      <c r="G14" s="226">
        <v>0.54</v>
      </c>
      <c r="H14" s="226" t="s">
        <v>197</v>
      </c>
      <c r="I14" s="226">
        <v>0.62</v>
      </c>
      <c r="J14" s="462" t="s">
        <v>198</v>
      </c>
      <c r="K14" s="463">
        <v>0.64666666666666661</v>
      </c>
      <c r="L14" s="226" t="s">
        <v>196</v>
      </c>
      <c r="M14" s="176">
        <v>0.53</v>
      </c>
      <c r="N14" s="226" t="s">
        <v>197</v>
      </c>
      <c r="O14" s="176">
        <v>0.73</v>
      </c>
      <c r="P14" s="471" t="s">
        <v>198</v>
      </c>
    </row>
    <row r="15" spans="1:16" ht="16.899999999999999" customHeight="1" x14ac:dyDescent="0.15">
      <c r="B15" s="742" t="s">
        <v>201</v>
      </c>
      <c r="C15" s="465" t="s">
        <v>539</v>
      </c>
      <c r="D15" s="466" t="s">
        <v>540</v>
      </c>
      <c r="E15" s="467" t="s">
        <v>541</v>
      </c>
      <c r="F15" s="468" t="s">
        <v>196</v>
      </c>
      <c r="G15" s="468" t="s">
        <v>541</v>
      </c>
      <c r="H15" s="468" t="s">
        <v>197</v>
      </c>
      <c r="I15" s="468" t="s">
        <v>541</v>
      </c>
      <c r="J15" s="469" t="s">
        <v>198</v>
      </c>
      <c r="K15" s="750" t="s">
        <v>238</v>
      </c>
      <c r="L15" s="751"/>
      <c r="M15" s="751"/>
      <c r="N15" s="751"/>
      <c r="O15" s="751"/>
      <c r="P15" s="756"/>
    </row>
    <row r="16" spans="1:16" ht="16.899999999999999" customHeight="1" x14ac:dyDescent="0.15">
      <c r="B16" s="749"/>
      <c r="C16" s="456" t="s">
        <v>542</v>
      </c>
      <c r="D16" s="457" t="s">
        <v>540</v>
      </c>
      <c r="E16" s="458" t="s">
        <v>543</v>
      </c>
      <c r="F16" s="459" t="s">
        <v>196</v>
      </c>
      <c r="G16" s="459" t="s">
        <v>544</v>
      </c>
      <c r="H16" s="459" t="s">
        <v>197</v>
      </c>
      <c r="I16" s="459" t="s">
        <v>544</v>
      </c>
      <c r="J16" s="460" t="s">
        <v>198</v>
      </c>
      <c r="K16" s="746" t="s">
        <v>238</v>
      </c>
      <c r="L16" s="747"/>
      <c r="M16" s="747"/>
      <c r="N16" s="747"/>
      <c r="O16" s="747"/>
      <c r="P16" s="748"/>
    </row>
    <row r="17" spans="2:16" ht="16.899999999999999" customHeight="1" x14ac:dyDescent="0.15">
      <c r="B17" s="740"/>
      <c r="C17" s="461" t="s">
        <v>21</v>
      </c>
      <c r="D17" s="470" t="s">
        <v>546</v>
      </c>
      <c r="E17" s="225">
        <v>0.61</v>
      </c>
      <c r="F17" s="226" t="s">
        <v>196</v>
      </c>
      <c r="G17" s="226">
        <v>0.56000000000000005</v>
      </c>
      <c r="H17" s="226" t="s">
        <v>197</v>
      </c>
      <c r="I17" s="226">
        <v>0.64</v>
      </c>
      <c r="J17" s="462" t="s">
        <v>198</v>
      </c>
      <c r="K17" s="463">
        <v>0.67870967741935484</v>
      </c>
      <c r="L17" s="226" t="s">
        <v>196</v>
      </c>
      <c r="M17" s="226">
        <v>0.61</v>
      </c>
      <c r="N17" s="226" t="s">
        <v>197</v>
      </c>
      <c r="O17" s="226">
        <v>0.74</v>
      </c>
      <c r="P17" s="471" t="s">
        <v>198</v>
      </c>
    </row>
    <row r="18" spans="2:16" ht="16.899999999999999" customHeight="1" x14ac:dyDescent="0.15">
      <c r="B18" s="742" t="s">
        <v>202</v>
      </c>
      <c r="C18" s="465" t="s">
        <v>539</v>
      </c>
      <c r="D18" s="452" t="s">
        <v>540</v>
      </c>
      <c r="E18" s="467" t="s">
        <v>541</v>
      </c>
      <c r="F18" s="468" t="s">
        <v>196</v>
      </c>
      <c r="G18" s="468" t="s">
        <v>541</v>
      </c>
      <c r="H18" s="468" t="s">
        <v>197</v>
      </c>
      <c r="I18" s="468" t="s">
        <v>541</v>
      </c>
      <c r="J18" s="469" t="s">
        <v>198</v>
      </c>
      <c r="K18" s="750" t="s">
        <v>238</v>
      </c>
      <c r="L18" s="751"/>
      <c r="M18" s="752"/>
      <c r="N18" s="752"/>
      <c r="O18" s="752"/>
      <c r="P18" s="753"/>
    </row>
    <row r="19" spans="2:16" ht="16.899999999999999" customHeight="1" x14ac:dyDescent="0.15">
      <c r="B19" s="749"/>
      <c r="C19" s="456" t="s">
        <v>542</v>
      </c>
      <c r="D19" s="457" t="s">
        <v>540</v>
      </c>
      <c r="E19" s="458" t="s">
        <v>543</v>
      </c>
      <c r="F19" s="459" t="s">
        <v>196</v>
      </c>
      <c r="G19" s="459" t="s">
        <v>544</v>
      </c>
      <c r="H19" s="459" t="s">
        <v>197</v>
      </c>
      <c r="I19" s="459" t="s">
        <v>544</v>
      </c>
      <c r="J19" s="460" t="s">
        <v>198</v>
      </c>
      <c r="K19" s="746" t="s">
        <v>238</v>
      </c>
      <c r="L19" s="747"/>
      <c r="M19" s="754"/>
      <c r="N19" s="754"/>
      <c r="O19" s="754"/>
      <c r="P19" s="755"/>
    </row>
    <row r="20" spans="2:16" ht="16.899999999999999" customHeight="1" x14ac:dyDescent="0.15">
      <c r="B20" s="740"/>
      <c r="C20" s="461" t="s">
        <v>21</v>
      </c>
      <c r="D20" s="452" t="s">
        <v>546</v>
      </c>
      <c r="E20" s="225">
        <v>0.61</v>
      </c>
      <c r="F20" s="226" t="s">
        <v>196</v>
      </c>
      <c r="G20" s="226">
        <v>0.56999999999999995</v>
      </c>
      <c r="H20" s="226" t="s">
        <v>197</v>
      </c>
      <c r="I20" s="226">
        <v>0.65</v>
      </c>
      <c r="J20" s="462" t="s">
        <v>198</v>
      </c>
      <c r="K20" s="463">
        <v>0.66354838709677433</v>
      </c>
      <c r="L20" s="226" t="s">
        <v>196</v>
      </c>
      <c r="M20" s="226">
        <v>0.61</v>
      </c>
      <c r="N20" s="226" t="s">
        <v>197</v>
      </c>
      <c r="O20" s="226">
        <v>0.74</v>
      </c>
      <c r="P20" s="471" t="s">
        <v>198</v>
      </c>
    </row>
    <row r="21" spans="2:16" ht="16.899999999999999" customHeight="1" x14ac:dyDescent="0.15">
      <c r="B21" s="742" t="s">
        <v>203</v>
      </c>
      <c r="C21" s="465" t="s">
        <v>539</v>
      </c>
      <c r="D21" s="466" t="s">
        <v>540</v>
      </c>
      <c r="E21" s="467" t="s">
        <v>541</v>
      </c>
      <c r="F21" s="468" t="s">
        <v>196</v>
      </c>
      <c r="G21" s="468" t="s">
        <v>541</v>
      </c>
      <c r="H21" s="468" t="s">
        <v>197</v>
      </c>
      <c r="I21" s="468" t="s">
        <v>541</v>
      </c>
      <c r="J21" s="469" t="s">
        <v>198</v>
      </c>
      <c r="K21" s="750" t="s">
        <v>238</v>
      </c>
      <c r="L21" s="751"/>
      <c r="M21" s="752"/>
      <c r="N21" s="752"/>
      <c r="O21" s="752"/>
      <c r="P21" s="753"/>
    </row>
    <row r="22" spans="2:16" ht="16.899999999999999" customHeight="1" x14ac:dyDescent="0.15">
      <c r="B22" s="749"/>
      <c r="C22" s="456" t="s">
        <v>542</v>
      </c>
      <c r="D22" s="457" t="s">
        <v>540</v>
      </c>
      <c r="E22" s="458" t="s">
        <v>543</v>
      </c>
      <c r="F22" s="459" t="s">
        <v>196</v>
      </c>
      <c r="G22" s="459" t="s">
        <v>544</v>
      </c>
      <c r="H22" s="459" t="s">
        <v>197</v>
      </c>
      <c r="I22" s="459" t="s">
        <v>544</v>
      </c>
      <c r="J22" s="460" t="s">
        <v>198</v>
      </c>
      <c r="K22" s="746" t="s">
        <v>238</v>
      </c>
      <c r="L22" s="747"/>
      <c r="M22" s="754"/>
      <c r="N22" s="754"/>
      <c r="O22" s="754"/>
      <c r="P22" s="755"/>
    </row>
    <row r="23" spans="2:16" ht="16.899999999999999" customHeight="1" x14ac:dyDescent="0.15">
      <c r="B23" s="740"/>
      <c r="C23" s="461" t="s">
        <v>21</v>
      </c>
      <c r="D23" s="470" t="s">
        <v>546</v>
      </c>
      <c r="E23" s="225">
        <v>0.6</v>
      </c>
      <c r="F23" s="226" t="s">
        <v>196</v>
      </c>
      <c r="G23" s="226">
        <v>0.57999999999999996</v>
      </c>
      <c r="H23" s="226" t="s">
        <v>197</v>
      </c>
      <c r="I23" s="226">
        <v>0.63</v>
      </c>
      <c r="J23" s="462" t="s">
        <v>198</v>
      </c>
      <c r="K23" s="463">
        <v>0.65200000000000002</v>
      </c>
      <c r="L23" s="226" t="s">
        <v>196</v>
      </c>
      <c r="M23" s="226">
        <v>0.56000000000000005</v>
      </c>
      <c r="N23" s="226" t="s">
        <v>197</v>
      </c>
      <c r="O23" s="226">
        <v>0.72</v>
      </c>
      <c r="P23" s="471" t="s">
        <v>198</v>
      </c>
    </row>
    <row r="24" spans="2:16" ht="16.899999999999999" customHeight="1" x14ac:dyDescent="0.15">
      <c r="B24" s="742" t="s">
        <v>204</v>
      </c>
      <c r="C24" s="465" t="s">
        <v>539</v>
      </c>
      <c r="D24" s="452" t="s">
        <v>540</v>
      </c>
      <c r="E24" s="467" t="s">
        <v>541</v>
      </c>
      <c r="F24" s="468" t="s">
        <v>196</v>
      </c>
      <c r="G24" s="468" t="s">
        <v>541</v>
      </c>
      <c r="H24" s="468" t="s">
        <v>197</v>
      </c>
      <c r="I24" s="468" t="s">
        <v>541</v>
      </c>
      <c r="J24" s="469" t="s">
        <v>198</v>
      </c>
      <c r="K24" s="757" t="s">
        <v>238</v>
      </c>
      <c r="L24" s="758"/>
      <c r="M24" s="759"/>
      <c r="N24" s="760"/>
      <c r="O24" s="760"/>
      <c r="P24" s="761"/>
    </row>
    <row r="25" spans="2:16" ht="16.899999999999999" customHeight="1" x14ac:dyDescent="0.15">
      <c r="B25" s="749"/>
      <c r="C25" s="456" t="s">
        <v>542</v>
      </c>
      <c r="D25" s="457" t="s">
        <v>540</v>
      </c>
      <c r="E25" s="458" t="s">
        <v>543</v>
      </c>
      <c r="F25" s="459" t="s">
        <v>196</v>
      </c>
      <c r="G25" s="459" t="s">
        <v>544</v>
      </c>
      <c r="H25" s="459" t="s">
        <v>197</v>
      </c>
      <c r="I25" s="459" t="s">
        <v>544</v>
      </c>
      <c r="J25" s="460" t="s">
        <v>198</v>
      </c>
      <c r="K25" s="762" t="s">
        <v>238</v>
      </c>
      <c r="L25" s="763"/>
      <c r="M25" s="764"/>
      <c r="N25" s="765"/>
      <c r="O25" s="765"/>
      <c r="P25" s="766"/>
    </row>
    <row r="26" spans="2:16" ht="16.899999999999999" customHeight="1" x14ac:dyDescent="0.15">
      <c r="B26" s="740"/>
      <c r="C26" s="461" t="s">
        <v>21</v>
      </c>
      <c r="D26" s="452" t="s">
        <v>546</v>
      </c>
      <c r="E26" s="225">
        <v>0.59</v>
      </c>
      <c r="F26" s="226" t="s">
        <v>196</v>
      </c>
      <c r="G26" s="226">
        <v>0.57999999999999996</v>
      </c>
      <c r="H26" s="226" t="s">
        <v>197</v>
      </c>
      <c r="I26" s="226">
        <v>0.62</v>
      </c>
      <c r="J26" s="462" t="s">
        <v>198</v>
      </c>
      <c r="K26" s="463">
        <v>0.6366666666666666</v>
      </c>
      <c r="L26" s="176" t="s">
        <v>196</v>
      </c>
      <c r="M26" s="176">
        <v>0.57999999999999996</v>
      </c>
      <c r="N26" s="176" t="s">
        <v>197</v>
      </c>
      <c r="O26" s="176">
        <v>0.68</v>
      </c>
      <c r="P26" s="464" t="s">
        <v>198</v>
      </c>
    </row>
    <row r="27" spans="2:16" ht="16.899999999999999" customHeight="1" x14ac:dyDescent="0.15">
      <c r="B27" s="742" t="s">
        <v>205</v>
      </c>
      <c r="C27" s="465" t="s">
        <v>539</v>
      </c>
      <c r="D27" s="466" t="s">
        <v>540</v>
      </c>
      <c r="E27" s="467" t="s">
        <v>541</v>
      </c>
      <c r="F27" s="468" t="s">
        <v>196</v>
      </c>
      <c r="G27" s="468" t="s">
        <v>541</v>
      </c>
      <c r="H27" s="468" t="s">
        <v>197</v>
      </c>
      <c r="I27" s="468" t="s">
        <v>541</v>
      </c>
      <c r="J27" s="469" t="s">
        <v>198</v>
      </c>
      <c r="K27" s="757" t="s">
        <v>238</v>
      </c>
      <c r="L27" s="758"/>
      <c r="M27" s="759"/>
      <c r="N27" s="760"/>
      <c r="O27" s="760"/>
      <c r="P27" s="761"/>
    </row>
    <row r="28" spans="2:16" ht="16.899999999999999" customHeight="1" x14ac:dyDescent="0.15">
      <c r="B28" s="749"/>
      <c r="C28" s="456" t="s">
        <v>542</v>
      </c>
      <c r="D28" s="457" t="s">
        <v>540</v>
      </c>
      <c r="E28" s="458" t="s">
        <v>543</v>
      </c>
      <c r="F28" s="459" t="s">
        <v>196</v>
      </c>
      <c r="G28" s="459" t="s">
        <v>544</v>
      </c>
      <c r="H28" s="459" t="s">
        <v>197</v>
      </c>
      <c r="I28" s="459" t="s">
        <v>544</v>
      </c>
      <c r="J28" s="460" t="s">
        <v>198</v>
      </c>
      <c r="K28" s="762" t="s">
        <v>238</v>
      </c>
      <c r="L28" s="763"/>
      <c r="M28" s="764"/>
      <c r="N28" s="765"/>
      <c r="O28" s="765"/>
      <c r="P28" s="766"/>
    </row>
    <row r="29" spans="2:16" ht="16.899999999999999" customHeight="1" x14ac:dyDescent="0.15">
      <c r="B29" s="740"/>
      <c r="C29" s="461" t="s">
        <v>21</v>
      </c>
      <c r="D29" s="470" t="s">
        <v>546</v>
      </c>
      <c r="E29" s="225">
        <v>0.64</v>
      </c>
      <c r="F29" s="226" t="s">
        <v>196</v>
      </c>
      <c r="G29" s="226">
        <v>0.62</v>
      </c>
      <c r="H29" s="226" t="s">
        <v>197</v>
      </c>
      <c r="I29" s="226">
        <v>0.67</v>
      </c>
      <c r="J29" s="462" t="s">
        <v>198</v>
      </c>
      <c r="K29" s="463">
        <v>0.64</v>
      </c>
      <c r="L29" s="226" t="s">
        <v>196</v>
      </c>
      <c r="M29" s="226">
        <v>0.6</v>
      </c>
      <c r="N29" s="226" t="s">
        <v>197</v>
      </c>
      <c r="O29" s="226">
        <v>0.69</v>
      </c>
      <c r="P29" s="471" t="s">
        <v>198</v>
      </c>
    </row>
    <row r="30" spans="2:16" ht="16.899999999999999" customHeight="1" x14ac:dyDescent="0.15">
      <c r="B30" s="742" t="s">
        <v>206</v>
      </c>
      <c r="C30" s="465" t="s">
        <v>539</v>
      </c>
      <c r="D30" s="452" t="s">
        <v>540</v>
      </c>
      <c r="E30" s="467" t="s">
        <v>541</v>
      </c>
      <c r="F30" s="468" t="s">
        <v>196</v>
      </c>
      <c r="G30" s="468" t="s">
        <v>541</v>
      </c>
      <c r="H30" s="468" t="s">
        <v>197</v>
      </c>
      <c r="I30" s="468" t="s">
        <v>541</v>
      </c>
      <c r="J30" s="469" t="s">
        <v>198</v>
      </c>
      <c r="K30" s="757" t="s">
        <v>238</v>
      </c>
      <c r="L30" s="758"/>
      <c r="M30" s="759"/>
      <c r="N30" s="760"/>
      <c r="O30" s="760"/>
      <c r="P30" s="761"/>
    </row>
    <row r="31" spans="2:16" ht="16.899999999999999" customHeight="1" x14ac:dyDescent="0.15">
      <c r="B31" s="749"/>
      <c r="C31" s="456" t="s">
        <v>542</v>
      </c>
      <c r="D31" s="457" t="s">
        <v>540</v>
      </c>
      <c r="E31" s="458" t="s">
        <v>543</v>
      </c>
      <c r="F31" s="459" t="s">
        <v>196</v>
      </c>
      <c r="G31" s="459" t="s">
        <v>544</v>
      </c>
      <c r="H31" s="459" t="s">
        <v>197</v>
      </c>
      <c r="I31" s="459" t="s">
        <v>544</v>
      </c>
      <c r="J31" s="460" t="s">
        <v>198</v>
      </c>
      <c r="K31" s="762" t="s">
        <v>238</v>
      </c>
      <c r="L31" s="763"/>
      <c r="M31" s="764"/>
      <c r="N31" s="765"/>
      <c r="O31" s="765"/>
      <c r="P31" s="766"/>
    </row>
    <row r="32" spans="2:16" ht="16.899999999999999" customHeight="1" x14ac:dyDescent="0.15">
      <c r="B32" s="740"/>
      <c r="C32" s="461" t="s">
        <v>21</v>
      </c>
      <c r="D32" s="452" t="s">
        <v>546</v>
      </c>
      <c r="E32" s="225">
        <v>0.56000000000000005</v>
      </c>
      <c r="F32" s="226" t="s">
        <v>196</v>
      </c>
      <c r="G32" s="226">
        <v>0.49</v>
      </c>
      <c r="H32" s="226" t="s">
        <v>197</v>
      </c>
      <c r="I32" s="226">
        <v>0.62</v>
      </c>
      <c r="J32" s="462" t="s">
        <v>198</v>
      </c>
      <c r="K32" s="463">
        <v>0.6153333333333334</v>
      </c>
      <c r="L32" s="176" t="s">
        <v>196</v>
      </c>
      <c r="M32" s="176">
        <v>0.52</v>
      </c>
      <c r="N32" s="176" t="s">
        <v>197</v>
      </c>
      <c r="O32" s="176">
        <v>0.69</v>
      </c>
      <c r="P32" s="464" t="s">
        <v>198</v>
      </c>
    </row>
    <row r="33" spans="2:16" ht="16.899999999999999" customHeight="1" x14ac:dyDescent="0.15">
      <c r="B33" s="742" t="s">
        <v>207</v>
      </c>
      <c r="C33" s="465" t="s">
        <v>539</v>
      </c>
      <c r="D33" s="466" t="s">
        <v>540</v>
      </c>
      <c r="E33" s="467" t="s">
        <v>541</v>
      </c>
      <c r="F33" s="468" t="s">
        <v>196</v>
      </c>
      <c r="G33" s="468" t="s">
        <v>541</v>
      </c>
      <c r="H33" s="468" t="s">
        <v>197</v>
      </c>
      <c r="I33" s="468" t="s">
        <v>541</v>
      </c>
      <c r="J33" s="469" t="s">
        <v>198</v>
      </c>
      <c r="K33" s="757" t="s">
        <v>238</v>
      </c>
      <c r="L33" s="758"/>
      <c r="M33" s="759"/>
      <c r="N33" s="760"/>
      <c r="O33" s="760"/>
      <c r="P33" s="761"/>
    </row>
    <row r="34" spans="2:16" ht="16.899999999999999" customHeight="1" x14ac:dyDescent="0.15">
      <c r="B34" s="749"/>
      <c r="C34" s="456" t="s">
        <v>542</v>
      </c>
      <c r="D34" s="457" t="s">
        <v>540</v>
      </c>
      <c r="E34" s="458" t="s">
        <v>543</v>
      </c>
      <c r="F34" s="459" t="s">
        <v>196</v>
      </c>
      <c r="G34" s="459" t="s">
        <v>544</v>
      </c>
      <c r="H34" s="459" t="s">
        <v>197</v>
      </c>
      <c r="I34" s="459" t="s">
        <v>544</v>
      </c>
      <c r="J34" s="460" t="s">
        <v>198</v>
      </c>
      <c r="K34" s="762" t="s">
        <v>238</v>
      </c>
      <c r="L34" s="763"/>
      <c r="M34" s="764"/>
      <c r="N34" s="765"/>
      <c r="O34" s="765"/>
      <c r="P34" s="766"/>
    </row>
    <row r="35" spans="2:16" ht="16.899999999999999" customHeight="1" x14ac:dyDescent="0.15">
      <c r="B35" s="740"/>
      <c r="C35" s="461" t="s">
        <v>21</v>
      </c>
      <c r="D35" s="452" t="s">
        <v>546</v>
      </c>
      <c r="E35" s="225">
        <v>0.47</v>
      </c>
      <c r="F35" s="226" t="s">
        <v>196</v>
      </c>
      <c r="G35" s="226">
        <v>0.43</v>
      </c>
      <c r="H35" s="226" t="s">
        <v>197</v>
      </c>
      <c r="I35" s="226">
        <v>0.51</v>
      </c>
      <c r="J35" s="462" t="s">
        <v>198</v>
      </c>
      <c r="K35" s="463">
        <v>0.51</v>
      </c>
      <c r="L35" s="176" t="s">
        <v>196</v>
      </c>
      <c r="M35" s="176">
        <v>0.4</v>
      </c>
      <c r="N35" s="176" t="s">
        <v>197</v>
      </c>
      <c r="O35" s="176">
        <v>0.57999999999999996</v>
      </c>
      <c r="P35" s="464" t="s">
        <v>198</v>
      </c>
    </row>
    <row r="36" spans="2:16" ht="16.899999999999999" customHeight="1" x14ac:dyDescent="0.15">
      <c r="B36" s="742" t="s">
        <v>208</v>
      </c>
      <c r="C36" s="465" t="s">
        <v>539</v>
      </c>
      <c r="D36" s="466" t="s">
        <v>540</v>
      </c>
      <c r="E36" s="467" t="s">
        <v>541</v>
      </c>
      <c r="F36" s="468" t="s">
        <v>196</v>
      </c>
      <c r="G36" s="468" t="s">
        <v>541</v>
      </c>
      <c r="H36" s="468" t="s">
        <v>197</v>
      </c>
      <c r="I36" s="468" t="s">
        <v>541</v>
      </c>
      <c r="J36" s="469" t="s">
        <v>198</v>
      </c>
      <c r="K36" s="750" t="s">
        <v>238</v>
      </c>
      <c r="L36" s="751"/>
      <c r="M36" s="752"/>
      <c r="N36" s="752"/>
      <c r="O36" s="752"/>
      <c r="P36" s="753"/>
    </row>
    <row r="37" spans="2:16" ht="16.899999999999999" customHeight="1" x14ac:dyDescent="0.15">
      <c r="B37" s="749"/>
      <c r="C37" s="456" t="s">
        <v>542</v>
      </c>
      <c r="D37" s="457" t="s">
        <v>540</v>
      </c>
      <c r="E37" s="458" t="s">
        <v>543</v>
      </c>
      <c r="F37" s="459" t="s">
        <v>196</v>
      </c>
      <c r="G37" s="459" t="s">
        <v>544</v>
      </c>
      <c r="H37" s="459" t="s">
        <v>197</v>
      </c>
      <c r="I37" s="459" t="s">
        <v>544</v>
      </c>
      <c r="J37" s="460" t="s">
        <v>198</v>
      </c>
      <c r="K37" s="746" t="s">
        <v>238</v>
      </c>
      <c r="L37" s="747"/>
      <c r="M37" s="754"/>
      <c r="N37" s="754"/>
      <c r="O37" s="754"/>
      <c r="P37" s="755"/>
    </row>
    <row r="38" spans="2:16" ht="16.899999999999999" customHeight="1" x14ac:dyDescent="0.15">
      <c r="B38" s="740"/>
      <c r="C38" s="461" t="s">
        <v>21</v>
      </c>
      <c r="D38" s="470" t="s">
        <v>546</v>
      </c>
      <c r="E38" s="225">
        <v>0.45</v>
      </c>
      <c r="F38" s="226" t="s">
        <v>196</v>
      </c>
      <c r="G38" s="226">
        <v>0.43</v>
      </c>
      <c r="H38" s="226" t="s">
        <v>197</v>
      </c>
      <c r="I38" s="226">
        <v>0.46</v>
      </c>
      <c r="J38" s="462" t="s">
        <v>198</v>
      </c>
      <c r="K38" s="463">
        <v>0.4975</v>
      </c>
      <c r="L38" s="226" t="s">
        <v>196</v>
      </c>
      <c r="M38" s="226">
        <v>0.42</v>
      </c>
      <c r="N38" s="226" t="s">
        <v>197</v>
      </c>
      <c r="O38" s="226">
        <v>0.56999999999999995</v>
      </c>
      <c r="P38" s="471" t="s">
        <v>198</v>
      </c>
    </row>
    <row r="39" spans="2:16" ht="16.899999999999999" customHeight="1" x14ac:dyDescent="0.15">
      <c r="B39" s="742" t="s">
        <v>209</v>
      </c>
      <c r="C39" s="465" t="s">
        <v>539</v>
      </c>
      <c r="D39" s="452" t="s">
        <v>540</v>
      </c>
      <c r="E39" s="467" t="s">
        <v>541</v>
      </c>
      <c r="F39" s="468" t="s">
        <v>196</v>
      </c>
      <c r="G39" s="468" t="s">
        <v>541</v>
      </c>
      <c r="H39" s="468" t="s">
        <v>197</v>
      </c>
      <c r="I39" s="468" t="s">
        <v>541</v>
      </c>
      <c r="J39" s="469" t="s">
        <v>198</v>
      </c>
      <c r="K39" s="757" t="s">
        <v>238</v>
      </c>
      <c r="L39" s="758"/>
      <c r="M39" s="759"/>
      <c r="N39" s="760"/>
      <c r="O39" s="760"/>
      <c r="P39" s="761"/>
    </row>
    <row r="40" spans="2:16" ht="16.899999999999999" customHeight="1" x14ac:dyDescent="0.15">
      <c r="B40" s="749"/>
      <c r="C40" s="456" t="s">
        <v>542</v>
      </c>
      <c r="D40" s="457" t="s">
        <v>540</v>
      </c>
      <c r="E40" s="458" t="s">
        <v>543</v>
      </c>
      <c r="F40" s="459" t="s">
        <v>196</v>
      </c>
      <c r="G40" s="459" t="s">
        <v>544</v>
      </c>
      <c r="H40" s="459" t="s">
        <v>197</v>
      </c>
      <c r="I40" s="459" t="s">
        <v>544</v>
      </c>
      <c r="J40" s="460" t="s">
        <v>198</v>
      </c>
      <c r="K40" s="762" t="s">
        <v>238</v>
      </c>
      <c r="L40" s="763"/>
      <c r="M40" s="764"/>
      <c r="N40" s="765"/>
      <c r="O40" s="765"/>
      <c r="P40" s="766"/>
    </row>
    <row r="41" spans="2:16" ht="16.899999999999999" customHeight="1" thickBot="1" x14ac:dyDescent="0.2">
      <c r="B41" s="767"/>
      <c r="C41" s="472" t="s">
        <v>21</v>
      </c>
      <c r="D41" s="473" t="s">
        <v>546</v>
      </c>
      <c r="E41" s="379">
        <v>0.45</v>
      </c>
      <c r="F41" s="380" t="s">
        <v>196</v>
      </c>
      <c r="G41" s="380">
        <v>0.44</v>
      </c>
      <c r="H41" s="380" t="s">
        <v>197</v>
      </c>
      <c r="I41" s="380">
        <v>0.53</v>
      </c>
      <c r="J41" s="474" t="s">
        <v>198</v>
      </c>
      <c r="K41" s="475">
        <v>0.47767700000000002</v>
      </c>
      <c r="L41" s="380" t="s">
        <v>196</v>
      </c>
      <c r="M41" s="380">
        <v>0.43</v>
      </c>
      <c r="N41" s="380" t="s">
        <v>197</v>
      </c>
      <c r="O41" s="380">
        <v>0.53</v>
      </c>
      <c r="P41" s="476" t="s">
        <v>198</v>
      </c>
    </row>
    <row r="42" spans="2:16" ht="15" customHeight="1" x14ac:dyDescent="0.15">
      <c r="B42" s="47" t="s">
        <v>547</v>
      </c>
    </row>
  </sheetData>
  <mergeCells count="40">
    <mergeCell ref="B39:B41"/>
    <mergeCell ref="K39:P39"/>
    <mergeCell ref="K40:P40"/>
    <mergeCell ref="B2:P2"/>
    <mergeCell ref="B33:B35"/>
    <mergeCell ref="K33:P33"/>
    <mergeCell ref="K34:P34"/>
    <mergeCell ref="B36:B38"/>
    <mergeCell ref="K36:P36"/>
    <mergeCell ref="K37:P37"/>
    <mergeCell ref="B27:B29"/>
    <mergeCell ref="K27:P27"/>
    <mergeCell ref="K28:P28"/>
    <mergeCell ref="B30:B32"/>
    <mergeCell ref="K30:P30"/>
    <mergeCell ref="K31:P31"/>
    <mergeCell ref="B21:B23"/>
    <mergeCell ref="K21:P21"/>
    <mergeCell ref="K22:P22"/>
    <mergeCell ref="B24:B26"/>
    <mergeCell ref="K24:P24"/>
    <mergeCell ref="K25:P25"/>
    <mergeCell ref="B15:B17"/>
    <mergeCell ref="K15:P15"/>
    <mergeCell ref="K16:P16"/>
    <mergeCell ref="B18:B20"/>
    <mergeCell ref="K18:P18"/>
    <mergeCell ref="K19:P19"/>
    <mergeCell ref="B9:B11"/>
    <mergeCell ref="K9:P9"/>
    <mergeCell ref="K10:P10"/>
    <mergeCell ref="B12:B14"/>
    <mergeCell ref="K12:P12"/>
    <mergeCell ref="K13:P13"/>
    <mergeCell ref="B4:D4"/>
    <mergeCell ref="E4:J4"/>
    <mergeCell ref="K4:P4"/>
    <mergeCell ref="B6:B8"/>
    <mergeCell ref="K6:P6"/>
    <mergeCell ref="K7:P7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V81"/>
  <sheetViews>
    <sheetView zoomScaleNormal="100" zoomScaleSheetLayoutView="115" workbookViewId="0">
      <selection activeCell="F4" sqref="F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773" t="s">
        <v>548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</row>
    <row r="2" spans="2:22" ht="12" customHeight="1" thickBot="1" x14ac:dyDescent="0.2">
      <c r="C2" s="15"/>
    </row>
    <row r="3" spans="2:22" ht="16.899999999999999" customHeight="1" thickBot="1" x14ac:dyDescent="0.2">
      <c r="B3" s="4"/>
      <c r="C3" s="9"/>
      <c r="D3" s="11"/>
      <c r="E3" s="4"/>
      <c r="F3" s="706" t="s">
        <v>6</v>
      </c>
      <c r="G3" s="1026" t="s">
        <v>7</v>
      </c>
      <c r="H3" s="979"/>
      <c r="I3" s="1027"/>
      <c r="K3" s="118"/>
      <c r="L3" s="118"/>
      <c r="M3" s="118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783" t="s">
        <v>22</v>
      </c>
      <c r="C4" s="784"/>
      <c r="D4" s="29" t="s">
        <v>129</v>
      </c>
      <c r="E4" s="4"/>
      <c r="F4" s="707">
        <v>1</v>
      </c>
      <c r="G4" s="1023" t="s">
        <v>421</v>
      </c>
      <c r="H4" s="1024"/>
      <c r="I4" s="1025"/>
      <c r="K4" s="32"/>
      <c r="L4" s="32"/>
      <c r="M4" s="32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791" t="s">
        <v>122</v>
      </c>
      <c r="C6" s="792"/>
      <c r="D6" s="803" t="s">
        <v>8</v>
      </c>
      <c r="E6" s="804"/>
      <c r="F6" s="129">
        <v>45392</v>
      </c>
      <c r="G6" s="178">
        <v>45420</v>
      </c>
      <c r="H6" s="178">
        <v>45448</v>
      </c>
      <c r="I6" s="178">
        <v>45476</v>
      </c>
      <c r="J6" s="178">
        <v>45511</v>
      </c>
      <c r="K6" s="178">
        <v>45539</v>
      </c>
      <c r="L6" s="278">
        <v>45567</v>
      </c>
      <c r="M6" s="178">
        <v>45602</v>
      </c>
      <c r="N6" s="178">
        <v>45630</v>
      </c>
      <c r="O6" s="178">
        <v>45665</v>
      </c>
      <c r="P6" s="178">
        <v>45693</v>
      </c>
      <c r="Q6" s="303">
        <v>45721</v>
      </c>
      <c r="R6" s="785" t="s">
        <v>0</v>
      </c>
      <c r="S6" s="788" t="s">
        <v>1</v>
      </c>
      <c r="T6" s="810" t="s">
        <v>2</v>
      </c>
      <c r="U6" s="807" t="s">
        <v>14</v>
      </c>
      <c r="V6" s="4"/>
    </row>
    <row r="7" spans="2:22" ht="12" customHeight="1" x14ac:dyDescent="0.15">
      <c r="B7" s="793"/>
      <c r="C7" s="794"/>
      <c r="D7" s="801" t="s">
        <v>13</v>
      </c>
      <c r="E7" s="802"/>
      <c r="F7" s="130">
        <v>0.3888888888888889</v>
      </c>
      <c r="G7" s="131">
        <v>0.38263888888888892</v>
      </c>
      <c r="H7" s="131">
        <v>0.37638888888888888</v>
      </c>
      <c r="I7" s="131">
        <v>0.39444444444444443</v>
      </c>
      <c r="J7" s="131">
        <v>0.37083333333333335</v>
      </c>
      <c r="K7" s="131">
        <v>0.37569444444444444</v>
      </c>
      <c r="L7" s="279">
        <v>0.38263888888888886</v>
      </c>
      <c r="M7" s="131">
        <v>0.38472222222222224</v>
      </c>
      <c r="N7" s="131">
        <v>0.36805555555555558</v>
      </c>
      <c r="O7" s="131">
        <v>0.39097222222222222</v>
      </c>
      <c r="P7" s="131">
        <v>0.38263888888888892</v>
      </c>
      <c r="Q7" s="304">
        <v>0.36388888888888887</v>
      </c>
      <c r="R7" s="786"/>
      <c r="S7" s="789"/>
      <c r="T7" s="811"/>
      <c r="U7" s="808"/>
      <c r="V7" s="4"/>
    </row>
    <row r="8" spans="2:22" ht="12" customHeight="1" x14ac:dyDescent="0.15">
      <c r="B8" s="793"/>
      <c r="C8" s="794"/>
      <c r="D8" s="801" t="s">
        <v>9</v>
      </c>
      <c r="E8" s="802"/>
      <c r="F8" s="131" t="s">
        <v>556</v>
      </c>
      <c r="G8" s="131" t="s">
        <v>556</v>
      </c>
      <c r="H8" s="162" t="s">
        <v>557</v>
      </c>
      <c r="I8" s="131" t="s">
        <v>558</v>
      </c>
      <c r="J8" s="162" t="s">
        <v>557</v>
      </c>
      <c r="K8" s="134" t="s">
        <v>558</v>
      </c>
      <c r="L8" s="269" t="s">
        <v>558</v>
      </c>
      <c r="M8" s="131" t="s">
        <v>559</v>
      </c>
      <c r="N8" s="131" t="s">
        <v>560</v>
      </c>
      <c r="O8" s="328" t="s">
        <v>559</v>
      </c>
      <c r="P8" s="131" t="s">
        <v>561</v>
      </c>
      <c r="Q8" s="304" t="s">
        <v>562</v>
      </c>
      <c r="R8" s="786"/>
      <c r="S8" s="789"/>
      <c r="T8" s="811"/>
      <c r="U8" s="808"/>
      <c r="V8" s="4"/>
    </row>
    <row r="9" spans="2:22" ht="12" customHeight="1" x14ac:dyDescent="0.15">
      <c r="B9" s="793"/>
      <c r="C9" s="794"/>
      <c r="D9" s="797" t="s">
        <v>10</v>
      </c>
      <c r="E9" s="798"/>
      <c r="F9" s="131" t="s">
        <v>557</v>
      </c>
      <c r="G9" s="131" t="s">
        <v>562</v>
      </c>
      <c r="H9" s="162" t="s">
        <v>562</v>
      </c>
      <c r="I9" s="131" t="s">
        <v>559</v>
      </c>
      <c r="J9" s="162" t="s">
        <v>562</v>
      </c>
      <c r="K9" s="134" t="s">
        <v>558</v>
      </c>
      <c r="L9" s="269" t="s">
        <v>563</v>
      </c>
      <c r="M9" s="131" t="s">
        <v>559</v>
      </c>
      <c r="N9" s="131" t="s">
        <v>563</v>
      </c>
      <c r="O9" s="328" t="s">
        <v>559</v>
      </c>
      <c r="P9" s="131" t="s">
        <v>561</v>
      </c>
      <c r="Q9" s="361" t="s">
        <v>556</v>
      </c>
      <c r="R9" s="787"/>
      <c r="S9" s="790"/>
      <c r="T9" s="812"/>
      <c r="U9" s="808"/>
      <c r="V9" s="4"/>
    </row>
    <row r="10" spans="2:22" ht="12" customHeight="1" x14ac:dyDescent="0.15">
      <c r="B10" s="793"/>
      <c r="C10" s="794"/>
      <c r="D10" s="797" t="s">
        <v>11</v>
      </c>
      <c r="E10" s="798"/>
      <c r="F10" s="132">
        <v>9.6999999999999993</v>
      </c>
      <c r="G10" s="71">
        <v>12.5</v>
      </c>
      <c r="H10" s="71">
        <v>18</v>
      </c>
      <c r="I10" s="71">
        <v>23.1</v>
      </c>
      <c r="J10" s="71">
        <v>24.9</v>
      </c>
      <c r="K10" s="71">
        <v>24.4</v>
      </c>
      <c r="L10" s="272">
        <v>21.9</v>
      </c>
      <c r="M10" s="71">
        <v>10.199999999999999</v>
      </c>
      <c r="N10" s="71">
        <v>10.8</v>
      </c>
      <c r="O10" s="71">
        <v>4.2</v>
      </c>
      <c r="P10" s="71">
        <v>2.4</v>
      </c>
      <c r="Q10" s="296">
        <v>4.5999999999999996</v>
      </c>
      <c r="R10" s="132">
        <f>MAX(F10:Q10)</f>
        <v>24.9</v>
      </c>
      <c r="S10" s="362">
        <f>MIN(F10:Q10)</f>
        <v>2.4</v>
      </c>
      <c r="T10" s="296">
        <f>AVERAGEA(F10:Q10)</f>
        <v>13.891666666666666</v>
      </c>
      <c r="U10" s="808"/>
      <c r="V10" s="4"/>
    </row>
    <row r="11" spans="2:22" ht="12" customHeight="1" x14ac:dyDescent="0.15">
      <c r="B11" s="793"/>
      <c r="C11" s="794"/>
      <c r="D11" s="797" t="s">
        <v>232</v>
      </c>
      <c r="E11" s="798"/>
      <c r="F11" s="132">
        <v>8.3000000000000007</v>
      </c>
      <c r="G11" s="71">
        <v>13.7</v>
      </c>
      <c r="H11" s="71">
        <v>15</v>
      </c>
      <c r="I11" s="71">
        <v>18</v>
      </c>
      <c r="J11" s="71">
        <v>14.8</v>
      </c>
      <c r="K11" s="71">
        <v>21.7</v>
      </c>
      <c r="L11" s="272">
        <v>17</v>
      </c>
      <c r="M11" s="71">
        <v>14.1</v>
      </c>
      <c r="N11" s="71">
        <v>9.5</v>
      </c>
      <c r="O11" s="71">
        <v>4.4000000000000004</v>
      </c>
      <c r="P11" s="71">
        <v>3.7</v>
      </c>
      <c r="Q11" s="296">
        <v>3.8</v>
      </c>
      <c r="R11" s="132">
        <f>MAX(F11:Q11)</f>
        <v>21.7</v>
      </c>
      <c r="S11" s="362">
        <f>MIN(F11:Q11)</f>
        <v>3.7</v>
      </c>
      <c r="T11" s="296">
        <f>AVERAGEA(F11:Q11)</f>
        <v>12</v>
      </c>
      <c r="U11" s="808"/>
      <c r="V11" s="4"/>
    </row>
    <row r="12" spans="2:22" ht="12" customHeight="1" thickBot="1" x14ac:dyDescent="0.2">
      <c r="B12" s="795"/>
      <c r="C12" s="796"/>
      <c r="D12" s="799" t="s">
        <v>625</v>
      </c>
      <c r="E12" s="800"/>
      <c r="F12" s="155">
        <v>0.56999999999999995</v>
      </c>
      <c r="G12" s="203">
        <v>0.56000000000000005</v>
      </c>
      <c r="H12" s="189">
        <v>0.65</v>
      </c>
      <c r="I12" s="189">
        <v>0.73</v>
      </c>
      <c r="J12" s="189">
        <v>0.68</v>
      </c>
      <c r="K12" s="189">
        <v>0.67</v>
      </c>
      <c r="L12" s="277">
        <v>0.72</v>
      </c>
      <c r="M12" s="288">
        <v>0.7</v>
      </c>
      <c r="N12" s="249">
        <v>0.7</v>
      </c>
      <c r="O12" s="249">
        <v>0.59</v>
      </c>
      <c r="P12" s="249">
        <v>0.61</v>
      </c>
      <c r="Q12" s="374">
        <v>0.53</v>
      </c>
      <c r="R12" s="375">
        <f>MAX(F12:Q12)</f>
        <v>0.73</v>
      </c>
      <c r="S12" s="376">
        <f>MIN(F12:Q12)</f>
        <v>0.53</v>
      </c>
      <c r="T12" s="374">
        <f>AVERAGEA(F12:Q12)</f>
        <v>0.64250000000000007</v>
      </c>
      <c r="U12" s="809"/>
      <c r="V12" s="4"/>
    </row>
    <row r="13" spans="2:22" ht="15" customHeight="1" x14ac:dyDescent="0.15">
      <c r="B13" s="819" t="s">
        <v>123</v>
      </c>
      <c r="C13" s="781"/>
      <c r="D13" s="781"/>
      <c r="E13" s="30" t="s">
        <v>62</v>
      </c>
      <c r="F13" s="779" t="s">
        <v>3</v>
      </c>
      <c r="G13" s="780"/>
      <c r="H13" s="781"/>
      <c r="I13" s="781"/>
      <c r="J13" s="781"/>
      <c r="K13" s="781"/>
      <c r="L13" s="781"/>
      <c r="M13" s="781"/>
      <c r="N13" s="781"/>
      <c r="O13" s="781"/>
      <c r="P13" s="781"/>
      <c r="Q13" s="782"/>
      <c r="R13" s="776"/>
      <c r="S13" s="777"/>
      <c r="T13" s="778"/>
      <c r="U13" s="28"/>
      <c r="V13" s="4"/>
    </row>
    <row r="14" spans="2:22" ht="12" customHeight="1" x14ac:dyDescent="0.15">
      <c r="B14" s="18">
        <v>1</v>
      </c>
      <c r="C14" s="771" t="s">
        <v>23</v>
      </c>
      <c r="D14" s="772"/>
      <c r="E14" s="10" t="s">
        <v>103</v>
      </c>
      <c r="F14" s="133">
        <v>0</v>
      </c>
      <c r="G14" s="204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293">
        <v>0</v>
      </c>
      <c r="R14" s="234">
        <v>0</v>
      </c>
      <c r="S14" s="266">
        <v>0</v>
      </c>
      <c r="T14" s="310">
        <v>0</v>
      </c>
      <c r="U14" s="813" t="s">
        <v>57</v>
      </c>
      <c r="V14" s="2"/>
    </row>
    <row r="15" spans="2:22" ht="12" customHeight="1" x14ac:dyDescent="0.15">
      <c r="B15" s="18">
        <f>B14+1</f>
        <v>2</v>
      </c>
      <c r="C15" s="771" t="s">
        <v>24</v>
      </c>
      <c r="D15" s="772"/>
      <c r="E15" s="14" t="s">
        <v>112</v>
      </c>
      <c r="F15" s="127" t="s">
        <v>564</v>
      </c>
      <c r="G15" s="52" t="s">
        <v>565</v>
      </c>
      <c r="H15" s="52" t="s">
        <v>566</v>
      </c>
      <c r="I15" s="52" t="s">
        <v>566</v>
      </c>
      <c r="J15" s="52" t="s">
        <v>566</v>
      </c>
      <c r="K15" s="52" t="s">
        <v>566</v>
      </c>
      <c r="L15" s="270" t="s">
        <v>566</v>
      </c>
      <c r="M15" s="283" t="s">
        <v>567</v>
      </c>
      <c r="N15" s="322" t="s">
        <v>566</v>
      </c>
      <c r="O15" s="329" t="s">
        <v>566</v>
      </c>
      <c r="P15" s="357" t="s">
        <v>565</v>
      </c>
      <c r="Q15" s="361" t="s">
        <v>565</v>
      </c>
      <c r="R15" s="366"/>
      <c r="S15" s="360"/>
      <c r="T15" s="361"/>
      <c r="U15" s="808"/>
      <c r="V15" s="2"/>
    </row>
    <row r="16" spans="2:22" ht="12" customHeight="1" x14ac:dyDescent="0.15">
      <c r="B16" s="18">
        <f t="shared" ref="B16:B64" si="0">B15+1</f>
        <v>3</v>
      </c>
      <c r="C16" s="771" t="s">
        <v>25</v>
      </c>
      <c r="D16" s="772"/>
      <c r="E16" s="10" t="s">
        <v>187</v>
      </c>
      <c r="F16" s="135" t="s">
        <v>265</v>
      </c>
      <c r="G16" s="205"/>
      <c r="H16" s="205"/>
      <c r="I16" s="141" t="s">
        <v>265</v>
      </c>
      <c r="J16" s="141"/>
      <c r="K16" s="141"/>
      <c r="L16" s="141" t="s">
        <v>265</v>
      </c>
      <c r="M16" s="141"/>
      <c r="N16" s="141"/>
      <c r="O16" s="141" t="s">
        <v>265</v>
      </c>
      <c r="P16" s="141"/>
      <c r="Q16" s="294"/>
      <c r="R16" s="184" t="s">
        <v>265</v>
      </c>
      <c r="S16" s="141" t="s">
        <v>265</v>
      </c>
      <c r="T16" s="294" t="s">
        <v>265</v>
      </c>
      <c r="U16" s="805" t="s">
        <v>58</v>
      </c>
      <c r="V16" s="2"/>
    </row>
    <row r="17" spans="2:22" ht="12" customHeight="1" x14ac:dyDescent="0.15">
      <c r="B17" s="18">
        <f t="shared" si="0"/>
        <v>4</v>
      </c>
      <c r="C17" s="771" t="s">
        <v>26</v>
      </c>
      <c r="D17" s="772"/>
      <c r="E17" s="10" t="s">
        <v>104</v>
      </c>
      <c r="F17" s="136" t="s">
        <v>266</v>
      </c>
      <c r="G17" s="206"/>
      <c r="H17" s="206"/>
      <c r="I17" s="180" t="s">
        <v>266</v>
      </c>
      <c r="J17" s="180"/>
      <c r="K17" s="180"/>
      <c r="L17" s="180" t="s">
        <v>266</v>
      </c>
      <c r="M17" s="180"/>
      <c r="N17" s="180"/>
      <c r="O17" s="180" t="s">
        <v>266</v>
      </c>
      <c r="P17" s="180"/>
      <c r="Q17" s="295"/>
      <c r="R17" s="216" t="s">
        <v>266</v>
      </c>
      <c r="S17" s="180" t="s">
        <v>266</v>
      </c>
      <c r="T17" s="295" t="s">
        <v>266</v>
      </c>
      <c r="U17" s="805"/>
      <c r="V17" s="2"/>
    </row>
    <row r="18" spans="2:22" ht="12" customHeight="1" x14ac:dyDescent="0.15">
      <c r="B18" s="18">
        <f t="shared" si="0"/>
        <v>5</v>
      </c>
      <c r="C18" s="771" t="s">
        <v>27</v>
      </c>
      <c r="D18" s="772"/>
      <c r="E18" s="10" t="s">
        <v>91</v>
      </c>
      <c r="F18" s="135" t="s">
        <v>267</v>
      </c>
      <c r="G18" s="205"/>
      <c r="H18" s="205"/>
      <c r="I18" s="141" t="s">
        <v>267</v>
      </c>
      <c r="J18" s="141"/>
      <c r="K18" s="141"/>
      <c r="L18" s="141" t="s">
        <v>267</v>
      </c>
      <c r="M18" s="141"/>
      <c r="N18" s="141"/>
      <c r="O18" s="141" t="s">
        <v>267</v>
      </c>
      <c r="P18" s="141"/>
      <c r="Q18" s="294"/>
      <c r="R18" s="184" t="s">
        <v>267</v>
      </c>
      <c r="S18" s="141" t="s">
        <v>267</v>
      </c>
      <c r="T18" s="294" t="s">
        <v>267</v>
      </c>
      <c r="U18" s="805"/>
      <c r="V18" s="2"/>
    </row>
    <row r="19" spans="2:22" ht="12" customHeight="1" x14ac:dyDescent="0.15">
      <c r="B19" s="18">
        <f t="shared" si="0"/>
        <v>6</v>
      </c>
      <c r="C19" s="771" t="s">
        <v>28</v>
      </c>
      <c r="D19" s="772"/>
      <c r="E19" s="10" t="s">
        <v>91</v>
      </c>
      <c r="F19" s="135" t="s">
        <v>267</v>
      </c>
      <c r="G19" s="205"/>
      <c r="H19" s="205"/>
      <c r="I19" s="141" t="s">
        <v>267</v>
      </c>
      <c r="J19" s="141"/>
      <c r="K19" s="141"/>
      <c r="L19" s="141" t="s">
        <v>267</v>
      </c>
      <c r="M19" s="141"/>
      <c r="N19" s="141"/>
      <c r="O19" s="141" t="s">
        <v>267</v>
      </c>
      <c r="P19" s="141"/>
      <c r="Q19" s="294"/>
      <c r="R19" s="184" t="s">
        <v>267</v>
      </c>
      <c r="S19" s="141" t="s">
        <v>267</v>
      </c>
      <c r="T19" s="294" t="s">
        <v>267</v>
      </c>
      <c r="U19" s="805"/>
      <c r="V19" s="2"/>
    </row>
    <row r="20" spans="2:22" ht="12" customHeight="1" x14ac:dyDescent="0.15">
      <c r="B20" s="18">
        <f t="shared" si="0"/>
        <v>7</v>
      </c>
      <c r="C20" s="771" t="s">
        <v>29</v>
      </c>
      <c r="D20" s="772"/>
      <c r="E20" s="10" t="s">
        <v>91</v>
      </c>
      <c r="F20" s="135" t="s">
        <v>267</v>
      </c>
      <c r="G20" s="205"/>
      <c r="H20" s="205"/>
      <c r="I20" s="141" t="s">
        <v>267</v>
      </c>
      <c r="J20" s="141"/>
      <c r="K20" s="141"/>
      <c r="L20" s="141" t="s">
        <v>267</v>
      </c>
      <c r="M20" s="141"/>
      <c r="N20" s="141"/>
      <c r="O20" s="141" t="s">
        <v>267</v>
      </c>
      <c r="P20" s="141"/>
      <c r="Q20" s="294"/>
      <c r="R20" s="184" t="s">
        <v>267</v>
      </c>
      <c r="S20" s="141" t="s">
        <v>267</v>
      </c>
      <c r="T20" s="294" t="s">
        <v>267</v>
      </c>
      <c r="U20" s="805"/>
      <c r="V20" s="2"/>
    </row>
    <row r="21" spans="2:22" ht="12" customHeight="1" x14ac:dyDescent="0.15">
      <c r="B21" s="18">
        <f t="shared" si="0"/>
        <v>8</v>
      </c>
      <c r="C21" s="771" t="s">
        <v>30</v>
      </c>
      <c r="D21" s="772"/>
      <c r="E21" s="10" t="s">
        <v>94</v>
      </c>
      <c r="F21" s="135" t="s">
        <v>268</v>
      </c>
      <c r="G21" s="205"/>
      <c r="H21" s="205"/>
      <c r="I21" s="141" t="s">
        <v>268</v>
      </c>
      <c r="J21" s="141"/>
      <c r="K21" s="141"/>
      <c r="L21" s="141" t="s">
        <v>268</v>
      </c>
      <c r="M21" s="141"/>
      <c r="N21" s="141"/>
      <c r="O21" s="141" t="s">
        <v>268</v>
      </c>
      <c r="P21" s="141"/>
      <c r="Q21" s="294"/>
      <c r="R21" s="184" t="s">
        <v>268</v>
      </c>
      <c r="S21" s="141" t="s">
        <v>268</v>
      </c>
      <c r="T21" s="294" t="s">
        <v>268</v>
      </c>
      <c r="U21" s="805"/>
      <c r="V21" s="2"/>
    </row>
    <row r="22" spans="2:22" ht="12" customHeight="1" x14ac:dyDescent="0.15">
      <c r="B22" s="18">
        <f t="shared" si="0"/>
        <v>9</v>
      </c>
      <c r="C22" s="771" t="s">
        <v>188</v>
      </c>
      <c r="D22" s="774"/>
      <c r="E22" s="10" t="s">
        <v>86</v>
      </c>
      <c r="F22" s="135" t="s">
        <v>269</v>
      </c>
      <c r="G22" s="205" t="s">
        <v>269</v>
      </c>
      <c r="H22" s="205" t="s">
        <v>269</v>
      </c>
      <c r="I22" s="141" t="s">
        <v>269</v>
      </c>
      <c r="J22" s="205" t="s">
        <v>269</v>
      </c>
      <c r="K22" s="205" t="s">
        <v>269</v>
      </c>
      <c r="L22" s="141" t="s">
        <v>269</v>
      </c>
      <c r="M22" s="141" t="s">
        <v>269</v>
      </c>
      <c r="N22" s="141" t="s">
        <v>269</v>
      </c>
      <c r="O22" s="141" t="s">
        <v>269</v>
      </c>
      <c r="P22" s="141" t="s">
        <v>269</v>
      </c>
      <c r="Q22" s="294" t="s">
        <v>269</v>
      </c>
      <c r="R22" s="184" t="s">
        <v>269</v>
      </c>
      <c r="S22" s="141" t="s">
        <v>269</v>
      </c>
      <c r="T22" s="294" t="s">
        <v>269</v>
      </c>
      <c r="U22" s="813" t="s">
        <v>448</v>
      </c>
      <c r="V22" s="2"/>
    </row>
    <row r="23" spans="2:22" ht="12" customHeight="1" x14ac:dyDescent="0.15">
      <c r="B23" s="18">
        <f t="shared" si="0"/>
        <v>10</v>
      </c>
      <c r="C23" s="771" t="s">
        <v>31</v>
      </c>
      <c r="D23" s="772"/>
      <c r="E23" s="10" t="s">
        <v>91</v>
      </c>
      <c r="F23" s="135" t="s">
        <v>267</v>
      </c>
      <c r="G23" s="205" t="s">
        <v>267</v>
      </c>
      <c r="H23" s="205" t="s">
        <v>267</v>
      </c>
      <c r="I23" s="141" t="s">
        <v>267</v>
      </c>
      <c r="J23" s="205" t="s">
        <v>267</v>
      </c>
      <c r="K23" s="205" t="s">
        <v>267</v>
      </c>
      <c r="L23" s="141" t="s">
        <v>267</v>
      </c>
      <c r="M23" s="141" t="s">
        <v>267</v>
      </c>
      <c r="N23" s="141" t="s">
        <v>267</v>
      </c>
      <c r="O23" s="141" t="s">
        <v>267</v>
      </c>
      <c r="P23" s="141" t="s">
        <v>267</v>
      </c>
      <c r="Q23" s="294" t="s">
        <v>267</v>
      </c>
      <c r="R23" s="184" t="s">
        <v>267</v>
      </c>
      <c r="S23" s="141" t="s">
        <v>267</v>
      </c>
      <c r="T23" s="294" t="s">
        <v>267</v>
      </c>
      <c r="U23" s="808"/>
      <c r="V23" s="2"/>
    </row>
    <row r="24" spans="2:22" ht="12" customHeight="1" x14ac:dyDescent="0.15">
      <c r="B24" s="18">
        <f t="shared" si="0"/>
        <v>11</v>
      </c>
      <c r="C24" s="771" t="s">
        <v>32</v>
      </c>
      <c r="D24" s="772"/>
      <c r="E24" s="10" t="s">
        <v>106</v>
      </c>
      <c r="F24" s="132">
        <v>0.2</v>
      </c>
      <c r="G24" s="207" t="s">
        <v>271</v>
      </c>
      <c r="H24" s="207">
        <v>0.1</v>
      </c>
      <c r="I24" s="71">
        <v>0.1</v>
      </c>
      <c r="J24" s="207">
        <v>0.2</v>
      </c>
      <c r="K24" s="207" t="s">
        <v>271</v>
      </c>
      <c r="L24" s="71">
        <v>0.2</v>
      </c>
      <c r="M24" s="236">
        <v>0.2</v>
      </c>
      <c r="N24" s="236">
        <v>0.3</v>
      </c>
      <c r="O24" s="71">
        <v>0.3</v>
      </c>
      <c r="P24" s="236">
        <v>0.2</v>
      </c>
      <c r="Q24" s="296">
        <v>0.2</v>
      </c>
      <c r="R24" s="363">
        <v>0.3</v>
      </c>
      <c r="S24" s="71" t="s">
        <v>271</v>
      </c>
      <c r="T24" s="296">
        <v>0.16666666666666666</v>
      </c>
      <c r="U24" s="808"/>
      <c r="V24" s="2"/>
    </row>
    <row r="25" spans="2:22" ht="12" customHeight="1" x14ac:dyDescent="0.15">
      <c r="B25" s="18">
        <f t="shared" si="0"/>
        <v>12</v>
      </c>
      <c r="C25" s="771" t="s">
        <v>33</v>
      </c>
      <c r="D25" s="772"/>
      <c r="E25" s="10" t="s">
        <v>107</v>
      </c>
      <c r="F25" s="135" t="s">
        <v>270</v>
      </c>
      <c r="G25" s="208"/>
      <c r="H25" s="205"/>
      <c r="I25" s="141" t="s">
        <v>270</v>
      </c>
      <c r="J25" s="140"/>
      <c r="K25" s="140"/>
      <c r="L25" s="141" t="s">
        <v>270</v>
      </c>
      <c r="M25" s="122"/>
      <c r="N25" s="140"/>
      <c r="O25" s="141" t="s">
        <v>270</v>
      </c>
      <c r="P25" s="140"/>
      <c r="Q25" s="297"/>
      <c r="R25" s="140" t="s">
        <v>270</v>
      </c>
      <c r="S25" s="140" t="s">
        <v>270</v>
      </c>
      <c r="T25" s="297" t="s">
        <v>270</v>
      </c>
      <c r="U25" s="808"/>
      <c r="V25" s="2"/>
    </row>
    <row r="26" spans="2:22" ht="12" customHeight="1" x14ac:dyDescent="0.15">
      <c r="B26" s="18">
        <f t="shared" si="0"/>
        <v>13</v>
      </c>
      <c r="C26" s="771" t="s">
        <v>34</v>
      </c>
      <c r="D26" s="772"/>
      <c r="E26" s="10" t="s">
        <v>108</v>
      </c>
      <c r="F26" s="132" t="s">
        <v>271</v>
      </c>
      <c r="G26" s="209"/>
      <c r="H26" s="209"/>
      <c r="I26" s="71" t="s">
        <v>271</v>
      </c>
      <c r="J26" s="71"/>
      <c r="K26" s="71"/>
      <c r="L26" s="71" t="s">
        <v>271</v>
      </c>
      <c r="M26" s="123"/>
      <c r="N26" s="71"/>
      <c r="O26" s="71" t="s">
        <v>271</v>
      </c>
      <c r="P26" s="71"/>
      <c r="Q26" s="296"/>
      <c r="R26" s="71" t="s">
        <v>271</v>
      </c>
      <c r="S26" s="71" t="s">
        <v>271</v>
      </c>
      <c r="T26" s="296" t="s">
        <v>271</v>
      </c>
      <c r="U26" s="814"/>
      <c r="V26" s="2"/>
    </row>
    <row r="27" spans="2:22" ht="12" customHeight="1" x14ac:dyDescent="0.15">
      <c r="B27" s="18">
        <f t="shared" si="0"/>
        <v>14</v>
      </c>
      <c r="C27" s="771" t="s">
        <v>35</v>
      </c>
      <c r="D27" s="772"/>
      <c r="E27" s="10" t="s">
        <v>109</v>
      </c>
      <c r="F27" s="138" t="s">
        <v>272</v>
      </c>
      <c r="G27" s="210"/>
      <c r="H27" s="210"/>
      <c r="I27" s="182" t="s">
        <v>272</v>
      </c>
      <c r="J27" s="182"/>
      <c r="K27" s="182"/>
      <c r="L27" s="182" t="s">
        <v>272</v>
      </c>
      <c r="M27" s="124"/>
      <c r="N27" s="182"/>
      <c r="O27" s="182" t="s">
        <v>272</v>
      </c>
      <c r="P27" s="182"/>
      <c r="Q27" s="298"/>
      <c r="R27" s="182" t="s">
        <v>272</v>
      </c>
      <c r="S27" s="182" t="s">
        <v>272</v>
      </c>
      <c r="T27" s="298" t="s">
        <v>272</v>
      </c>
      <c r="U27" s="805" t="s">
        <v>60</v>
      </c>
      <c r="V27" s="2"/>
    </row>
    <row r="28" spans="2:22" ht="12" customHeight="1" x14ac:dyDescent="0.15">
      <c r="B28" s="18">
        <f t="shared" si="0"/>
        <v>15</v>
      </c>
      <c r="C28" s="771" t="s">
        <v>167</v>
      </c>
      <c r="D28" s="772"/>
      <c r="E28" s="10" t="s">
        <v>105</v>
      </c>
      <c r="F28" s="135" t="s">
        <v>273</v>
      </c>
      <c r="G28" s="205"/>
      <c r="H28" s="205"/>
      <c r="I28" s="141" t="s">
        <v>273</v>
      </c>
      <c r="J28" s="141"/>
      <c r="K28" s="141"/>
      <c r="L28" s="141" t="s">
        <v>273</v>
      </c>
      <c r="M28" s="121"/>
      <c r="N28" s="141"/>
      <c r="O28" s="141" t="s">
        <v>273</v>
      </c>
      <c r="P28" s="141"/>
      <c r="Q28" s="294"/>
      <c r="R28" s="184" t="s">
        <v>273</v>
      </c>
      <c r="S28" s="141" t="s">
        <v>273</v>
      </c>
      <c r="T28" s="294" t="s">
        <v>273</v>
      </c>
      <c r="U28" s="805"/>
      <c r="V28" s="2"/>
    </row>
    <row r="29" spans="2:22" ht="24" customHeight="1" x14ac:dyDescent="0.15">
      <c r="B29" s="18">
        <f>B28+1</f>
        <v>16</v>
      </c>
      <c r="C29" s="775" t="s">
        <v>225</v>
      </c>
      <c r="D29" s="772"/>
      <c r="E29" s="10" t="s">
        <v>86</v>
      </c>
      <c r="F29" s="135" t="s">
        <v>268</v>
      </c>
      <c r="G29" s="205"/>
      <c r="H29" s="205"/>
      <c r="I29" s="141" t="s">
        <v>268</v>
      </c>
      <c r="J29" s="141"/>
      <c r="K29" s="141"/>
      <c r="L29" s="141" t="s">
        <v>268</v>
      </c>
      <c r="M29" s="121"/>
      <c r="N29" s="141"/>
      <c r="O29" s="141" t="s">
        <v>268</v>
      </c>
      <c r="P29" s="141"/>
      <c r="Q29" s="294"/>
      <c r="R29" s="141" t="s">
        <v>268</v>
      </c>
      <c r="S29" s="141" t="s">
        <v>268</v>
      </c>
      <c r="T29" s="294" t="s">
        <v>268</v>
      </c>
      <c r="U29" s="805"/>
      <c r="V29" s="2"/>
    </row>
    <row r="30" spans="2:22" ht="12" customHeight="1" x14ac:dyDescent="0.15">
      <c r="B30" s="18">
        <f t="shared" si="0"/>
        <v>17</v>
      </c>
      <c r="C30" s="771" t="s">
        <v>168</v>
      </c>
      <c r="D30" s="772"/>
      <c r="E30" s="10" t="s">
        <v>94</v>
      </c>
      <c r="F30" s="135" t="s">
        <v>267</v>
      </c>
      <c r="G30" s="205"/>
      <c r="H30" s="205"/>
      <c r="I30" s="141" t="s">
        <v>267</v>
      </c>
      <c r="J30" s="141"/>
      <c r="K30" s="141"/>
      <c r="L30" s="141" t="s">
        <v>267</v>
      </c>
      <c r="M30" s="121"/>
      <c r="N30" s="141"/>
      <c r="O30" s="141" t="s">
        <v>267</v>
      </c>
      <c r="P30" s="141"/>
      <c r="Q30" s="294"/>
      <c r="R30" s="141" t="s">
        <v>267</v>
      </c>
      <c r="S30" s="141" t="s">
        <v>267</v>
      </c>
      <c r="T30" s="294" t="s">
        <v>267</v>
      </c>
      <c r="U30" s="805"/>
      <c r="V30" s="2"/>
    </row>
    <row r="31" spans="2:22" ht="12" customHeight="1" x14ac:dyDescent="0.15">
      <c r="B31" s="18">
        <f t="shared" si="0"/>
        <v>18</v>
      </c>
      <c r="C31" s="771" t="s">
        <v>169</v>
      </c>
      <c r="D31" s="772"/>
      <c r="E31" s="10" t="s">
        <v>91</v>
      </c>
      <c r="F31" s="135" t="s">
        <v>267</v>
      </c>
      <c r="G31" s="205"/>
      <c r="H31" s="205"/>
      <c r="I31" s="141" t="s">
        <v>267</v>
      </c>
      <c r="J31" s="141"/>
      <c r="K31" s="141"/>
      <c r="L31" s="141" t="s">
        <v>267</v>
      </c>
      <c r="M31" s="121"/>
      <c r="N31" s="141"/>
      <c r="O31" s="141" t="s">
        <v>267</v>
      </c>
      <c r="P31" s="141"/>
      <c r="Q31" s="294"/>
      <c r="R31" s="141" t="s">
        <v>267</v>
      </c>
      <c r="S31" s="141" t="s">
        <v>267</v>
      </c>
      <c r="T31" s="294" t="s">
        <v>267</v>
      </c>
      <c r="U31" s="805"/>
      <c r="V31" s="2"/>
    </row>
    <row r="32" spans="2:22" ht="12" customHeight="1" x14ac:dyDescent="0.15">
      <c r="B32" s="18">
        <f t="shared" si="0"/>
        <v>19</v>
      </c>
      <c r="C32" s="771" t="s">
        <v>170</v>
      </c>
      <c r="D32" s="772"/>
      <c r="E32" s="10" t="s">
        <v>91</v>
      </c>
      <c r="F32" s="135" t="s">
        <v>267</v>
      </c>
      <c r="G32" s="205"/>
      <c r="H32" s="205"/>
      <c r="I32" s="141" t="s">
        <v>267</v>
      </c>
      <c r="J32" s="141"/>
      <c r="K32" s="141"/>
      <c r="L32" s="141" t="s">
        <v>267</v>
      </c>
      <c r="M32" s="121"/>
      <c r="N32" s="141"/>
      <c r="O32" s="141" t="s">
        <v>267</v>
      </c>
      <c r="P32" s="141"/>
      <c r="Q32" s="294"/>
      <c r="R32" s="141" t="s">
        <v>267</v>
      </c>
      <c r="S32" s="141" t="s">
        <v>267</v>
      </c>
      <c r="T32" s="294" t="s">
        <v>267</v>
      </c>
      <c r="U32" s="805"/>
      <c r="V32" s="2"/>
    </row>
    <row r="33" spans="2:22" ht="12" customHeight="1" x14ac:dyDescent="0.15">
      <c r="B33" s="18">
        <f t="shared" si="0"/>
        <v>20</v>
      </c>
      <c r="C33" s="771" t="s">
        <v>171</v>
      </c>
      <c r="D33" s="772"/>
      <c r="E33" s="10" t="s">
        <v>91</v>
      </c>
      <c r="F33" s="135" t="s">
        <v>267</v>
      </c>
      <c r="G33" s="205"/>
      <c r="H33" s="205"/>
      <c r="I33" s="141" t="s">
        <v>267</v>
      </c>
      <c r="J33" s="141"/>
      <c r="K33" s="141"/>
      <c r="L33" s="141" t="s">
        <v>267</v>
      </c>
      <c r="M33" s="121"/>
      <c r="N33" s="141"/>
      <c r="O33" s="141" t="s">
        <v>267</v>
      </c>
      <c r="P33" s="141"/>
      <c r="Q33" s="294"/>
      <c r="R33" s="141" t="s">
        <v>267</v>
      </c>
      <c r="S33" s="141" t="s">
        <v>267</v>
      </c>
      <c r="T33" s="294" t="s">
        <v>267</v>
      </c>
      <c r="U33" s="805"/>
      <c r="V33" s="2"/>
    </row>
    <row r="34" spans="2:22" ht="12" customHeight="1" x14ac:dyDescent="0.15">
      <c r="B34" s="18">
        <f t="shared" si="0"/>
        <v>21</v>
      </c>
      <c r="C34" s="771" t="s">
        <v>221</v>
      </c>
      <c r="D34" s="772"/>
      <c r="E34" s="10" t="s">
        <v>89</v>
      </c>
      <c r="F34" s="135" t="s">
        <v>281</v>
      </c>
      <c r="G34" s="205" t="s">
        <v>281</v>
      </c>
      <c r="H34" s="205" t="s">
        <v>281</v>
      </c>
      <c r="I34" s="205">
        <v>7.0000000000000007E-2</v>
      </c>
      <c r="J34" s="205">
        <v>0.24</v>
      </c>
      <c r="K34" s="263">
        <v>0.09</v>
      </c>
      <c r="L34" s="205">
        <v>0.09</v>
      </c>
      <c r="M34" s="205" t="s">
        <v>281</v>
      </c>
      <c r="N34" s="205" t="s">
        <v>281</v>
      </c>
      <c r="O34" s="205" t="s">
        <v>281</v>
      </c>
      <c r="P34" s="205" t="s">
        <v>281</v>
      </c>
      <c r="Q34" s="294" t="s">
        <v>281</v>
      </c>
      <c r="R34" s="217">
        <v>0.24</v>
      </c>
      <c r="S34" s="141" t="s">
        <v>281</v>
      </c>
      <c r="T34" s="294" t="s">
        <v>281</v>
      </c>
      <c r="U34" s="813" t="s">
        <v>59</v>
      </c>
      <c r="V34" s="2"/>
    </row>
    <row r="35" spans="2:22" ht="12" customHeight="1" x14ac:dyDescent="0.15">
      <c r="B35" s="18">
        <f t="shared" si="0"/>
        <v>22</v>
      </c>
      <c r="C35" s="771" t="s">
        <v>36</v>
      </c>
      <c r="D35" s="772"/>
      <c r="E35" s="10" t="s">
        <v>94</v>
      </c>
      <c r="F35" s="135" t="s">
        <v>268</v>
      </c>
      <c r="G35" s="205" t="s">
        <v>268</v>
      </c>
      <c r="H35" s="205" t="s">
        <v>268</v>
      </c>
      <c r="I35" s="205" t="s">
        <v>268</v>
      </c>
      <c r="J35" s="205" t="s">
        <v>268</v>
      </c>
      <c r="K35" s="205" t="s">
        <v>268</v>
      </c>
      <c r="L35" s="205" t="s">
        <v>268</v>
      </c>
      <c r="M35" s="205" t="s">
        <v>268</v>
      </c>
      <c r="N35" s="205" t="s">
        <v>268</v>
      </c>
      <c r="O35" s="205" t="s">
        <v>268</v>
      </c>
      <c r="P35" s="205" t="s">
        <v>268</v>
      </c>
      <c r="Q35" s="294" t="s">
        <v>268</v>
      </c>
      <c r="R35" s="184" t="s">
        <v>268</v>
      </c>
      <c r="S35" s="141" t="s">
        <v>268</v>
      </c>
      <c r="T35" s="294" t="s">
        <v>268</v>
      </c>
      <c r="U35" s="808"/>
      <c r="V35" s="2"/>
    </row>
    <row r="36" spans="2:22" ht="12" customHeight="1" x14ac:dyDescent="0.15">
      <c r="B36" s="18">
        <f t="shared" si="0"/>
        <v>23</v>
      </c>
      <c r="C36" s="771" t="s">
        <v>157</v>
      </c>
      <c r="D36" s="772"/>
      <c r="E36" s="10" t="s">
        <v>111</v>
      </c>
      <c r="F36" s="135">
        <v>1E-3</v>
      </c>
      <c r="G36" s="205">
        <v>3.0000000000000001E-3</v>
      </c>
      <c r="H36" s="141">
        <v>5.0000000000000001E-3</v>
      </c>
      <c r="I36" s="141">
        <v>8.0000000000000002E-3</v>
      </c>
      <c r="J36" s="141">
        <v>2.1000000000000001E-2</v>
      </c>
      <c r="K36" s="141">
        <v>6.0000000000000001E-3</v>
      </c>
      <c r="L36" s="141">
        <v>5.0000000000000001E-3</v>
      </c>
      <c r="M36" s="141">
        <v>5.0000000000000001E-3</v>
      </c>
      <c r="N36" s="205">
        <v>2E-3</v>
      </c>
      <c r="O36" s="141" t="s">
        <v>267</v>
      </c>
      <c r="P36" s="205" t="s">
        <v>267</v>
      </c>
      <c r="Q36" s="294">
        <v>1E-3</v>
      </c>
      <c r="R36" s="184">
        <v>2.1000000000000001E-2</v>
      </c>
      <c r="S36" s="141" t="s">
        <v>267</v>
      </c>
      <c r="T36" s="294">
        <v>4.7499999999999999E-3</v>
      </c>
      <c r="U36" s="808"/>
      <c r="V36" s="2"/>
    </row>
    <row r="37" spans="2:22" ht="12" customHeight="1" x14ac:dyDescent="0.15">
      <c r="B37" s="18">
        <f t="shared" si="0"/>
        <v>24</v>
      </c>
      <c r="C37" s="771" t="s">
        <v>37</v>
      </c>
      <c r="D37" s="772"/>
      <c r="E37" s="10" t="s">
        <v>110</v>
      </c>
      <c r="F37" s="135" t="s">
        <v>282</v>
      </c>
      <c r="G37" s="205">
        <v>4.0000000000000001E-3</v>
      </c>
      <c r="H37" s="205">
        <v>5.0000000000000001E-3</v>
      </c>
      <c r="I37" s="141">
        <v>7.0000000000000001E-3</v>
      </c>
      <c r="J37" s="205">
        <v>1.4E-2</v>
      </c>
      <c r="K37" s="141">
        <v>5.0000000000000001E-3</v>
      </c>
      <c r="L37" s="141">
        <v>6.0000000000000001E-3</v>
      </c>
      <c r="M37" s="141" t="s">
        <v>282</v>
      </c>
      <c r="N37" s="205" t="s">
        <v>282</v>
      </c>
      <c r="O37" s="205" t="s">
        <v>282</v>
      </c>
      <c r="P37" s="141" t="s">
        <v>282</v>
      </c>
      <c r="Q37" s="294" t="s">
        <v>282</v>
      </c>
      <c r="R37" s="184">
        <v>1.4E-2</v>
      </c>
      <c r="S37" s="141" t="s">
        <v>282</v>
      </c>
      <c r="T37" s="294">
        <v>3.4166666666666664E-3</v>
      </c>
      <c r="U37" s="808"/>
      <c r="V37" s="2"/>
    </row>
    <row r="38" spans="2:22" ht="12" customHeight="1" x14ac:dyDescent="0.15">
      <c r="B38" s="18">
        <f t="shared" si="0"/>
        <v>25</v>
      </c>
      <c r="C38" s="771" t="s">
        <v>172</v>
      </c>
      <c r="D38" s="772"/>
      <c r="E38" s="10" t="s">
        <v>88</v>
      </c>
      <c r="F38" s="135">
        <v>1E-3</v>
      </c>
      <c r="G38" s="205">
        <v>1E-3</v>
      </c>
      <c r="H38" s="141" t="s">
        <v>267</v>
      </c>
      <c r="I38" s="141" t="s">
        <v>267</v>
      </c>
      <c r="J38" s="205" t="s">
        <v>267</v>
      </c>
      <c r="K38" s="141">
        <v>2E-3</v>
      </c>
      <c r="L38" s="141">
        <v>1E-3</v>
      </c>
      <c r="M38" s="205">
        <v>1E-3</v>
      </c>
      <c r="N38" s="141" t="s">
        <v>267</v>
      </c>
      <c r="O38" s="205">
        <v>1E-3</v>
      </c>
      <c r="P38" s="205" t="s">
        <v>267</v>
      </c>
      <c r="Q38" s="294">
        <v>1E-3</v>
      </c>
      <c r="R38" s="141">
        <v>2E-3</v>
      </c>
      <c r="S38" s="141" t="s">
        <v>267</v>
      </c>
      <c r="T38" s="294" t="s">
        <v>267</v>
      </c>
      <c r="U38" s="808"/>
      <c r="V38" s="2"/>
    </row>
    <row r="39" spans="2:22" ht="12" customHeight="1" x14ac:dyDescent="0.15">
      <c r="B39" s="18">
        <f t="shared" si="0"/>
        <v>26</v>
      </c>
      <c r="C39" s="771" t="s">
        <v>38</v>
      </c>
      <c r="D39" s="772"/>
      <c r="E39" s="10" t="s">
        <v>91</v>
      </c>
      <c r="F39" s="135" t="s">
        <v>267</v>
      </c>
      <c r="G39" s="205" t="s">
        <v>267</v>
      </c>
      <c r="H39" s="205" t="s">
        <v>267</v>
      </c>
      <c r="I39" s="205" t="s">
        <v>267</v>
      </c>
      <c r="J39" s="205" t="s">
        <v>267</v>
      </c>
      <c r="K39" s="205" t="s">
        <v>267</v>
      </c>
      <c r="L39" s="205" t="s">
        <v>267</v>
      </c>
      <c r="M39" s="205" t="s">
        <v>267</v>
      </c>
      <c r="N39" s="205" t="s">
        <v>267</v>
      </c>
      <c r="O39" s="205" t="s">
        <v>267</v>
      </c>
      <c r="P39" s="205" t="s">
        <v>267</v>
      </c>
      <c r="Q39" s="294" t="s">
        <v>267</v>
      </c>
      <c r="R39" s="184" t="s">
        <v>267</v>
      </c>
      <c r="S39" s="141" t="s">
        <v>267</v>
      </c>
      <c r="T39" s="294" t="s">
        <v>267</v>
      </c>
      <c r="U39" s="808"/>
      <c r="V39" s="2"/>
    </row>
    <row r="40" spans="2:22" ht="12" customHeight="1" x14ac:dyDescent="0.15">
      <c r="B40" s="18">
        <f t="shared" si="0"/>
        <v>27</v>
      </c>
      <c r="C40" s="771" t="s">
        <v>39</v>
      </c>
      <c r="D40" s="772"/>
      <c r="E40" s="10" t="s">
        <v>88</v>
      </c>
      <c r="F40" s="135">
        <v>4.0000000000000001E-3</v>
      </c>
      <c r="G40" s="205">
        <v>6.0000000000000001E-3</v>
      </c>
      <c r="H40" s="205">
        <v>8.0000000000000002E-3</v>
      </c>
      <c r="I40" s="141">
        <v>1.0999999999999999E-2</v>
      </c>
      <c r="J40" s="141">
        <v>2.5999999999999999E-2</v>
      </c>
      <c r="K40" s="141">
        <v>1.2999999999999999E-2</v>
      </c>
      <c r="L40" s="141">
        <v>0.01</v>
      </c>
      <c r="M40" s="141">
        <v>8.9999999999999993E-3</v>
      </c>
      <c r="N40" s="141">
        <v>4.0000000000000001E-3</v>
      </c>
      <c r="O40" s="205" t="s">
        <v>269</v>
      </c>
      <c r="P40" s="205" t="s">
        <v>269</v>
      </c>
      <c r="Q40" s="294" t="s">
        <v>269</v>
      </c>
      <c r="R40" s="184">
        <v>2.5999999999999999E-2</v>
      </c>
      <c r="S40" s="141" t="s">
        <v>269</v>
      </c>
      <c r="T40" s="294">
        <v>7.5833333333333334E-3</v>
      </c>
      <c r="U40" s="808"/>
      <c r="V40" s="2"/>
    </row>
    <row r="41" spans="2:22" ht="12" customHeight="1" x14ac:dyDescent="0.15">
      <c r="B41" s="18">
        <f t="shared" si="0"/>
        <v>28</v>
      </c>
      <c r="C41" s="771" t="s">
        <v>40</v>
      </c>
      <c r="D41" s="772"/>
      <c r="E41" s="10" t="s">
        <v>110</v>
      </c>
      <c r="F41" s="137" t="s">
        <v>282</v>
      </c>
      <c r="G41" s="141" t="s">
        <v>282</v>
      </c>
      <c r="H41" s="141" t="s">
        <v>282</v>
      </c>
      <c r="I41" s="141">
        <v>4.0000000000000001E-3</v>
      </c>
      <c r="J41" s="141">
        <v>0.01</v>
      </c>
      <c r="K41" s="141" t="s">
        <v>282</v>
      </c>
      <c r="L41" s="141" t="s">
        <v>282</v>
      </c>
      <c r="M41" s="141" t="s">
        <v>282</v>
      </c>
      <c r="N41" s="141" t="s">
        <v>282</v>
      </c>
      <c r="O41" s="141" t="s">
        <v>282</v>
      </c>
      <c r="P41" s="141" t="s">
        <v>282</v>
      </c>
      <c r="Q41" s="294" t="s">
        <v>282</v>
      </c>
      <c r="R41" s="141">
        <v>0.01</v>
      </c>
      <c r="S41" s="141" t="s">
        <v>282</v>
      </c>
      <c r="T41" s="294" t="s">
        <v>282</v>
      </c>
      <c r="U41" s="808"/>
      <c r="V41" s="2"/>
    </row>
    <row r="42" spans="2:22" ht="12" customHeight="1" x14ac:dyDescent="0.15">
      <c r="B42" s="18">
        <f t="shared" si="0"/>
        <v>29</v>
      </c>
      <c r="C42" s="771" t="s">
        <v>173</v>
      </c>
      <c r="D42" s="772"/>
      <c r="E42" s="10" t="s">
        <v>110</v>
      </c>
      <c r="F42" s="137">
        <v>2E-3</v>
      </c>
      <c r="G42" s="141">
        <v>2E-3</v>
      </c>
      <c r="H42" s="141">
        <v>3.0000000000000001E-3</v>
      </c>
      <c r="I42" s="141">
        <v>3.0000000000000001E-3</v>
      </c>
      <c r="J42" s="141">
        <v>5.0000000000000001E-3</v>
      </c>
      <c r="K42" s="141">
        <v>5.0000000000000001E-3</v>
      </c>
      <c r="L42" s="141">
        <v>4.0000000000000001E-3</v>
      </c>
      <c r="M42" s="141">
        <v>3.0000000000000001E-3</v>
      </c>
      <c r="N42" s="141">
        <v>2E-3</v>
      </c>
      <c r="O42" s="141">
        <v>1E-3</v>
      </c>
      <c r="P42" s="141" t="s">
        <v>267</v>
      </c>
      <c r="Q42" s="294">
        <v>1E-3</v>
      </c>
      <c r="R42" s="184">
        <v>5.0000000000000001E-3</v>
      </c>
      <c r="S42" s="141" t="s">
        <v>267</v>
      </c>
      <c r="T42" s="294">
        <v>2.5833333333333333E-3</v>
      </c>
      <c r="U42" s="808"/>
      <c r="V42" s="2"/>
    </row>
    <row r="43" spans="2:22" ht="12" customHeight="1" x14ac:dyDescent="0.15">
      <c r="B43" s="18">
        <f t="shared" si="0"/>
        <v>30</v>
      </c>
      <c r="C43" s="771" t="s">
        <v>174</v>
      </c>
      <c r="D43" s="772"/>
      <c r="E43" s="10" t="s">
        <v>113</v>
      </c>
      <c r="F43" s="137" t="s">
        <v>267</v>
      </c>
      <c r="G43" s="141" t="s">
        <v>267</v>
      </c>
      <c r="H43" s="141" t="s">
        <v>267</v>
      </c>
      <c r="I43" s="141" t="s">
        <v>267</v>
      </c>
      <c r="J43" s="141" t="s">
        <v>267</v>
      </c>
      <c r="K43" s="141" t="s">
        <v>267</v>
      </c>
      <c r="L43" s="141" t="s">
        <v>267</v>
      </c>
      <c r="M43" s="141" t="s">
        <v>267</v>
      </c>
      <c r="N43" s="141" t="s">
        <v>267</v>
      </c>
      <c r="O43" s="141" t="s">
        <v>267</v>
      </c>
      <c r="P43" s="141" t="s">
        <v>267</v>
      </c>
      <c r="Q43" s="298" t="s">
        <v>267</v>
      </c>
      <c r="R43" s="184" t="s">
        <v>267</v>
      </c>
      <c r="S43" s="141" t="s">
        <v>267</v>
      </c>
      <c r="T43" s="294" t="s">
        <v>267</v>
      </c>
      <c r="U43" s="808"/>
      <c r="V43" s="2"/>
    </row>
    <row r="44" spans="2:22" ht="12" customHeight="1" x14ac:dyDescent="0.15">
      <c r="B44" s="18">
        <f t="shared" si="0"/>
        <v>31</v>
      </c>
      <c r="C44" s="771" t="s">
        <v>175</v>
      </c>
      <c r="D44" s="772"/>
      <c r="E44" s="10" t="s">
        <v>114</v>
      </c>
      <c r="F44" s="137" t="s">
        <v>280</v>
      </c>
      <c r="G44" s="141" t="s">
        <v>280</v>
      </c>
      <c r="H44" s="141" t="s">
        <v>280</v>
      </c>
      <c r="I44" s="141" t="s">
        <v>280</v>
      </c>
      <c r="J44" s="141" t="s">
        <v>280</v>
      </c>
      <c r="K44" s="141" t="s">
        <v>280</v>
      </c>
      <c r="L44" s="141" t="s">
        <v>280</v>
      </c>
      <c r="M44" s="141" t="s">
        <v>280</v>
      </c>
      <c r="N44" s="141" t="s">
        <v>280</v>
      </c>
      <c r="O44" s="141" t="s">
        <v>280</v>
      </c>
      <c r="P44" s="141" t="s">
        <v>280</v>
      </c>
      <c r="Q44" s="294" t="s">
        <v>280</v>
      </c>
      <c r="R44" s="184" t="s">
        <v>280</v>
      </c>
      <c r="S44" s="141" t="s">
        <v>280</v>
      </c>
      <c r="T44" s="294" t="s">
        <v>280</v>
      </c>
      <c r="U44" s="814"/>
      <c r="V44" s="2"/>
    </row>
    <row r="45" spans="2:22" ht="12" customHeight="1" x14ac:dyDescent="0.15">
      <c r="B45" s="18">
        <f t="shared" si="0"/>
        <v>32</v>
      </c>
      <c r="C45" s="771" t="s">
        <v>41</v>
      </c>
      <c r="D45" s="772"/>
      <c r="E45" s="10" t="s">
        <v>108</v>
      </c>
      <c r="F45" s="139" t="s">
        <v>274</v>
      </c>
      <c r="G45" s="208"/>
      <c r="H45" s="208"/>
      <c r="I45" s="140" t="s">
        <v>274</v>
      </c>
      <c r="J45" s="140"/>
      <c r="K45" s="140"/>
      <c r="L45" s="140" t="s">
        <v>274</v>
      </c>
      <c r="M45" s="122"/>
      <c r="N45" s="140"/>
      <c r="O45" s="140" t="s">
        <v>274</v>
      </c>
      <c r="P45" s="140"/>
      <c r="Q45" s="297"/>
      <c r="R45" s="140" t="s">
        <v>274</v>
      </c>
      <c r="S45" s="140" t="s">
        <v>274</v>
      </c>
      <c r="T45" s="297" t="s">
        <v>274</v>
      </c>
      <c r="U45" s="813" t="s">
        <v>58</v>
      </c>
      <c r="V45" s="2"/>
    </row>
    <row r="46" spans="2:22" ht="12" customHeight="1" x14ac:dyDescent="0.15">
      <c r="B46" s="18">
        <f t="shared" si="0"/>
        <v>33</v>
      </c>
      <c r="C46" s="771" t="s">
        <v>42</v>
      </c>
      <c r="D46" s="772"/>
      <c r="E46" s="10" t="s">
        <v>87</v>
      </c>
      <c r="F46" s="135" t="s">
        <v>274</v>
      </c>
      <c r="G46" s="208"/>
      <c r="H46" s="205"/>
      <c r="I46" s="140">
        <v>0.02</v>
      </c>
      <c r="J46" s="140"/>
      <c r="K46" s="140"/>
      <c r="L46" s="140">
        <v>0.01</v>
      </c>
      <c r="M46" s="122"/>
      <c r="N46" s="140"/>
      <c r="O46" s="140" t="s">
        <v>274</v>
      </c>
      <c r="P46" s="140"/>
      <c r="Q46" s="297"/>
      <c r="R46" s="140">
        <v>0.02</v>
      </c>
      <c r="S46" s="140" t="s">
        <v>274</v>
      </c>
      <c r="T46" s="297" t="s">
        <v>274</v>
      </c>
      <c r="U46" s="808"/>
      <c r="V46" s="2"/>
    </row>
    <row r="47" spans="2:22" ht="12" customHeight="1" x14ac:dyDescent="0.15">
      <c r="B47" s="18">
        <f t="shared" si="0"/>
        <v>34</v>
      </c>
      <c r="C47" s="771" t="s">
        <v>43</v>
      </c>
      <c r="D47" s="772"/>
      <c r="E47" s="10" t="s">
        <v>93</v>
      </c>
      <c r="F47" s="135" t="s">
        <v>283</v>
      </c>
      <c r="G47" s="208"/>
      <c r="H47" s="205"/>
      <c r="I47" s="141" t="s">
        <v>283</v>
      </c>
      <c r="J47" s="140"/>
      <c r="K47" s="140"/>
      <c r="L47" s="141" t="s">
        <v>283</v>
      </c>
      <c r="M47" s="122"/>
      <c r="N47" s="140"/>
      <c r="O47" s="141" t="s">
        <v>283</v>
      </c>
      <c r="P47" s="140"/>
      <c r="Q47" s="297"/>
      <c r="R47" s="141" t="s">
        <v>283</v>
      </c>
      <c r="S47" s="140" t="s">
        <v>283</v>
      </c>
      <c r="T47" s="294" t="s">
        <v>283</v>
      </c>
      <c r="U47" s="808"/>
      <c r="V47" s="2"/>
    </row>
    <row r="48" spans="2:22" ht="12" customHeight="1" x14ac:dyDescent="0.15">
      <c r="B48" s="18">
        <f t="shared" si="0"/>
        <v>35</v>
      </c>
      <c r="C48" s="771" t="s">
        <v>44</v>
      </c>
      <c r="D48" s="772"/>
      <c r="E48" s="10" t="s">
        <v>108</v>
      </c>
      <c r="F48" s="139" t="s">
        <v>274</v>
      </c>
      <c r="G48" s="208"/>
      <c r="H48" s="208"/>
      <c r="I48" s="140" t="s">
        <v>274</v>
      </c>
      <c r="J48" s="140"/>
      <c r="K48" s="140"/>
      <c r="L48" s="140" t="s">
        <v>274</v>
      </c>
      <c r="M48" s="122"/>
      <c r="N48" s="140"/>
      <c r="O48" s="140" t="s">
        <v>274</v>
      </c>
      <c r="P48" s="140"/>
      <c r="Q48" s="297"/>
      <c r="R48" s="140" t="s">
        <v>274</v>
      </c>
      <c r="S48" s="140" t="s">
        <v>274</v>
      </c>
      <c r="T48" s="297" t="s">
        <v>274</v>
      </c>
      <c r="U48" s="808"/>
      <c r="V48" s="2"/>
    </row>
    <row r="49" spans="2:22" ht="12" customHeight="1" x14ac:dyDescent="0.15">
      <c r="B49" s="18">
        <f t="shared" si="0"/>
        <v>36</v>
      </c>
      <c r="C49" s="771" t="s">
        <v>45</v>
      </c>
      <c r="D49" s="772"/>
      <c r="E49" s="10" t="s">
        <v>63</v>
      </c>
      <c r="F49" s="132">
        <v>9.1</v>
      </c>
      <c r="G49" s="209"/>
      <c r="H49" s="209"/>
      <c r="I49" s="179">
        <v>10</v>
      </c>
      <c r="J49" s="209"/>
      <c r="K49" s="71"/>
      <c r="L49" s="179">
        <v>20</v>
      </c>
      <c r="M49" s="123"/>
      <c r="N49" s="71"/>
      <c r="O49" s="179">
        <v>11</v>
      </c>
      <c r="P49" s="71"/>
      <c r="Q49" s="296"/>
      <c r="R49" s="179">
        <v>20</v>
      </c>
      <c r="S49" s="71">
        <v>9.1</v>
      </c>
      <c r="T49" s="293">
        <v>12.525</v>
      </c>
      <c r="U49" s="808"/>
      <c r="V49" s="2"/>
    </row>
    <row r="50" spans="2:22" ht="12" customHeight="1" x14ac:dyDescent="0.15">
      <c r="B50" s="18">
        <f t="shared" si="0"/>
        <v>37</v>
      </c>
      <c r="C50" s="771" t="s">
        <v>46</v>
      </c>
      <c r="D50" s="772"/>
      <c r="E50" s="10" t="s">
        <v>105</v>
      </c>
      <c r="F50" s="135" t="s">
        <v>267</v>
      </c>
      <c r="G50" s="205"/>
      <c r="H50" s="205"/>
      <c r="I50" s="141" t="s">
        <v>267</v>
      </c>
      <c r="J50" s="141"/>
      <c r="K50" s="141"/>
      <c r="L50" s="141" t="s">
        <v>267</v>
      </c>
      <c r="M50" s="121"/>
      <c r="N50" s="141"/>
      <c r="O50" s="141" t="s">
        <v>267</v>
      </c>
      <c r="P50" s="141"/>
      <c r="Q50" s="294"/>
      <c r="R50" s="184" t="s">
        <v>267</v>
      </c>
      <c r="S50" s="141" t="s">
        <v>267</v>
      </c>
      <c r="T50" s="294" t="s">
        <v>267</v>
      </c>
      <c r="U50" s="814"/>
      <c r="V50" s="2"/>
    </row>
    <row r="51" spans="2:22" ht="12" customHeight="1" x14ac:dyDescent="0.15">
      <c r="B51" s="18">
        <f t="shared" si="0"/>
        <v>38</v>
      </c>
      <c r="C51" s="771" t="s">
        <v>47</v>
      </c>
      <c r="D51" s="772"/>
      <c r="E51" s="10" t="s">
        <v>63</v>
      </c>
      <c r="F51" s="133">
        <v>13</v>
      </c>
      <c r="G51" s="204">
        <v>12</v>
      </c>
      <c r="H51" s="179">
        <v>12</v>
      </c>
      <c r="I51" s="179">
        <v>11</v>
      </c>
      <c r="J51" s="179">
        <v>35</v>
      </c>
      <c r="K51" s="179">
        <v>14</v>
      </c>
      <c r="L51" s="179">
        <v>26</v>
      </c>
      <c r="M51" s="179">
        <v>20</v>
      </c>
      <c r="N51" s="179">
        <v>20</v>
      </c>
      <c r="O51" s="179">
        <v>15</v>
      </c>
      <c r="P51" s="179">
        <v>15</v>
      </c>
      <c r="Q51" s="293">
        <v>16</v>
      </c>
      <c r="R51" s="179">
        <v>35</v>
      </c>
      <c r="S51" s="179">
        <v>11</v>
      </c>
      <c r="T51" s="293">
        <v>17.416666666666668</v>
      </c>
      <c r="U51" s="8" t="s">
        <v>449</v>
      </c>
      <c r="V51" s="2"/>
    </row>
    <row r="52" spans="2:22" ht="12" customHeight="1" x14ac:dyDescent="0.15">
      <c r="B52" s="18">
        <f t="shared" si="0"/>
        <v>39</v>
      </c>
      <c r="C52" s="771" t="s">
        <v>48</v>
      </c>
      <c r="D52" s="772"/>
      <c r="E52" s="10" t="s">
        <v>64</v>
      </c>
      <c r="F52" s="133">
        <v>23</v>
      </c>
      <c r="G52" s="204"/>
      <c r="H52" s="179"/>
      <c r="I52" s="179">
        <v>23</v>
      </c>
      <c r="J52" s="179"/>
      <c r="K52" s="179"/>
      <c r="L52" s="179">
        <v>27</v>
      </c>
      <c r="M52" s="179"/>
      <c r="N52" s="179"/>
      <c r="O52" s="179">
        <v>27</v>
      </c>
      <c r="P52" s="179"/>
      <c r="Q52" s="293"/>
      <c r="R52" s="179">
        <v>27</v>
      </c>
      <c r="S52" s="179">
        <v>23</v>
      </c>
      <c r="T52" s="293">
        <v>25</v>
      </c>
      <c r="U52" s="805" t="s">
        <v>450</v>
      </c>
      <c r="V52" s="2"/>
    </row>
    <row r="53" spans="2:22" ht="12" customHeight="1" x14ac:dyDescent="0.15">
      <c r="B53" s="18">
        <f t="shared" si="0"/>
        <v>40</v>
      </c>
      <c r="C53" s="771" t="s">
        <v>49</v>
      </c>
      <c r="D53" s="772"/>
      <c r="E53" s="10" t="s">
        <v>65</v>
      </c>
      <c r="F53" s="133">
        <v>61</v>
      </c>
      <c r="G53" s="204"/>
      <c r="H53" s="179"/>
      <c r="I53" s="179">
        <v>66</v>
      </c>
      <c r="J53" s="179"/>
      <c r="K53" s="179"/>
      <c r="L53" s="179">
        <v>100</v>
      </c>
      <c r="M53" s="179"/>
      <c r="N53" s="179"/>
      <c r="O53" s="179">
        <v>73</v>
      </c>
      <c r="P53" s="179"/>
      <c r="Q53" s="293"/>
      <c r="R53" s="179">
        <v>100</v>
      </c>
      <c r="S53" s="179">
        <v>61</v>
      </c>
      <c r="T53" s="293">
        <v>75</v>
      </c>
      <c r="U53" s="805"/>
      <c r="V53" s="2"/>
    </row>
    <row r="54" spans="2:22" ht="12" customHeight="1" x14ac:dyDescent="0.15">
      <c r="B54" s="18">
        <f t="shared" si="0"/>
        <v>41</v>
      </c>
      <c r="C54" s="771" t="s">
        <v>50</v>
      </c>
      <c r="D54" s="772"/>
      <c r="E54" s="10" t="s">
        <v>87</v>
      </c>
      <c r="F54" s="139" t="s">
        <v>275</v>
      </c>
      <c r="G54" s="208"/>
      <c r="H54" s="208"/>
      <c r="I54" s="140" t="s">
        <v>275</v>
      </c>
      <c r="J54" s="140"/>
      <c r="K54" s="140"/>
      <c r="L54" s="140" t="s">
        <v>275</v>
      </c>
      <c r="M54" s="140"/>
      <c r="N54" s="140"/>
      <c r="O54" s="140" t="s">
        <v>275</v>
      </c>
      <c r="P54" s="140"/>
      <c r="Q54" s="297"/>
      <c r="R54" s="140" t="s">
        <v>275</v>
      </c>
      <c r="S54" s="140" t="s">
        <v>275</v>
      </c>
      <c r="T54" s="297" t="s">
        <v>275</v>
      </c>
      <c r="U54" s="805" t="s">
        <v>60</v>
      </c>
      <c r="V54" s="2"/>
    </row>
    <row r="55" spans="2:22" ht="12" customHeight="1" x14ac:dyDescent="0.15">
      <c r="B55" s="18">
        <f t="shared" si="0"/>
        <v>42</v>
      </c>
      <c r="C55" s="771" t="s">
        <v>216</v>
      </c>
      <c r="D55" s="772"/>
      <c r="E55" s="10" t="s">
        <v>115</v>
      </c>
      <c r="F55" s="143">
        <v>9.9999999999999995E-7</v>
      </c>
      <c r="G55" s="183">
        <v>3.0000000000000001E-6</v>
      </c>
      <c r="H55" s="228">
        <v>9.9999999999999995E-7</v>
      </c>
      <c r="I55" s="183" t="s">
        <v>276</v>
      </c>
      <c r="J55" s="183" t="s">
        <v>276</v>
      </c>
      <c r="K55" s="183" t="s">
        <v>276</v>
      </c>
      <c r="L55" s="183" t="s">
        <v>276</v>
      </c>
      <c r="M55" s="183" t="s">
        <v>276</v>
      </c>
      <c r="N55" s="183" t="s">
        <v>276</v>
      </c>
      <c r="O55" s="183" t="s">
        <v>276</v>
      </c>
      <c r="P55" s="183" t="s">
        <v>276</v>
      </c>
      <c r="Q55" s="369" t="s">
        <v>276</v>
      </c>
      <c r="R55" s="370">
        <v>3.0000000000000001E-6</v>
      </c>
      <c r="S55" s="183" t="s">
        <v>276</v>
      </c>
      <c r="T55" s="369" t="s">
        <v>276</v>
      </c>
      <c r="U55" s="805"/>
      <c r="V55" s="2"/>
    </row>
    <row r="56" spans="2:22" ht="12" customHeight="1" x14ac:dyDescent="0.15">
      <c r="B56" s="18">
        <f t="shared" si="0"/>
        <v>43</v>
      </c>
      <c r="C56" s="771" t="s">
        <v>217</v>
      </c>
      <c r="D56" s="772"/>
      <c r="E56" s="10" t="s">
        <v>115</v>
      </c>
      <c r="F56" s="143" t="s">
        <v>276</v>
      </c>
      <c r="G56" s="183" t="s">
        <v>276</v>
      </c>
      <c r="H56" s="183" t="s">
        <v>276</v>
      </c>
      <c r="I56" s="183" t="s">
        <v>276</v>
      </c>
      <c r="J56" s="183" t="s">
        <v>276</v>
      </c>
      <c r="K56" s="183" t="s">
        <v>276</v>
      </c>
      <c r="L56" s="183" t="s">
        <v>276</v>
      </c>
      <c r="M56" s="183" t="s">
        <v>276</v>
      </c>
      <c r="N56" s="183" t="s">
        <v>276</v>
      </c>
      <c r="O56" s="183" t="s">
        <v>276</v>
      </c>
      <c r="P56" s="183" t="s">
        <v>276</v>
      </c>
      <c r="Q56" s="369" t="s">
        <v>276</v>
      </c>
      <c r="R56" s="371" t="s">
        <v>276</v>
      </c>
      <c r="S56" s="372" t="s">
        <v>276</v>
      </c>
      <c r="T56" s="373" t="s">
        <v>276</v>
      </c>
      <c r="U56" s="805"/>
      <c r="V56" s="2"/>
    </row>
    <row r="57" spans="2:22" ht="12" customHeight="1" x14ac:dyDescent="0.15">
      <c r="B57" s="18">
        <f t="shared" si="0"/>
        <v>44</v>
      </c>
      <c r="C57" s="771" t="s">
        <v>51</v>
      </c>
      <c r="D57" s="772"/>
      <c r="E57" s="10" t="s">
        <v>94</v>
      </c>
      <c r="F57" s="137" t="s">
        <v>273</v>
      </c>
      <c r="G57" s="141"/>
      <c r="H57" s="205"/>
      <c r="I57" s="141" t="s">
        <v>273</v>
      </c>
      <c r="J57" s="141"/>
      <c r="K57" s="141"/>
      <c r="L57" s="141" t="s">
        <v>273</v>
      </c>
      <c r="M57" s="141"/>
      <c r="N57" s="141"/>
      <c r="O57" s="141" t="s">
        <v>273</v>
      </c>
      <c r="P57" s="141"/>
      <c r="Q57" s="294"/>
      <c r="R57" s="184" t="s">
        <v>273</v>
      </c>
      <c r="S57" s="141" t="s">
        <v>273</v>
      </c>
      <c r="T57" s="294" t="s">
        <v>273</v>
      </c>
      <c r="U57" s="805"/>
      <c r="V57" s="2"/>
    </row>
    <row r="58" spans="2:22" ht="12" customHeight="1" x14ac:dyDescent="0.15">
      <c r="B58" s="18">
        <f t="shared" si="0"/>
        <v>45</v>
      </c>
      <c r="C58" s="771" t="s">
        <v>52</v>
      </c>
      <c r="D58" s="772"/>
      <c r="E58" s="10" t="s">
        <v>116</v>
      </c>
      <c r="F58" s="160" t="s">
        <v>277</v>
      </c>
      <c r="G58" s="182"/>
      <c r="H58" s="210"/>
      <c r="I58" s="182" t="s">
        <v>277</v>
      </c>
      <c r="J58" s="182"/>
      <c r="K58" s="182"/>
      <c r="L58" s="182" t="s">
        <v>277</v>
      </c>
      <c r="M58" s="182"/>
      <c r="N58" s="182"/>
      <c r="O58" s="182" t="s">
        <v>277</v>
      </c>
      <c r="P58" s="182"/>
      <c r="Q58" s="298"/>
      <c r="R58" s="218" t="s">
        <v>277</v>
      </c>
      <c r="S58" s="182" t="s">
        <v>277</v>
      </c>
      <c r="T58" s="298" t="s">
        <v>277</v>
      </c>
      <c r="U58" s="805"/>
      <c r="V58" s="2"/>
    </row>
    <row r="59" spans="2:22" ht="12" customHeight="1" x14ac:dyDescent="0.15">
      <c r="B59" s="27">
        <f t="shared" si="0"/>
        <v>46</v>
      </c>
      <c r="C59" s="771" t="s">
        <v>581</v>
      </c>
      <c r="D59" s="772"/>
      <c r="E59" s="10" t="s">
        <v>95</v>
      </c>
      <c r="F59" s="154" t="s">
        <v>284</v>
      </c>
      <c r="G59" s="71" t="s">
        <v>284</v>
      </c>
      <c r="H59" s="71">
        <v>0.4</v>
      </c>
      <c r="I59" s="71">
        <v>0.6</v>
      </c>
      <c r="J59" s="71">
        <v>0.3</v>
      </c>
      <c r="K59" s="71">
        <v>0.4</v>
      </c>
      <c r="L59" s="71" t="s">
        <v>284</v>
      </c>
      <c r="M59" s="71">
        <v>0.4</v>
      </c>
      <c r="N59" s="71">
        <v>0.3</v>
      </c>
      <c r="O59" s="71" t="s">
        <v>284</v>
      </c>
      <c r="P59" s="71" t="s">
        <v>284</v>
      </c>
      <c r="Q59" s="296" t="s">
        <v>284</v>
      </c>
      <c r="R59" s="132">
        <v>0.6</v>
      </c>
      <c r="S59" s="71" t="s">
        <v>284</v>
      </c>
      <c r="T59" s="296" t="s">
        <v>284</v>
      </c>
      <c r="U59" s="805" t="s">
        <v>61</v>
      </c>
      <c r="V59" s="2"/>
    </row>
    <row r="60" spans="2:22" ht="12" customHeight="1" x14ac:dyDescent="0.15">
      <c r="B60" s="18">
        <f t="shared" si="0"/>
        <v>47</v>
      </c>
      <c r="C60" s="771" t="s">
        <v>580</v>
      </c>
      <c r="D60" s="772"/>
      <c r="E60" s="10" t="s">
        <v>66</v>
      </c>
      <c r="F60" s="154">
        <v>7.3</v>
      </c>
      <c r="G60" s="71">
        <v>7.4</v>
      </c>
      <c r="H60" s="71">
        <v>7.5</v>
      </c>
      <c r="I60" s="71">
        <v>7.4</v>
      </c>
      <c r="J60" s="71">
        <v>7</v>
      </c>
      <c r="K60" s="71">
        <v>7.5</v>
      </c>
      <c r="L60" s="71">
        <v>7.5</v>
      </c>
      <c r="M60" s="71">
        <v>7.5</v>
      </c>
      <c r="N60" s="71">
        <v>7.4</v>
      </c>
      <c r="O60" s="71">
        <v>7.3</v>
      </c>
      <c r="P60" s="71">
        <v>7.4</v>
      </c>
      <c r="Q60" s="296">
        <v>7.2</v>
      </c>
      <c r="R60" s="132">
        <v>7.5</v>
      </c>
      <c r="S60" s="71">
        <v>7</v>
      </c>
      <c r="T60" s="296">
        <v>7.3666666666666671</v>
      </c>
      <c r="U60" s="805"/>
      <c r="V60" s="2"/>
    </row>
    <row r="61" spans="2:22" ht="12" customHeight="1" x14ac:dyDescent="0.15">
      <c r="B61" s="18">
        <f t="shared" si="0"/>
        <v>48</v>
      </c>
      <c r="C61" s="771" t="s">
        <v>53</v>
      </c>
      <c r="D61" s="772"/>
      <c r="E61" s="10" t="s">
        <v>119</v>
      </c>
      <c r="F61" s="144" t="s">
        <v>568</v>
      </c>
      <c r="G61" s="179" t="s">
        <v>568</v>
      </c>
      <c r="H61" s="179" t="s">
        <v>569</v>
      </c>
      <c r="I61" s="179" t="s">
        <v>569</v>
      </c>
      <c r="J61" s="179" t="s">
        <v>569</v>
      </c>
      <c r="K61" s="179" t="s">
        <v>569</v>
      </c>
      <c r="L61" s="179" t="s">
        <v>569</v>
      </c>
      <c r="M61" s="179" t="s">
        <v>569</v>
      </c>
      <c r="N61" s="179" t="s">
        <v>569</v>
      </c>
      <c r="O61" s="179" t="s">
        <v>569</v>
      </c>
      <c r="P61" s="179" t="s">
        <v>568</v>
      </c>
      <c r="Q61" s="293" t="s">
        <v>568</v>
      </c>
      <c r="R61" s="133"/>
      <c r="S61" s="179"/>
      <c r="T61" s="293"/>
      <c r="U61" s="805"/>
      <c r="V61" s="2"/>
    </row>
    <row r="62" spans="2:22" ht="12" customHeight="1" x14ac:dyDescent="0.15">
      <c r="B62" s="18">
        <f t="shared" si="0"/>
        <v>49</v>
      </c>
      <c r="C62" s="771" t="s">
        <v>54</v>
      </c>
      <c r="D62" s="772"/>
      <c r="E62" s="10" t="s">
        <v>119</v>
      </c>
      <c r="F62" s="144" t="s">
        <v>568</v>
      </c>
      <c r="G62" s="179" t="s">
        <v>568</v>
      </c>
      <c r="H62" s="179" t="s">
        <v>569</v>
      </c>
      <c r="I62" s="179" t="s">
        <v>569</v>
      </c>
      <c r="J62" s="179" t="s">
        <v>569</v>
      </c>
      <c r="K62" s="179" t="s">
        <v>569</v>
      </c>
      <c r="L62" s="179" t="s">
        <v>569</v>
      </c>
      <c r="M62" s="179" t="s">
        <v>569</v>
      </c>
      <c r="N62" s="179" t="s">
        <v>569</v>
      </c>
      <c r="O62" s="179" t="s">
        <v>569</v>
      </c>
      <c r="P62" s="179" t="s">
        <v>568</v>
      </c>
      <c r="Q62" s="293" t="s">
        <v>568</v>
      </c>
      <c r="R62" s="133"/>
      <c r="S62" s="179"/>
      <c r="T62" s="293"/>
      <c r="U62" s="805"/>
      <c r="V62" s="2"/>
    </row>
    <row r="63" spans="2:22" ht="12" customHeight="1" x14ac:dyDescent="0.15">
      <c r="B63" s="18">
        <f t="shared" si="0"/>
        <v>50</v>
      </c>
      <c r="C63" s="771" t="s">
        <v>55</v>
      </c>
      <c r="D63" s="772"/>
      <c r="E63" s="10" t="s">
        <v>117</v>
      </c>
      <c r="F63" s="154" t="s">
        <v>285</v>
      </c>
      <c r="G63" s="71" t="s">
        <v>285</v>
      </c>
      <c r="H63" s="71" t="s">
        <v>285</v>
      </c>
      <c r="I63" s="71" t="s">
        <v>285</v>
      </c>
      <c r="J63" s="71">
        <v>0.7</v>
      </c>
      <c r="K63" s="71" t="s">
        <v>285</v>
      </c>
      <c r="L63" s="71" t="s">
        <v>285</v>
      </c>
      <c r="M63" s="71" t="s">
        <v>285</v>
      </c>
      <c r="N63" s="71" t="s">
        <v>285</v>
      </c>
      <c r="O63" s="71" t="s">
        <v>285</v>
      </c>
      <c r="P63" s="71" t="s">
        <v>285</v>
      </c>
      <c r="Q63" s="296" t="s">
        <v>285</v>
      </c>
      <c r="R63" s="132">
        <v>0.7</v>
      </c>
      <c r="S63" s="71" t="s">
        <v>285</v>
      </c>
      <c r="T63" s="296" t="s">
        <v>285</v>
      </c>
      <c r="U63" s="805"/>
      <c r="V63" s="2"/>
    </row>
    <row r="64" spans="2:22" ht="12" customHeight="1" thickBot="1" x14ac:dyDescent="0.2">
      <c r="B64" s="23">
        <f t="shared" si="0"/>
        <v>51</v>
      </c>
      <c r="C64" s="769" t="s">
        <v>56</v>
      </c>
      <c r="D64" s="770"/>
      <c r="E64" s="24" t="s">
        <v>118</v>
      </c>
      <c r="F64" s="154" t="s">
        <v>271</v>
      </c>
      <c r="G64" s="201" t="s">
        <v>271</v>
      </c>
      <c r="H64" s="201" t="s">
        <v>271</v>
      </c>
      <c r="I64" s="201" t="s">
        <v>271</v>
      </c>
      <c r="J64" s="201" t="s">
        <v>271</v>
      </c>
      <c r="K64" s="201" t="s">
        <v>271</v>
      </c>
      <c r="L64" s="275" t="s">
        <v>271</v>
      </c>
      <c r="M64" s="287" t="s">
        <v>271</v>
      </c>
      <c r="N64" s="323" t="s">
        <v>271</v>
      </c>
      <c r="O64" s="337" t="s">
        <v>271</v>
      </c>
      <c r="P64" s="358" t="s">
        <v>271</v>
      </c>
      <c r="Q64" s="343" t="s">
        <v>271</v>
      </c>
      <c r="R64" s="364" t="s">
        <v>271</v>
      </c>
      <c r="S64" s="365" t="s">
        <v>271</v>
      </c>
      <c r="T64" s="300" t="s">
        <v>271</v>
      </c>
      <c r="U64" s="806"/>
      <c r="V64" s="2"/>
    </row>
    <row r="65" spans="2:22" ht="15" customHeight="1" thickBot="1" x14ac:dyDescent="0.2">
      <c r="B65" s="816" t="s">
        <v>124</v>
      </c>
      <c r="C65" s="817"/>
      <c r="D65" s="817"/>
      <c r="E65" s="818"/>
      <c r="F65" s="161" t="s">
        <v>239</v>
      </c>
      <c r="G65" s="89" t="s">
        <v>239</v>
      </c>
      <c r="H65" s="89" t="s">
        <v>239</v>
      </c>
      <c r="I65" s="89" t="s">
        <v>239</v>
      </c>
      <c r="J65" s="89" t="s">
        <v>239</v>
      </c>
      <c r="K65" s="89" t="s">
        <v>239</v>
      </c>
      <c r="L65" s="89" t="s">
        <v>239</v>
      </c>
      <c r="M65" s="89" t="s">
        <v>239</v>
      </c>
      <c r="N65" s="89" t="s">
        <v>239</v>
      </c>
      <c r="O65" s="89" t="s">
        <v>239</v>
      </c>
      <c r="P65" s="89" t="s">
        <v>239</v>
      </c>
      <c r="Q65" s="377" t="s">
        <v>239</v>
      </c>
      <c r="R65" s="359"/>
      <c r="S65" s="359"/>
      <c r="T65" s="359"/>
      <c r="V65" s="2"/>
    </row>
    <row r="66" spans="2:22" ht="15" customHeight="1" thickBot="1" x14ac:dyDescent="0.2">
      <c r="B66" s="816" t="s">
        <v>551</v>
      </c>
      <c r="C66" s="817"/>
      <c r="D66" s="817"/>
      <c r="E66" s="818"/>
      <c r="F66" s="128" t="s">
        <v>213</v>
      </c>
      <c r="G66" s="173" t="s">
        <v>176</v>
      </c>
      <c r="H66" s="173" t="s">
        <v>176</v>
      </c>
      <c r="I66" s="173" t="s">
        <v>176</v>
      </c>
      <c r="J66" s="173" t="s">
        <v>176</v>
      </c>
      <c r="K66" s="173" t="s">
        <v>176</v>
      </c>
      <c r="L66" s="173" t="s">
        <v>176</v>
      </c>
      <c r="M66" s="173" t="s">
        <v>479</v>
      </c>
      <c r="N66" s="173" t="s">
        <v>176</v>
      </c>
      <c r="O66" s="173" t="s">
        <v>176</v>
      </c>
      <c r="P66" s="173" t="s">
        <v>176</v>
      </c>
      <c r="Q66" s="302" t="s">
        <v>176</v>
      </c>
      <c r="S66" s="5"/>
      <c r="T66" s="77"/>
      <c r="V66" s="2"/>
    </row>
    <row r="67" spans="2:22" ht="12" customHeight="1" x14ac:dyDescent="0.15">
      <c r="C67" s="3" t="s">
        <v>552</v>
      </c>
      <c r="D67" s="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815"/>
      <c r="S67" s="815"/>
      <c r="T67" s="815"/>
      <c r="V67" s="4"/>
    </row>
    <row r="68" spans="2:22" ht="12" customHeight="1" x14ac:dyDescent="0.15">
      <c r="B68" s="1"/>
      <c r="D68" s="26"/>
      <c r="E68" s="26"/>
      <c r="F68" s="26"/>
      <c r="G68" s="26"/>
      <c r="H68" s="26"/>
      <c r="I68" s="26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6"/>
      <c r="D69" s="26"/>
      <c r="E69" s="26"/>
      <c r="F69" s="26"/>
      <c r="G69" s="26"/>
      <c r="H69" s="26"/>
      <c r="I69" s="26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R67:T67"/>
    <mergeCell ref="B66:E66"/>
    <mergeCell ref="B65:E65"/>
    <mergeCell ref="B13:D13"/>
    <mergeCell ref="C14:D14"/>
    <mergeCell ref="C17:D17"/>
    <mergeCell ref="C18:D18"/>
    <mergeCell ref="C23:D23"/>
    <mergeCell ref="C25:D25"/>
    <mergeCell ref="C32:D32"/>
    <mergeCell ref="C19:D19"/>
    <mergeCell ref="C20:D20"/>
    <mergeCell ref="C21:D21"/>
    <mergeCell ref="C24:D24"/>
    <mergeCell ref="C31:D31"/>
    <mergeCell ref="C26:D26"/>
    <mergeCell ref="U54:U58"/>
    <mergeCell ref="U59:U64"/>
    <mergeCell ref="U6:U12"/>
    <mergeCell ref="T6:T9"/>
    <mergeCell ref="U52:U53"/>
    <mergeCell ref="U27:U33"/>
    <mergeCell ref="U34:U44"/>
    <mergeCell ref="U14:U15"/>
    <mergeCell ref="U22:U26"/>
    <mergeCell ref="U45:U50"/>
    <mergeCell ref="U16:U21"/>
    <mergeCell ref="C16:D16"/>
    <mergeCell ref="B6:C12"/>
    <mergeCell ref="D10:E10"/>
    <mergeCell ref="D12:E12"/>
    <mergeCell ref="D7:E7"/>
    <mergeCell ref="C15:D15"/>
    <mergeCell ref="D8:E8"/>
    <mergeCell ref="D6:E6"/>
    <mergeCell ref="D9:E9"/>
    <mergeCell ref="D11:E11"/>
    <mergeCell ref="R13:T13"/>
    <mergeCell ref="F13:Q13"/>
    <mergeCell ref="B4:C4"/>
    <mergeCell ref="R6:R9"/>
    <mergeCell ref="S6:S9"/>
    <mergeCell ref="G3:I3"/>
    <mergeCell ref="G4:I4"/>
    <mergeCell ref="C27:D27"/>
    <mergeCell ref="C28:D28"/>
    <mergeCell ref="C30:D30"/>
    <mergeCell ref="C22:D22"/>
    <mergeCell ref="C38:D38"/>
    <mergeCell ref="C29:D29"/>
    <mergeCell ref="C39:D39"/>
    <mergeCell ref="C40:D40"/>
    <mergeCell ref="C41:D41"/>
    <mergeCell ref="C33:D33"/>
    <mergeCell ref="C35:D35"/>
    <mergeCell ref="C36:D36"/>
    <mergeCell ref="C37:D37"/>
    <mergeCell ref="C34:D34"/>
    <mergeCell ref="C46:D46"/>
    <mergeCell ref="C47:D47"/>
    <mergeCell ref="C48:D48"/>
    <mergeCell ref="C49:D49"/>
    <mergeCell ref="C42:D42"/>
    <mergeCell ref="C43:D43"/>
    <mergeCell ref="C44:D44"/>
    <mergeCell ref="C45:D45"/>
    <mergeCell ref="C64:D64"/>
    <mergeCell ref="C58:D58"/>
    <mergeCell ref="C59:D59"/>
    <mergeCell ref="C60:D60"/>
    <mergeCell ref="B1:M1"/>
    <mergeCell ref="C61:D61"/>
    <mergeCell ref="C62:D62"/>
    <mergeCell ref="C63:D63"/>
    <mergeCell ref="C54:D54"/>
    <mergeCell ref="C55:D55"/>
    <mergeCell ref="C56:D56"/>
    <mergeCell ref="C57:D57"/>
    <mergeCell ref="C50:D50"/>
    <mergeCell ref="C51:D51"/>
    <mergeCell ref="C52:D52"/>
    <mergeCell ref="C53:D53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1" orientation="portrait" r:id="rId1"/>
  <headerFooter alignWithMargins="0"/>
  <rowBreaks count="1" manualBreakCount="1">
    <brk id="11" min="1" max="20" man="1"/>
  </rowBreaks>
  <colBreaks count="2" manualBreakCount="2">
    <brk id="7" max="67" man="1"/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B1:R63"/>
  <sheetViews>
    <sheetView zoomScale="90" zoomScaleNormal="90" zoomScaleSheetLayoutView="100" workbookViewId="0">
      <selection activeCell="F4" sqref="F4"/>
    </sheetView>
  </sheetViews>
  <sheetFormatPr defaultColWidth="8.875" defaultRowHeight="10.15" customHeight="1" x14ac:dyDescent="0.15"/>
  <cols>
    <col min="1" max="1" width="2.625" style="3" customWidth="1"/>
    <col min="2" max="2" width="2.375" style="3" customWidth="1"/>
    <col min="3" max="3" width="7" style="3" customWidth="1"/>
    <col min="4" max="4" width="19.25" style="3" customWidth="1"/>
    <col min="5" max="5" width="15.125" style="3" customWidth="1"/>
    <col min="6" max="16" width="7.625" style="3" customWidth="1"/>
    <col min="17" max="17" width="11.625" style="3" customWidth="1"/>
    <col min="18" max="18" width="3.5" style="3" customWidth="1"/>
    <col min="19" max="16384" width="8.875" style="3"/>
  </cols>
  <sheetData>
    <row r="1" spans="2:18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32"/>
      <c r="O1" s="32"/>
      <c r="P1" s="32"/>
      <c r="Q1" s="32"/>
    </row>
    <row r="2" spans="2:18" ht="15" customHeight="1" thickBo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2:18" ht="19.149999999999999" customHeight="1" thickBot="1" x14ac:dyDescent="0.2">
      <c r="B3" s="19"/>
      <c r="D3" s="16"/>
      <c r="F3" s="706" t="s">
        <v>6</v>
      </c>
      <c r="G3" s="1026" t="s">
        <v>7</v>
      </c>
      <c r="H3" s="979"/>
      <c r="I3" s="1027"/>
      <c r="K3" s="118"/>
      <c r="L3" s="118"/>
      <c r="M3" s="31"/>
      <c r="N3" s="31"/>
      <c r="O3" s="31"/>
      <c r="P3" s="31"/>
      <c r="Q3" s="31"/>
    </row>
    <row r="4" spans="2:18" ht="19.149999999999999" customHeight="1" thickBot="1" x14ac:dyDescent="0.2">
      <c r="B4" s="844" t="s">
        <v>22</v>
      </c>
      <c r="C4" s="845"/>
      <c r="D4" s="29" t="s">
        <v>129</v>
      </c>
      <c r="F4" s="707">
        <v>1</v>
      </c>
      <c r="G4" s="1023" t="s">
        <v>421</v>
      </c>
      <c r="H4" s="1024"/>
      <c r="I4" s="1025"/>
      <c r="K4" s="32"/>
      <c r="L4" s="32"/>
      <c r="M4" s="32"/>
      <c r="N4" s="32"/>
      <c r="O4" s="32"/>
      <c r="P4" s="32"/>
      <c r="Q4" s="32"/>
    </row>
    <row r="5" spans="2:18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ht="14.1" customHeight="1" x14ac:dyDescent="0.15">
      <c r="B6" s="857" t="s">
        <v>4</v>
      </c>
      <c r="C6" s="858"/>
      <c r="D6" s="822" t="s">
        <v>16</v>
      </c>
      <c r="E6" s="823"/>
      <c r="F6" s="129">
        <v>45392</v>
      </c>
      <c r="G6" s="177">
        <v>45420</v>
      </c>
      <c r="H6" s="177">
        <v>45448</v>
      </c>
      <c r="I6" s="177">
        <v>45476</v>
      </c>
      <c r="J6" s="177">
        <v>45511</v>
      </c>
      <c r="K6" s="177">
        <v>45539</v>
      </c>
      <c r="L6" s="271">
        <v>45567</v>
      </c>
      <c r="M6" s="327">
        <v>45665</v>
      </c>
      <c r="N6" s="850" t="s">
        <v>0</v>
      </c>
      <c r="O6" s="853" t="s">
        <v>1</v>
      </c>
      <c r="P6" s="810" t="s">
        <v>2</v>
      </c>
      <c r="Q6" s="847" t="s">
        <v>81</v>
      </c>
      <c r="R6" s="4"/>
    </row>
    <row r="7" spans="2:18" ht="14.1" customHeight="1" x14ac:dyDescent="0.15">
      <c r="B7" s="859"/>
      <c r="C7" s="860"/>
      <c r="D7" s="824" t="s">
        <v>17</v>
      </c>
      <c r="E7" s="825"/>
      <c r="F7" s="130">
        <v>0.3888888888888889</v>
      </c>
      <c r="G7" s="131">
        <v>0.38263888888888892</v>
      </c>
      <c r="H7" s="131">
        <v>0.37638888888888888</v>
      </c>
      <c r="I7" s="131">
        <v>0.39444444444444443</v>
      </c>
      <c r="J7" s="131">
        <v>0.37083333333333335</v>
      </c>
      <c r="K7" s="131">
        <v>0.37569444444444444</v>
      </c>
      <c r="L7" s="131">
        <v>0.38263888888888886</v>
      </c>
      <c r="M7" s="131">
        <v>0.39097222222222222</v>
      </c>
      <c r="N7" s="851"/>
      <c r="O7" s="854"/>
      <c r="P7" s="811"/>
      <c r="Q7" s="848"/>
      <c r="R7" s="4"/>
    </row>
    <row r="8" spans="2:18" ht="14.1" customHeight="1" x14ac:dyDescent="0.15">
      <c r="B8" s="859"/>
      <c r="C8" s="860"/>
      <c r="D8" s="824" t="s">
        <v>18</v>
      </c>
      <c r="E8" s="825"/>
      <c r="F8" s="130" t="s">
        <v>556</v>
      </c>
      <c r="G8" s="131" t="s">
        <v>577</v>
      </c>
      <c r="H8" s="131" t="s">
        <v>558</v>
      </c>
      <c r="I8" s="131" t="s">
        <v>558</v>
      </c>
      <c r="J8" s="131" t="s">
        <v>558</v>
      </c>
      <c r="K8" s="131" t="s">
        <v>558</v>
      </c>
      <c r="L8" s="131" t="s">
        <v>578</v>
      </c>
      <c r="M8" s="131" t="s">
        <v>579</v>
      </c>
      <c r="N8" s="851"/>
      <c r="O8" s="854"/>
      <c r="P8" s="811"/>
      <c r="Q8" s="848"/>
      <c r="R8" s="4"/>
    </row>
    <row r="9" spans="2:18" ht="14.1" customHeight="1" x14ac:dyDescent="0.15">
      <c r="B9" s="859"/>
      <c r="C9" s="860"/>
      <c r="D9" s="820" t="s">
        <v>19</v>
      </c>
      <c r="E9" s="821"/>
      <c r="F9" s="162" t="s">
        <v>557</v>
      </c>
      <c r="G9" s="131" t="s">
        <v>579</v>
      </c>
      <c r="H9" s="131" t="s">
        <v>559</v>
      </c>
      <c r="I9" s="131" t="s">
        <v>559</v>
      </c>
      <c r="J9" s="131" t="s">
        <v>563</v>
      </c>
      <c r="K9" s="131" t="s">
        <v>558</v>
      </c>
      <c r="L9" s="131" t="s">
        <v>579</v>
      </c>
      <c r="M9" s="131" t="s">
        <v>579</v>
      </c>
      <c r="N9" s="852"/>
      <c r="O9" s="855"/>
      <c r="P9" s="856"/>
      <c r="Q9" s="848"/>
      <c r="R9" s="4"/>
    </row>
    <row r="10" spans="2:18" ht="14.1" customHeight="1" x14ac:dyDescent="0.15">
      <c r="B10" s="859"/>
      <c r="C10" s="860"/>
      <c r="D10" s="820" t="s">
        <v>20</v>
      </c>
      <c r="E10" s="830"/>
      <c r="F10" s="132">
        <v>9.6999999999999993</v>
      </c>
      <c r="G10" s="71">
        <v>12.5</v>
      </c>
      <c r="H10" s="71">
        <v>18</v>
      </c>
      <c r="I10" s="71">
        <v>23.1</v>
      </c>
      <c r="J10" s="71">
        <v>24.9</v>
      </c>
      <c r="K10" s="71">
        <v>24.4</v>
      </c>
      <c r="L10" s="71">
        <v>21.9</v>
      </c>
      <c r="M10" s="71">
        <v>4.2</v>
      </c>
      <c r="N10" s="72"/>
      <c r="O10" s="66"/>
      <c r="P10" s="67"/>
      <c r="Q10" s="848"/>
      <c r="R10" s="4"/>
    </row>
    <row r="11" spans="2:18" ht="14.1" customHeight="1" x14ac:dyDescent="0.15">
      <c r="B11" s="859"/>
      <c r="C11" s="860"/>
      <c r="D11" s="820" t="s">
        <v>233</v>
      </c>
      <c r="E11" s="830"/>
      <c r="F11" s="132">
        <v>8.3000000000000007</v>
      </c>
      <c r="G11" s="71">
        <v>13.7</v>
      </c>
      <c r="H11" s="71">
        <v>15</v>
      </c>
      <c r="I11" s="71">
        <v>18</v>
      </c>
      <c r="J11" s="71">
        <v>14.8</v>
      </c>
      <c r="K11" s="71">
        <v>21.7</v>
      </c>
      <c r="L11" s="71">
        <v>17</v>
      </c>
      <c r="M11" s="71">
        <v>4.4000000000000004</v>
      </c>
      <c r="N11" s="65"/>
      <c r="O11" s="66"/>
      <c r="P11" s="67"/>
      <c r="Q11" s="848"/>
      <c r="R11" s="4"/>
    </row>
    <row r="12" spans="2:18" ht="14.1" customHeight="1" thickBot="1" x14ac:dyDescent="0.2">
      <c r="B12" s="861"/>
      <c r="C12" s="862"/>
      <c r="D12" s="828" t="s">
        <v>625</v>
      </c>
      <c r="E12" s="829"/>
      <c r="F12" s="165">
        <v>0.56999999999999995</v>
      </c>
      <c r="G12" s="140">
        <v>0.56000000000000005</v>
      </c>
      <c r="H12" s="140">
        <v>0.65</v>
      </c>
      <c r="I12" s="140">
        <v>0.73</v>
      </c>
      <c r="J12" s="140">
        <v>0.68</v>
      </c>
      <c r="K12" s="140">
        <v>0.67</v>
      </c>
      <c r="L12" s="140">
        <v>0.72</v>
      </c>
      <c r="M12" s="140">
        <v>0.59</v>
      </c>
      <c r="N12" s="57"/>
      <c r="O12" s="58"/>
      <c r="P12" s="59"/>
      <c r="Q12" s="849"/>
      <c r="R12" s="4"/>
    </row>
    <row r="13" spans="2:18" ht="14.1" customHeight="1" x14ac:dyDescent="0.15">
      <c r="B13" s="819" t="s">
        <v>80</v>
      </c>
      <c r="C13" s="781"/>
      <c r="D13" s="781"/>
      <c r="E13" s="33" t="s">
        <v>84</v>
      </c>
      <c r="F13" s="826" t="s">
        <v>3</v>
      </c>
      <c r="G13" s="780"/>
      <c r="H13" s="780"/>
      <c r="I13" s="780"/>
      <c r="J13" s="780"/>
      <c r="K13" s="780"/>
      <c r="L13" s="780"/>
      <c r="M13" s="827"/>
      <c r="N13" s="779"/>
      <c r="O13" s="781"/>
      <c r="P13" s="782"/>
      <c r="Q13" s="38"/>
      <c r="R13" s="4"/>
    </row>
    <row r="14" spans="2:18" ht="14.1" customHeight="1" x14ac:dyDescent="0.15">
      <c r="B14" s="17">
        <v>1</v>
      </c>
      <c r="C14" s="831" t="s">
        <v>67</v>
      </c>
      <c r="D14" s="843"/>
      <c r="E14" s="37" t="s">
        <v>94</v>
      </c>
      <c r="F14" s="152" t="s">
        <v>268</v>
      </c>
      <c r="G14" s="211"/>
      <c r="H14" s="210"/>
      <c r="I14" s="182" t="s">
        <v>268</v>
      </c>
      <c r="J14" s="255"/>
      <c r="K14" s="255"/>
      <c r="L14" s="182" t="s">
        <v>268</v>
      </c>
      <c r="M14" s="211" t="s">
        <v>268</v>
      </c>
      <c r="N14" s="152" t="s">
        <v>268</v>
      </c>
      <c r="O14" s="211" t="s">
        <v>268</v>
      </c>
      <c r="P14" s="346" t="s">
        <v>268</v>
      </c>
      <c r="Q14" s="846" t="s">
        <v>82</v>
      </c>
      <c r="R14" s="2"/>
    </row>
    <row r="15" spans="2:18" ht="14.1" customHeight="1" x14ac:dyDescent="0.15">
      <c r="B15" s="12">
        <v>2</v>
      </c>
      <c r="C15" s="771" t="s">
        <v>68</v>
      </c>
      <c r="D15" s="772"/>
      <c r="E15" s="10" t="s">
        <v>85</v>
      </c>
      <c r="F15" s="138" t="s">
        <v>272</v>
      </c>
      <c r="G15" s="210"/>
      <c r="H15" s="210"/>
      <c r="I15" s="182" t="s">
        <v>272</v>
      </c>
      <c r="J15" s="182"/>
      <c r="K15" s="182"/>
      <c r="L15" s="182" t="s">
        <v>272</v>
      </c>
      <c r="M15" s="210" t="s">
        <v>272</v>
      </c>
      <c r="N15" s="138" t="s">
        <v>272</v>
      </c>
      <c r="O15" s="210" t="s">
        <v>272</v>
      </c>
      <c r="P15" s="298" t="s">
        <v>272</v>
      </c>
      <c r="Q15" s="846"/>
      <c r="R15" s="2"/>
    </row>
    <row r="16" spans="2:18" ht="14.1" customHeight="1" x14ac:dyDescent="0.15">
      <c r="B16" s="12">
        <v>3</v>
      </c>
      <c r="C16" s="771" t="s">
        <v>69</v>
      </c>
      <c r="D16" s="772"/>
      <c r="E16" s="10" t="s">
        <v>94</v>
      </c>
      <c r="F16" s="135" t="s">
        <v>268</v>
      </c>
      <c r="G16" s="205"/>
      <c r="H16" s="205"/>
      <c r="I16" s="141" t="s">
        <v>268</v>
      </c>
      <c r="J16" s="141"/>
      <c r="K16" s="141"/>
      <c r="L16" s="141" t="s">
        <v>268</v>
      </c>
      <c r="M16" s="205" t="s">
        <v>268</v>
      </c>
      <c r="N16" s="135" t="s">
        <v>268</v>
      </c>
      <c r="O16" s="205" t="s">
        <v>268</v>
      </c>
      <c r="P16" s="294" t="s">
        <v>268</v>
      </c>
      <c r="Q16" s="846"/>
      <c r="R16" s="2"/>
    </row>
    <row r="17" spans="2:18" ht="14.1" customHeight="1" x14ac:dyDescent="0.15">
      <c r="B17" s="17">
        <v>4</v>
      </c>
      <c r="C17" s="771" t="s">
        <v>144</v>
      </c>
      <c r="D17" s="772"/>
      <c r="E17" s="10" t="s">
        <v>186</v>
      </c>
      <c r="F17" s="138" t="s">
        <v>278</v>
      </c>
      <c r="G17" s="210"/>
      <c r="H17" s="210"/>
      <c r="I17" s="182" t="s">
        <v>278</v>
      </c>
      <c r="J17" s="182"/>
      <c r="K17" s="182"/>
      <c r="L17" s="182" t="s">
        <v>278</v>
      </c>
      <c r="M17" s="210" t="s">
        <v>278</v>
      </c>
      <c r="N17" s="138" t="s">
        <v>278</v>
      </c>
      <c r="O17" s="210" t="s">
        <v>278</v>
      </c>
      <c r="P17" s="298" t="s">
        <v>278</v>
      </c>
      <c r="Q17" s="805" t="s">
        <v>60</v>
      </c>
      <c r="R17" s="2"/>
    </row>
    <row r="18" spans="2:18" ht="14.1" customHeight="1" x14ac:dyDescent="0.15">
      <c r="B18" s="12">
        <v>5</v>
      </c>
      <c r="C18" s="771" t="s">
        <v>145</v>
      </c>
      <c r="D18" s="772"/>
      <c r="E18" s="10" t="s">
        <v>237</v>
      </c>
      <c r="F18" s="135" t="s">
        <v>279</v>
      </c>
      <c r="G18" s="205"/>
      <c r="H18" s="205"/>
      <c r="I18" s="141" t="s">
        <v>279</v>
      </c>
      <c r="J18" s="141"/>
      <c r="K18" s="141"/>
      <c r="L18" s="141" t="s">
        <v>279</v>
      </c>
      <c r="M18" s="205" t="s">
        <v>279</v>
      </c>
      <c r="N18" s="135" t="s">
        <v>279</v>
      </c>
      <c r="O18" s="205" t="s">
        <v>279</v>
      </c>
      <c r="P18" s="294" t="s">
        <v>279</v>
      </c>
      <c r="Q18" s="805"/>
      <c r="R18" s="2"/>
    </row>
    <row r="19" spans="2:18" ht="14.1" customHeight="1" x14ac:dyDescent="0.15">
      <c r="B19" s="12">
        <v>6</v>
      </c>
      <c r="C19" s="771" t="s">
        <v>70</v>
      </c>
      <c r="D19" s="772"/>
      <c r="E19" s="10" t="s">
        <v>114</v>
      </c>
      <c r="F19" s="135" t="s">
        <v>280</v>
      </c>
      <c r="G19" s="205"/>
      <c r="H19" s="205"/>
      <c r="I19" s="141" t="s">
        <v>280</v>
      </c>
      <c r="J19" s="141"/>
      <c r="K19" s="141"/>
      <c r="L19" s="141" t="s">
        <v>280</v>
      </c>
      <c r="M19" s="205" t="s">
        <v>280</v>
      </c>
      <c r="N19" s="135" t="s">
        <v>280</v>
      </c>
      <c r="O19" s="205" t="s">
        <v>280</v>
      </c>
      <c r="P19" s="294" t="s">
        <v>280</v>
      </c>
      <c r="Q19" s="805"/>
      <c r="R19" s="2"/>
    </row>
    <row r="20" spans="2:18" ht="14.1" customHeight="1" x14ac:dyDescent="0.15">
      <c r="B20" s="17">
        <v>7</v>
      </c>
      <c r="C20" s="771" t="s">
        <v>71</v>
      </c>
      <c r="D20" s="772"/>
      <c r="E20" s="10" t="s">
        <v>89</v>
      </c>
      <c r="F20" s="132"/>
      <c r="G20" s="209"/>
      <c r="H20" s="209"/>
      <c r="I20" s="71"/>
      <c r="J20" s="71"/>
      <c r="K20" s="71"/>
      <c r="L20" s="71"/>
      <c r="M20" s="332"/>
      <c r="N20" s="132"/>
      <c r="O20" s="332"/>
      <c r="P20" s="296"/>
      <c r="Q20" s="813" t="s">
        <v>451</v>
      </c>
      <c r="R20" s="2"/>
    </row>
    <row r="21" spans="2:18" ht="14.1" customHeight="1" x14ac:dyDescent="0.15">
      <c r="B21" s="12">
        <v>8</v>
      </c>
      <c r="C21" s="771" t="s">
        <v>72</v>
      </c>
      <c r="D21" s="772"/>
      <c r="E21" s="10" t="s">
        <v>89</v>
      </c>
      <c r="F21" s="132"/>
      <c r="G21" s="209"/>
      <c r="H21" s="209"/>
      <c r="I21" s="71"/>
      <c r="J21" s="71"/>
      <c r="K21" s="71"/>
      <c r="L21" s="71"/>
      <c r="M21" s="332"/>
      <c r="N21" s="132"/>
      <c r="O21" s="332"/>
      <c r="P21" s="296"/>
      <c r="Q21" s="814"/>
      <c r="R21" s="2"/>
    </row>
    <row r="22" spans="2:18" ht="14.1" customHeight="1" x14ac:dyDescent="0.15">
      <c r="B22" s="12">
        <v>9</v>
      </c>
      <c r="C22" s="771" t="s">
        <v>146</v>
      </c>
      <c r="D22" s="772"/>
      <c r="E22" s="10" t="s">
        <v>226</v>
      </c>
      <c r="F22" s="135" t="s">
        <v>267</v>
      </c>
      <c r="G22" s="205"/>
      <c r="H22" s="205"/>
      <c r="I22" s="141">
        <v>1E-3</v>
      </c>
      <c r="J22" s="141"/>
      <c r="K22" s="141"/>
      <c r="L22" s="141" t="s">
        <v>267</v>
      </c>
      <c r="M22" s="205" t="s">
        <v>267</v>
      </c>
      <c r="N22" s="135">
        <v>1E-3</v>
      </c>
      <c r="O22" s="205" t="s">
        <v>267</v>
      </c>
      <c r="P22" s="294" t="s">
        <v>267</v>
      </c>
      <c r="Q22" s="813" t="s">
        <v>59</v>
      </c>
      <c r="R22" s="2"/>
    </row>
    <row r="23" spans="2:18" ht="14.1" customHeight="1" x14ac:dyDescent="0.15">
      <c r="B23" s="17">
        <v>10</v>
      </c>
      <c r="C23" s="771" t="s">
        <v>73</v>
      </c>
      <c r="D23" s="772"/>
      <c r="E23" s="10" t="s">
        <v>227</v>
      </c>
      <c r="F23" s="135" t="s">
        <v>268</v>
      </c>
      <c r="G23" s="205"/>
      <c r="H23" s="205"/>
      <c r="I23" s="141">
        <v>2E-3</v>
      </c>
      <c r="J23" s="141"/>
      <c r="K23" s="141"/>
      <c r="L23" s="141" t="s">
        <v>268</v>
      </c>
      <c r="M23" s="205" t="s">
        <v>268</v>
      </c>
      <c r="N23" s="135">
        <v>2E-3</v>
      </c>
      <c r="O23" s="205" t="s">
        <v>268</v>
      </c>
      <c r="P23" s="294" t="s">
        <v>268</v>
      </c>
      <c r="Q23" s="814"/>
      <c r="R23" s="2"/>
    </row>
    <row r="24" spans="2:18" ht="14.1" customHeight="1" x14ac:dyDescent="0.15">
      <c r="B24" s="12">
        <v>11</v>
      </c>
      <c r="C24" s="771" t="s">
        <v>74</v>
      </c>
      <c r="D24" s="772"/>
      <c r="E24" s="10" t="s">
        <v>98</v>
      </c>
      <c r="F24" s="139"/>
      <c r="G24" s="208">
        <v>0</v>
      </c>
      <c r="H24" s="208"/>
      <c r="I24" s="140">
        <v>0</v>
      </c>
      <c r="J24" s="140"/>
      <c r="K24" s="140">
        <v>0</v>
      </c>
      <c r="L24" s="140"/>
      <c r="M24" s="208"/>
      <c r="N24" s="139">
        <v>0</v>
      </c>
      <c r="O24" s="208">
        <v>0</v>
      </c>
      <c r="P24" s="297">
        <v>0</v>
      </c>
      <c r="Q24" s="8" t="s">
        <v>83</v>
      </c>
      <c r="R24" s="2"/>
    </row>
    <row r="25" spans="2:18" ht="14.1" customHeight="1" x14ac:dyDescent="0.15">
      <c r="B25" s="12">
        <v>12</v>
      </c>
      <c r="C25" s="771" t="s">
        <v>21</v>
      </c>
      <c r="D25" s="772"/>
      <c r="E25" s="10" t="s">
        <v>90</v>
      </c>
      <c r="F25" s="139">
        <v>0.56999999999999995</v>
      </c>
      <c r="G25" s="208">
        <v>0.56000000000000005</v>
      </c>
      <c r="H25" s="208">
        <v>0.65</v>
      </c>
      <c r="I25" s="208">
        <v>0.73</v>
      </c>
      <c r="J25" s="208">
        <v>0.68</v>
      </c>
      <c r="K25" s="208">
        <v>0.67</v>
      </c>
      <c r="L25" s="208">
        <v>0.72</v>
      </c>
      <c r="M25" s="208">
        <v>0.59</v>
      </c>
      <c r="N25" s="139">
        <v>0.73</v>
      </c>
      <c r="O25" s="208">
        <v>0.56000000000000005</v>
      </c>
      <c r="P25" s="297">
        <v>0.64624999999999999</v>
      </c>
      <c r="Q25" s="8" t="s">
        <v>452</v>
      </c>
      <c r="R25" s="2"/>
    </row>
    <row r="26" spans="2:18" ht="14.1" customHeight="1" x14ac:dyDescent="0.15">
      <c r="B26" s="17">
        <v>13</v>
      </c>
      <c r="C26" s="771" t="s">
        <v>75</v>
      </c>
      <c r="D26" s="772"/>
      <c r="E26" s="10" t="s">
        <v>100</v>
      </c>
      <c r="F26" s="144">
        <v>23</v>
      </c>
      <c r="G26" s="179"/>
      <c r="H26" s="179"/>
      <c r="I26" s="179">
        <v>23</v>
      </c>
      <c r="J26" s="179"/>
      <c r="K26" s="179"/>
      <c r="L26" s="179">
        <v>27</v>
      </c>
      <c r="M26" s="179">
        <v>27</v>
      </c>
      <c r="N26" s="133">
        <v>27</v>
      </c>
      <c r="O26" s="204">
        <v>23</v>
      </c>
      <c r="P26" s="293">
        <v>25</v>
      </c>
      <c r="Q26" s="62" t="s">
        <v>61</v>
      </c>
      <c r="R26" s="2"/>
    </row>
    <row r="27" spans="2:18" ht="14.1" customHeight="1" x14ac:dyDescent="0.15">
      <c r="B27" s="12">
        <v>14</v>
      </c>
      <c r="C27" s="771" t="s">
        <v>46</v>
      </c>
      <c r="D27" s="772"/>
      <c r="E27" s="10" t="s">
        <v>91</v>
      </c>
      <c r="F27" s="137" t="s">
        <v>267</v>
      </c>
      <c r="G27" s="141"/>
      <c r="H27" s="141"/>
      <c r="I27" s="141" t="s">
        <v>267</v>
      </c>
      <c r="J27" s="141"/>
      <c r="K27" s="141"/>
      <c r="L27" s="141" t="s">
        <v>267</v>
      </c>
      <c r="M27" s="141" t="s">
        <v>267</v>
      </c>
      <c r="N27" s="135" t="s">
        <v>267</v>
      </c>
      <c r="O27" s="205" t="s">
        <v>267</v>
      </c>
      <c r="P27" s="294" t="s">
        <v>267</v>
      </c>
      <c r="Q27" s="8" t="s">
        <v>453</v>
      </c>
      <c r="R27" s="2"/>
    </row>
    <row r="28" spans="2:18" ht="14.1" customHeight="1" x14ac:dyDescent="0.15">
      <c r="B28" s="12">
        <v>15</v>
      </c>
      <c r="C28" s="771" t="s">
        <v>76</v>
      </c>
      <c r="D28" s="772"/>
      <c r="E28" s="10" t="s">
        <v>92</v>
      </c>
      <c r="F28" s="132">
        <v>1.7</v>
      </c>
      <c r="G28" s="209"/>
      <c r="H28" s="209"/>
      <c r="I28" s="71">
        <v>2.6</v>
      </c>
      <c r="J28" s="71"/>
      <c r="K28" s="71"/>
      <c r="L28" s="71">
        <v>1.6</v>
      </c>
      <c r="M28" s="71">
        <v>1.6</v>
      </c>
      <c r="N28" s="132">
        <v>2.6</v>
      </c>
      <c r="O28" s="332">
        <v>1.6</v>
      </c>
      <c r="P28" s="296">
        <v>1.875</v>
      </c>
      <c r="Q28" s="8" t="s">
        <v>454</v>
      </c>
      <c r="R28" s="2"/>
    </row>
    <row r="29" spans="2:18" ht="14.1" customHeight="1" x14ac:dyDescent="0.15">
      <c r="B29" s="17">
        <v>16</v>
      </c>
      <c r="C29" s="771" t="s">
        <v>147</v>
      </c>
      <c r="D29" s="772"/>
      <c r="E29" s="10" t="s">
        <v>93</v>
      </c>
      <c r="F29" s="135" t="s">
        <v>267</v>
      </c>
      <c r="G29" s="205"/>
      <c r="H29" s="205"/>
      <c r="I29" s="141" t="s">
        <v>267</v>
      </c>
      <c r="J29" s="141"/>
      <c r="K29" s="141"/>
      <c r="L29" s="141" t="s">
        <v>267</v>
      </c>
      <c r="M29" s="205" t="s">
        <v>267</v>
      </c>
      <c r="N29" s="135" t="s">
        <v>267</v>
      </c>
      <c r="O29" s="205" t="s">
        <v>267</v>
      </c>
      <c r="P29" s="294" t="s">
        <v>267</v>
      </c>
      <c r="Q29" s="805" t="s">
        <v>60</v>
      </c>
      <c r="R29" s="2"/>
    </row>
    <row r="30" spans="2:18" ht="14.1" customHeight="1" x14ac:dyDescent="0.15">
      <c r="B30" s="12">
        <v>17</v>
      </c>
      <c r="C30" s="771" t="s">
        <v>148</v>
      </c>
      <c r="D30" s="772"/>
      <c r="E30" s="10" t="s">
        <v>94</v>
      </c>
      <c r="F30" s="135" t="s">
        <v>268</v>
      </c>
      <c r="G30" s="205"/>
      <c r="H30" s="205"/>
      <c r="I30" s="141" t="s">
        <v>268</v>
      </c>
      <c r="J30" s="141"/>
      <c r="K30" s="141"/>
      <c r="L30" s="141" t="s">
        <v>268</v>
      </c>
      <c r="M30" s="205" t="s">
        <v>268</v>
      </c>
      <c r="N30" s="135" t="s">
        <v>268</v>
      </c>
      <c r="O30" s="205" t="s">
        <v>268</v>
      </c>
      <c r="P30" s="294" t="s">
        <v>268</v>
      </c>
      <c r="Q30" s="805"/>
      <c r="R30" s="2"/>
    </row>
    <row r="31" spans="2:18" ht="14.1" customHeight="1" x14ac:dyDescent="0.15">
      <c r="B31" s="12">
        <v>18</v>
      </c>
      <c r="C31" s="839" t="s">
        <v>99</v>
      </c>
      <c r="D31" s="840"/>
      <c r="E31" s="10" t="s">
        <v>95</v>
      </c>
      <c r="F31" s="132"/>
      <c r="G31" s="209"/>
      <c r="H31" s="209"/>
      <c r="I31" s="71"/>
      <c r="J31" s="71"/>
      <c r="K31" s="71"/>
      <c r="L31" s="71"/>
      <c r="M31" s="332"/>
      <c r="N31" s="132"/>
      <c r="O31" s="332"/>
      <c r="P31" s="296"/>
      <c r="Q31" s="813" t="s">
        <v>61</v>
      </c>
      <c r="R31" s="2"/>
    </row>
    <row r="32" spans="2:18" ht="14.1" customHeight="1" x14ac:dyDescent="0.15">
      <c r="B32" s="17">
        <v>19</v>
      </c>
      <c r="C32" s="771" t="s">
        <v>77</v>
      </c>
      <c r="D32" s="772"/>
      <c r="E32" s="10" t="s">
        <v>95</v>
      </c>
      <c r="F32" s="133" t="s">
        <v>286</v>
      </c>
      <c r="G32" s="204"/>
      <c r="H32" s="204"/>
      <c r="I32" s="179" t="s">
        <v>286</v>
      </c>
      <c r="J32" s="179"/>
      <c r="K32" s="179"/>
      <c r="L32" s="179" t="s">
        <v>286</v>
      </c>
      <c r="M32" s="204" t="s">
        <v>286</v>
      </c>
      <c r="N32" s="133" t="s">
        <v>286</v>
      </c>
      <c r="O32" s="204" t="s">
        <v>286</v>
      </c>
      <c r="P32" s="293" t="s">
        <v>286</v>
      </c>
      <c r="Q32" s="808"/>
      <c r="R32" s="2"/>
    </row>
    <row r="33" spans="2:18" ht="14.1" customHeight="1" x14ac:dyDescent="0.15">
      <c r="B33" s="12">
        <v>20</v>
      </c>
      <c r="C33" s="771" t="s">
        <v>49</v>
      </c>
      <c r="D33" s="772"/>
      <c r="E33" s="10" t="s">
        <v>101</v>
      </c>
      <c r="F33" s="144">
        <v>61</v>
      </c>
      <c r="G33" s="179"/>
      <c r="H33" s="179"/>
      <c r="I33" s="179">
        <v>66</v>
      </c>
      <c r="J33" s="179"/>
      <c r="K33" s="179"/>
      <c r="L33" s="179">
        <v>100</v>
      </c>
      <c r="M33" s="179">
        <v>73</v>
      </c>
      <c r="N33" s="133">
        <v>100</v>
      </c>
      <c r="O33" s="204">
        <v>61</v>
      </c>
      <c r="P33" s="293">
        <v>75</v>
      </c>
      <c r="Q33" s="808"/>
      <c r="R33" s="2"/>
    </row>
    <row r="34" spans="2:18" ht="14.1" customHeight="1" x14ac:dyDescent="0.15">
      <c r="B34" s="12">
        <v>21</v>
      </c>
      <c r="C34" s="771" t="s">
        <v>56</v>
      </c>
      <c r="D34" s="772"/>
      <c r="E34" s="10" t="s">
        <v>96</v>
      </c>
      <c r="F34" s="154" t="s">
        <v>271</v>
      </c>
      <c r="G34" s="71" t="s">
        <v>271</v>
      </c>
      <c r="H34" s="71" t="s">
        <v>271</v>
      </c>
      <c r="I34" s="71" t="s">
        <v>271</v>
      </c>
      <c r="J34" s="71" t="s">
        <v>271</v>
      </c>
      <c r="K34" s="71" t="s">
        <v>271</v>
      </c>
      <c r="L34" s="71" t="s">
        <v>271</v>
      </c>
      <c r="M34" s="71" t="s">
        <v>271</v>
      </c>
      <c r="N34" s="132" t="s">
        <v>271</v>
      </c>
      <c r="O34" s="332" t="s">
        <v>271</v>
      </c>
      <c r="P34" s="296" t="s">
        <v>271</v>
      </c>
      <c r="Q34" s="808"/>
      <c r="R34" s="2"/>
    </row>
    <row r="35" spans="2:18" ht="14.1" customHeight="1" x14ac:dyDescent="0.15">
      <c r="B35" s="17">
        <v>22</v>
      </c>
      <c r="C35" s="771" t="s">
        <v>580</v>
      </c>
      <c r="D35" s="772"/>
      <c r="E35" s="10" t="s">
        <v>97</v>
      </c>
      <c r="F35" s="154">
        <v>7.3</v>
      </c>
      <c r="G35" s="71">
        <v>7.4</v>
      </c>
      <c r="H35" s="71">
        <v>7.5</v>
      </c>
      <c r="I35" s="71">
        <v>7.4</v>
      </c>
      <c r="J35" s="71">
        <v>7</v>
      </c>
      <c r="K35" s="71">
        <v>7.5</v>
      </c>
      <c r="L35" s="71">
        <v>7.5</v>
      </c>
      <c r="M35" s="71">
        <v>7.3</v>
      </c>
      <c r="N35" s="132">
        <v>7.5</v>
      </c>
      <c r="O35" s="332">
        <v>7</v>
      </c>
      <c r="P35" s="296">
        <v>7.3624999999999998</v>
      </c>
      <c r="Q35" s="808"/>
      <c r="R35" s="2"/>
    </row>
    <row r="36" spans="2:18" ht="24" customHeight="1" x14ac:dyDescent="0.15">
      <c r="B36" s="12">
        <v>23</v>
      </c>
      <c r="C36" s="771" t="s">
        <v>78</v>
      </c>
      <c r="D36" s="772"/>
      <c r="E36" s="54" t="s">
        <v>102</v>
      </c>
      <c r="F36" s="132">
        <v>-2.2999999999999998</v>
      </c>
      <c r="G36" s="209"/>
      <c r="H36" s="209"/>
      <c r="I36" s="71">
        <v>-2</v>
      </c>
      <c r="J36" s="71"/>
      <c r="K36" s="71"/>
      <c r="L36" s="71">
        <v>-1.9</v>
      </c>
      <c r="M36" s="332">
        <v>-2.2999999999999998</v>
      </c>
      <c r="N36" s="132">
        <v>-1.9</v>
      </c>
      <c r="O36" s="332">
        <v>-2.2999999999999998</v>
      </c>
      <c r="P36" s="296">
        <v>-2.125</v>
      </c>
      <c r="Q36" s="814"/>
      <c r="R36" s="2"/>
    </row>
    <row r="37" spans="2:18" ht="19.5" x14ac:dyDescent="0.15">
      <c r="B37" s="12">
        <v>24</v>
      </c>
      <c r="C37" s="771" t="s">
        <v>222</v>
      </c>
      <c r="D37" s="772"/>
      <c r="E37" s="54" t="s">
        <v>223</v>
      </c>
      <c r="F37" s="133">
        <v>0</v>
      </c>
      <c r="G37" s="209"/>
      <c r="H37" s="204"/>
      <c r="I37" s="179">
        <v>0</v>
      </c>
      <c r="J37" s="179"/>
      <c r="K37" s="179"/>
      <c r="L37" s="179">
        <v>0</v>
      </c>
      <c r="M37" s="204">
        <v>0</v>
      </c>
      <c r="N37" s="133">
        <v>0</v>
      </c>
      <c r="O37" s="204">
        <v>0</v>
      </c>
      <c r="P37" s="293">
        <v>0</v>
      </c>
      <c r="Q37" s="55" t="s">
        <v>229</v>
      </c>
      <c r="R37" s="2"/>
    </row>
    <row r="38" spans="2:18" ht="13.5" customHeight="1" x14ac:dyDescent="0.15">
      <c r="B38" s="17">
        <v>25</v>
      </c>
      <c r="C38" s="831" t="s">
        <v>228</v>
      </c>
      <c r="D38" s="843"/>
      <c r="E38" s="63" t="s">
        <v>88</v>
      </c>
      <c r="F38" s="163" t="s">
        <v>274</v>
      </c>
      <c r="G38" s="212"/>
      <c r="H38" s="231"/>
      <c r="I38" s="179" t="s">
        <v>274</v>
      </c>
      <c r="J38" s="151"/>
      <c r="K38" s="212"/>
      <c r="L38" s="179" t="s">
        <v>274</v>
      </c>
      <c r="M38" s="231" t="s">
        <v>274</v>
      </c>
      <c r="N38" s="163" t="s">
        <v>274</v>
      </c>
      <c r="O38" s="231" t="s">
        <v>274</v>
      </c>
      <c r="P38" s="347" t="s">
        <v>274</v>
      </c>
      <c r="Q38" s="62" t="s">
        <v>60</v>
      </c>
      <c r="R38" s="2"/>
    </row>
    <row r="39" spans="2:18" ht="13.5" customHeight="1" x14ac:dyDescent="0.15">
      <c r="B39" s="81">
        <v>26</v>
      </c>
      <c r="C39" s="835" t="s">
        <v>42</v>
      </c>
      <c r="D39" s="836"/>
      <c r="E39" s="78" t="s">
        <v>88</v>
      </c>
      <c r="F39" s="135" t="s">
        <v>274</v>
      </c>
      <c r="G39" s="213"/>
      <c r="H39" s="205"/>
      <c r="I39" s="140">
        <v>0.02</v>
      </c>
      <c r="J39" s="256"/>
      <c r="K39" s="256"/>
      <c r="L39" s="140">
        <v>0.01</v>
      </c>
      <c r="M39" s="348" t="s">
        <v>274</v>
      </c>
      <c r="N39" s="139">
        <v>0.02</v>
      </c>
      <c r="O39" s="205" t="s">
        <v>274</v>
      </c>
      <c r="P39" s="297" t="s">
        <v>274</v>
      </c>
      <c r="Q39" s="62" t="s">
        <v>82</v>
      </c>
      <c r="R39" s="2"/>
    </row>
    <row r="40" spans="2:18" ht="24" customHeight="1" thickBot="1" x14ac:dyDescent="0.2">
      <c r="B40" s="79">
        <v>27</v>
      </c>
      <c r="C40" s="837" t="s">
        <v>258</v>
      </c>
      <c r="D40" s="838"/>
      <c r="E40" s="10" t="s">
        <v>261</v>
      </c>
      <c r="F40" s="164" t="s">
        <v>276</v>
      </c>
      <c r="G40" s="201"/>
      <c r="H40" s="232"/>
      <c r="I40" s="248" t="s">
        <v>276</v>
      </c>
      <c r="J40" s="250"/>
      <c r="K40" s="250"/>
      <c r="L40" s="248" t="s">
        <v>276</v>
      </c>
      <c r="M40" s="349" t="s">
        <v>276</v>
      </c>
      <c r="N40" s="135" t="s">
        <v>432</v>
      </c>
      <c r="O40" s="205" t="s">
        <v>276</v>
      </c>
      <c r="P40" s="294" t="s">
        <v>276</v>
      </c>
      <c r="Q40" s="61" t="s">
        <v>455</v>
      </c>
      <c r="R40" s="2"/>
    </row>
    <row r="41" spans="2:18" ht="15" customHeight="1" x14ac:dyDescent="0.15">
      <c r="B41" s="819" t="s">
        <v>121</v>
      </c>
      <c r="C41" s="781"/>
      <c r="D41" s="781"/>
      <c r="E41" s="33"/>
      <c r="F41" s="779" t="s">
        <v>5</v>
      </c>
      <c r="G41" s="780"/>
      <c r="H41" s="781"/>
      <c r="I41" s="781"/>
      <c r="J41" s="781"/>
      <c r="K41" s="781"/>
      <c r="L41" s="781"/>
      <c r="M41" s="782"/>
      <c r="N41" s="781"/>
      <c r="O41" s="781"/>
      <c r="P41" s="782"/>
      <c r="Q41" s="42"/>
      <c r="R41" s="2"/>
    </row>
    <row r="42" spans="2:18" ht="14.1" customHeight="1" x14ac:dyDescent="0.15">
      <c r="B42" s="17">
        <v>1</v>
      </c>
      <c r="C42" s="831" t="s">
        <v>149</v>
      </c>
      <c r="D42" s="832"/>
      <c r="E42" s="7"/>
      <c r="F42" s="126"/>
      <c r="G42" s="74"/>
      <c r="H42" s="74">
        <v>0</v>
      </c>
      <c r="I42" s="74"/>
      <c r="J42" s="74">
        <v>0</v>
      </c>
      <c r="K42" s="51"/>
      <c r="L42" s="268"/>
      <c r="M42" s="326"/>
      <c r="N42" s="39"/>
      <c r="O42" s="40"/>
      <c r="P42" s="41"/>
      <c r="Q42" s="841" t="s">
        <v>15</v>
      </c>
      <c r="R42" s="2"/>
    </row>
    <row r="43" spans="2:18" ht="14.1" customHeight="1" thickBot="1" x14ac:dyDescent="0.2">
      <c r="B43" s="13">
        <v>2</v>
      </c>
      <c r="C43" s="833" t="s">
        <v>150</v>
      </c>
      <c r="D43" s="834"/>
      <c r="E43" s="6"/>
      <c r="F43" s="153"/>
      <c r="G43" s="73"/>
      <c r="H43" s="73">
        <v>0</v>
      </c>
      <c r="I43" s="73"/>
      <c r="J43" s="73">
        <v>0</v>
      </c>
      <c r="K43" s="267"/>
      <c r="L43" s="274"/>
      <c r="M43" s="331"/>
      <c r="N43" s="20"/>
      <c r="O43" s="21"/>
      <c r="P43" s="22"/>
      <c r="Q43" s="842"/>
      <c r="R43" s="2"/>
    </row>
    <row r="44" spans="2:18" ht="15" customHeight="1" thickBot="1" x14ac:dyDescent="0.2">
      <c r="B44" s="816" t="s">
        <v>553</v>
      </c>
      <c r="C44" s="817"/>
      <c r="D44" s="817"/>
      <c r="E44" s="818"/>
      <c r="F44" s="128" t="s">
        <v>235</v>
      </c>
      <c r="G44" s="173" t="s">
        <v>458</v>
      </c>
      <c r="H44" s="173" t="s">
        <v>462</v>
      </c>
      <c r="I44" s="173" t="s">
        <v>468</v>
      </c>
      <c r="J44" s="173" t="s">
        <v>469</v>
      </c>
      <c r="K44" s="173" t="s">
        <v>471</v>
      </c>
      <c r="L44" s="173" t="s">
        <v>472</v>
      </c>
      <c r="M44" s="302" t="s">
        <v>176</v>
      </c>
      <c r="N44" s="5"/>
      <c r="O44" s="5"/>
      <c r="P44" s="5"/>
      <c r="Q44" s="2"/>
      <c r="R44" s="2"/>
    </row>
    <row r="45" spans="2:18" ht="10.5" customHeight="1" x14ac:dyDescent="0.15">
      <c r="B45" s="3" t="s">
        <v>120</v>
      </c>
      <c r="C45" s="1"/>
      <c r="D45" s="1"/>
      <c r="E45" s="1"/>
      <c r="F45" s="4"/>
      <c r="G45" s="68"/>
      <c r="H45" s="1"/>
      <c r="I45" s="1"/>
      <c r="J45" s="4"/>
      <c r="K45" s="4"/>
      <c r="L45" s="4"/>
      <c r="M45" s="4"/>
      <c r="N45" s="4"/>
      <c r="O45" s="4"/>
      <c r="P45" s="4"/>
      <c r="Q45" s="4"/>
      <c r="R45" s="4"/>
    </row>
    <row r="46" spans="2:18" ht="10.5" customHeight="1" x14ac:dyDescent="0.15">
      <c r="B46" s="3" t="s">
        <v>446</v>
      </c>
      <c r="G46" s="69"/>
    </row>
    <row r="47" spans="2:18" ht="10.5" customHeight="1" x14ac:dyDescent="0.15">
      <c r="B47" s="26"/>
      <c r="C47" s="26"/>
      <c r="D47" s="26"/>
      <c r="E47" s="26"/>
      <c r="F47" s="26"/>
      <c r="G47" s="70"/>
      <c r="H47" s="26"/>
      <c r="I47" s="26"/>
      <c r="J47" s="26"/>
      <c r="K47" s="26"/>
      <c r="L47" s="26"/>
      <c r="M47" s="26"/>
      <c r="N47" s="26"/>
      <c r="O47" s="26"/>
      <c r="P47" s="26"/>
    </row>
    <row r="48" spans="2:18" ht="10.15" customHeight="1" x14ac:dyDescent="0.15">
      <c r="B48" s="26"/>
      <c r="C48" s="26"/>
      <c r="D48" s="26"/>
      <c r="E48" s="26"/>
      <c r="F48" s="26"/>
      <c r="G48" s="70"/>
      <c r="H48" s="26"/>
      <c r="I48" s="26"/>
      <c r="J48" s="26"/>
      <c r="K48" s="26"/>
      <c r="L48" s="26"/>
      <c r="M48" s="26"/>
      <c r="N48" s="26"/>
      <c r="O48" s="26"/>
      <c r="P48" s="26"/>
    </row>
    <row r="49" spans="7:7" ht="10.15" customHeight="1" x14ac:dyDescent="0.15">
      <c r="G49" s="69"/>
    </row>
    <row r="50" spans="7:7" ht="10.15" customHeight="1" x14ac:dyDescent="0.15">
      <c r="G50" s="69"/>
    </row>
    <row r="51" spans="7:7" ht="10.15" customHeight="1" x14ac:dyDescent="0.15">
      <c r="G51" s="69"/>
    </row>
    <row r="52" spans="7:7" ht="10.15" customHeight="1" x14ac:dyDescent="0.15">
      <c r="G52" s="69"/>
    </row>
    <row r="53" spans="7:7" ht="10.15" customHeight="1" x14ac:dyDescent="0.15">
      <c r="G53" s="69"/>
    </row>
    <row r="54" spans="7:7" ht="10.15" customHeight="1" x14ac:dyDescent="0.15">
      <c r="G54" s="69"/>
    </row>
    <row r="55" spans="7:7" ht="10.15" customHeight="1" x14ac:dyDescent="0.15">
      <c r="G55" s="69"/>
    </row>
    <row r="56" spans="7:7" ht="10.15" customHeight="1" x14ac:dyDescent="0.15">
      <c r="G56" s="69"/>
    </row>
    <row r="57" spans="7:7" ht="10.15" customHeight="1" x14ac:dyDescent="0.15">
      <c r="G57" s="69"/>
    </row>
    <row r="58" spans="7:7" ht="10.15" customHeight="1" x14ac:dyDescent="0.15">
      <c r="G58" s="69"/>
    </row>
    <row r="59" spans="7:7" ht="10.15" customHeight="1" x14ac:dyDescent="0.15">
      <c r="G59" s="69"/>
    </row>
    <row r="60" spans="7:7" ht="10.15" customHeight="1" x14ac:dyDescent="0.15">
      <c r="G60" s="69"/>
    </row>
    <row r="61" spans="7:7" ht="10.15" customHeight="1" x14ac:dyDescent="0.15">
      <c r="G61" s="69"/>
    </row>
    <row r="62" spans="7:7" ht="10.15" customHeight="1" x14ac:dyDescent="0.15">
      <c r="G62" s="69"/>
    </row>
    <row r="63" spans="7:7" ht="10.15" customHeight="1" x14ac:dyDescent="0.15">
      <c r="G63" s="69"/>
    </row>
  </sheetData>
  <mergeCells count="59">
    <mergeCell ref="B1:M1"/>
    <mergeCell ref="C32:D32"/>
    <mergeCell ref="Q22:Q23"/>
    <mergeCell ref="Q20:Q21"/>
    <mergeCell ref="Q31:Q36"/>
    <mergeCell ref="C16:D16"/>
    <mergeCell ref="C36:D36"/>
    <mergeCell ref="Q17:Q19"/>
    <mergeCell ref="C17:D17"/>
    <mergeCell ref="B4:C4"/>
    <mergeCell ref="Q14:Q16"/>
    <mergeCell ref="Q6:Q12"/>
    <mergeCell ref="N6:N9"/>
    <mergeCell ref="O6:O9"/>
    <mergeCell ref="P6:P9"/>
    <mergeCell ref="B6:C12"/>
    <mergeCell ref="F41:M41"/>
    <mergeCell ref="N41:P41"/>
    <mergeCell ref="Q42:Q43"/>
    <mergeCell ref="Q29:Q30"/>
    <mergeCell ref="D11:E11"/>
    <mergeCell ref="C14:D14"/>
    <mergeCell ref="C19:D19"/>
    <mergeCell ref="C29:D29"/>
    <mergeCell ref="C27:D27"/>
    <mergeCell ref="C38:D38"/>
    <mergeCell ref="N13:P13"/>
    <mergeCell ref="C28:D28"/>
    <mergeCell ref="C22:D22"/>
    <mergeCell ref="C21:D21"/>
    <mergeCell ref="C23:D23"/>
    <mergeCell ref="B41:D41"/>
    <mergeCell ref="B44:E44"/>
    <mergeCell ref="C42:D42"/>
    <mergeCell ref="C43:D43"/>
    <mergeCell ref="C18:D18"/>
    <mergeCell ref="C24:D24"/>
    <mergeCell ref="C25:D25"/>
    <mergeCell ref="C20:D20"/>
    <mergeCell ref="C26:D26"/>
    <mergeCell ref="C34:D34"/>
    <mergeCell ref="C33:D33"/>
    <mergeCell ref="C39:D39"/>
    <mergeCell ref="C37:D37"/>
    <mergeCell ref="C40:D40"/>
    <mergeCell ref="C35:D35"/>
    <mergeCell ref="C30:D30"/>
    <mergeCell ref="C31:D31"/>
    <mergeCell ref="B13:D13"/>
    <mergeCell ref="F13:M13"/>
    <mergeCell ref="C15:D15"/>
    <mergeCell ref="D12:E12"/>
    <mergeCell ref="D10:E10"/>
    <mergeCell ref="D9:E9"/>
    <mergeCell ref="D6:E6"/>
    <mergeCell ref="D7:E7"/>
    <mergeCell ref="D8:E8"/>
    <mergeCell ref="G3:I3"/>
    <mergeCell ref="G4:I4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pageSetUpPr fitToPage="1"/>
  </sheetPr>
  <dimension ref="B1:X85"/>
  <sheetViews>
    <sheetView zoomScale="90" zoomScaleNormal="90" zoomScaleSheetLayoutView="100" workbookViewId="0">
      <selection activeCell="F4" sqref="F4"/>
    </sheetView>
  </sheetViews>
  <sheetFormatPr defaultColWidth="8.875" defaultRowHeight="10.15" customHeight="1" x14ac:dyDescent="0.15"/>
  <cols>
    <col min="1" max="1" width="2.625" style="3" customWidth="1"/>
    <col min="2" max="2" width="3.125" style="3" customWidth="1"/>
    <col min="3" max="3" width="7.125" style="3" customWidth="1"/>
    <col min="4" max="4" width="18.625" style="3" customWidth="1"/>
    <col min="5" max="5" width="13" style="3" customWidth="1"/>
    <col min="6" max="6" width="11.375" style="3" customWidth="1"/>
    <col min="7" max="12" width="7.625" style="3" customWidth="1"/>
    <col min="13" max="13" width="1" style="3" customWidth="1"/>
    <col min="14" max="14" width="3.125" style="3" customWidth="1"/>
    <col min="15" max="15" width="7.125" style="3" customWidth="1"/>
    <col min="16" max="16" width="18.625" style="3" customWidth="1"/>
    <col min="17" max="17" width="15.75" style="3" customWidth="1"/>
    <col min="18" max="18" width="6.625" style="3" customWidth="1"/>
    <col min="19" max="24" width="7.625" style="3" customWidth="1"/>
    <col min="25" max="16384" width="8.875" style="3"/>
  </cols>
  <sheetData>
    <row r="1" spans="2:24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</row>
    <row r="2" spans="2:24" ht="15" customHeight="1" thickBo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24" ht="19.149999999999999" customHeight="1" thickBot="1" x14ac:dyDescent="0.2">
      <c r="B3" s="19"/>
      <c r="D3" s="43"/>
      <c r="E3" s="43"/>
      <c r="F3" s="708" t="s">
        <v>6</v>
      </c>
      <c r="G3" s="1026" t="s">
        <v>7</v>
      </c>
      <c r="H3" s="979"/>
      <c r="I3" s="1027"/>
      <c r="K3" s="118"/>
      <c r="L3" s="118"/>
      <c r="M3" s="118"/>
      <c r="N3" s="118"/>
      <c r="O3" s="118"/>
      <c r="P3" s="118"/>
    </row>
    <row r="4" spans="2:24" ht="19.149999999999999" customHeight="1" thickBot="1" x14ac:dyDescent="0.2">
      <c r="B4" s="920" t="s">
        <v>22</v>
      </c>
      <c r="C4" s="921"/>
      <c r="D4" s="29" t="s">
        <v>627</v>
      </c>
      <c r="E4" s="32"/>
      <c r="F4" s="707">
        <v>1</v>
      </c>
      <c r="G4" s="1023" t="s">
        <v>421</v>
      </c>
      <c r="H4" s="1024"/>
      <c r="I4" s="1025"/>
      <c r="K4" s="32"/>
      <c r="L4" s="32"/>
      <c r="M4" s="32"/>
      <c r="N4" s="32"/>
      <c r="O4" s="32"/>
      <c r="P4" s="32"/>
    </row>
    <row r="5" spans="2:2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ht="12.95" customHeight="1" x14ac:dyDescent="0.15">
      <c r="B6" s="905" t="s">
        <v>4</v>
      </c>
      <c r="C6" s="906"/>
      <c r="D6" s="822" t="s">
        <v>16</v>
      </c>
      <c r="E6" s="823"/>
      <c r="F6" s="823"/>
      <c r="G6" s="911">
        <v>45420</v>
      </c>
      <c r="H6" s="912"/>
      <c r="I6" s="917">
        <v>45476</v>
      </c>
      <c r="J6" s="918"/>
      <c r="K6" s="912">
        <v>45539</v>
      </c>
      <c r="L6" s="919"/>
      <c r="M6" s="4"/>
      <c r="N6" s="905" t="s">
        <v>4</v>
      </c>
      <c r="O6" s="906"/>
      <c r="P6" s="822" t="s">
        <v>16</v>
      </c>
      <c r="Q6" s="823"/>
      <c r="R6" s="823"/>
      <c r="S6" s="911">
        <f>G6</f>
        <v>45420</v>
      </c>
      <c r="T6" s="912"/>
      <c r="U6" s="917">
        <f t="shared" ref="U6:U12" si="0">I6</f>
        <v>45476</v>
      </c>
      <c r="V6" s="918"/>
      <c r="W6" s="917">
        <f t="shared" ref="W6:W12" si="1">K6</f>
        <v>45539</v>
      </c>
      <c r="X6" s="919"/>
    </row>
    <row r="7" spans="2:24" ht="12.95" customHeight="1" x14ac:dyDescent="0.15">
      <c r="B7" s="907"/>
      <c r="C7" s="908"/>
      <c r="D7" s="824" t="s">
        <v>17</v>
      </c>
      <c r="E7" s="825"/>
      <c r="F7" s="825"/>
      <c r="G7" s="903">
        <v>0.38263888888888892</v>
      </c>
      <c r="H7" s="904"/>
      <c r="I7" s="900">
        <v>0.39444444444444443</v>
      </c>
      <c r="J7" s="902"/>
      <c r="K7" s="900">
        <v>0.37569444444444444</v>
      </c>
      <c r="L7" s="901"/>
      <c r="M7" s="4"/>
      <c r="N7" s="907"/>
      <c r="O7" s="908"/>
      <c r="P7" s="824" t="s">
        <v>17</v>
      </c>
      <c r="Q7" s="825"/>
      <c r="R7" s="825"/>
      <c r="S7" s="903">
        <f>G7</f>
        <v>0.38263888888888892</v>
      </c>
      <c r="T7" s="904"/>
      <c r="U7" s="900">
        <f t="shared" si="0"/>
        <v>0.39444444444444443</v>
      </c>
      <c r="V7" s="902"/>
      <c r="W7" s="900">
        <f t="shared" si="1"/>
        <v>0.37569444444444444</v>
      </c>
      <c r="X7" s="901"/>
    </row>
    <row r="8" spans="2:24" ht="12.95" customHeight="1" x14ac:dyDescent="0.15">
      <c r="B8" s="907"/>
      <c r="C8" s="908"/>
      <c r="D8" s="824" t="s">
        <v>18</v>
      </c>
      <c r="E8" s="825"/>
      <c r="F8" s="825"/>
      <c r="G8" s="913" t="s">
        <v>556</v>
      </c>
      <c r="H8" s="914"/>
      <c r="I8" s="825" t="s">
        <v>558</v>
      </c>
      <c r="J8" s="915"/>
      <c r="K8" s="825" t="s">
        <v>558</v>
      </c>
      <c r="L8" s="916"/>
      <c r="M8" s="4"/>
      <c r="N8" s="907"/>
      <c r="O8" s="908"/>
      <c r="P8" s="824" t="s">
        <v>18</v>
      </c>
      <c r="Q8" s="825"/>
      <c r="R8" s="825"/>
      <c r="S8" s="903" t="str">
        <f t="shared" ref="S8:S9" si="2">G8</f>
        <v>雨</v>
      </c>
      <c r="T8" s="904"/>
      <c r="U8" s="900" t="str">
        <f t="shared" si="0"/>
        <v>晴</v>
      </c>
      <c r="V8" s="902"/>
      <c r="W8" s="900" t="str">
        <f t="shared" si="1"/>
        <v>晴</v>
      </c>
      <c r="X8" s="901"/>
    </row>
    <row r="9" spans="2:24" ht="12.95" customHeight="1" x14ac:dyDescent="0.15">
      <c r="B9" s="907"/>
      <c r="C9" s="908"/>
      <c r="D9" s="824" t="s">
        <v>19</v>
      </c>
      <c r="E9" s="825"/>
      <c r="F9" s="825"/>
      <c r="G9" s="913" t="s">
        <v>562</v>
      </c>
      <c r="H9" s="914"/>
      <c r="I9" s="825" t="s">
        <v>559</v>
      </c>
      <c r="J9" s="915"/>
      <c r="K9" s="825" t="s">
        <v>558</v>
      </c>
      <c r="L9" s="916"/>
      <c r="M9" s="4"/>
      <c r="N9" s="907"/>
      <c r="O9" s="908"/>
      <c r="P9" s="824" t="s">
        <v>19</v>
      </c>
      <c r="Q9" s="825"/>
      <c r="R9" s="825"/>
      <c r="S9" s="903" t="str">
        <f t="shared" si="2"/>
        <v>曇</v>
      </c>
      <c r="T9" s="904"/>
      <c r="U9" s="900" t="str">
        <f t="shared" si="0"/>
        <v>曇</v>
      </c>
      <c r="V9" s="902"/>
      <c r="W9" s="900" t="str">
        <f t="shared" si="1"/>
        <v>晴</v>
      </c>
      <c r="X9" s="901"/>
    </row>
    <row r="10" spans="2:24" ht="12.95" customHeight="1" x14ac:dyDescent="0.15">
      <c r="B10" s="907"/>
      <c r="C10" s="908"/>
      <c r="D10" s="824" t="s">
        <v>20</v>
      </c>
      <c r="E10" s="825"/>
      <c r="F10" s="825"/>
      <c r="G10" s="895">
        <v>12.5</v>
      </c>
      <c r="H10" s="896"/>
      <c r="I10" s="892">
        <v>23.1</v>
      </c>
      <c r="J10" s="893"/>
      <c r="K10" s="896">
        <v>24.4</v>
      </c>
      <c r="L10" s="894"/>
      <c r="M10" s="4"/>
      <c r="N10" s="907"/>
      <c r="O10" s="908"/>
      <c r="P10" s="824" t="s">
        <v>20</v>
      </c>
      <c r="Q10" s="825"/>
      <c r="R10" s="825"/>
      <c r="S10" s="895">
        <f>G10</f>
        <v>12.5</v>
      </c>
      <c r="T10" s="896"/>
      <c r="U10" s="892">
        <f t="shared" si="0"/>
        <v>23.1</v>
      </c>
      <c r="V10" s="893"/>
      <c r="W10" s="892">
        <f t="shared" si="1"/>
        <v>24.4</v>
      </c>
      <c r="X10" s="894"/>
    </row>
    <row r="11" spans="2:24" ht="12.95" customHeight="1" x14ac:dyDescent="0.15">
      <c r="B11" s="907"/>
      <c r="C11" s="908"/>
      <c r="D11" s="824" t="s">
        <v>420</v>
      </c>
      <c r="E11" s="825"/>
      <c r="F11" s="825"/>
      <c r="G11" s="922">
        <v>13.7</v>
      </c>
      <c r="H11" s="923"/>
      <c r="I11" s="892">
        <v>18</v>
      </c>
      <c r="J11" s="893"/>
      <c r="K11" s="923">
        <v>21.7</v>
      </c>
      <c r="L11" s="924"/>
      <c r="M11" s="4"/>
      <c r="N11" s="907"/>
      <c r="O11" s="908"/>
      <c r="P11" s="824" t="s">
        <v>420</v>
      </c>
      <c r="Q11" s="825"/>
      <c r="R11" s="825"/>
      <c r="S11" s="895">
        <f t="shared" ref="S11:S12" si="3">G11</f>
        <v>13.7</v>
      </c>
      <c r="T11" s="896"/>
      <c r="U11" s="892">
        <f t="shared" si="0"/>
        <v>18</v>
      </c>
      <c r="V11" s="893"/>
      <c r="W11" s="892">
        <f t="shared" si="1"/>
        <v>21.7</v>
      </c>
      <c r="X11" s="894"/>
    </row>
    <row r="12" spans="2:24" ht="12.95" customHeight="1" thickBot="1" x14ac:dyDescent="0.2">
      <c r="B12" s="909"/>
      <c r="C12" s="910"/>
      <c r="D12" s="889" t="s">
        <v>626</v>
      </c>
      <c r="E12" s="890"/>
      <c r="F12" s="891"/>
      <c r="G12" s="925">
        <v>0.56000000000000005</v>
      </c>
      <c r="H12" s="926"/>
      <c r="I12" s="887">
        <v>0.73</v>
      </c>
      <c r="J12" s="897"/>
      <c r="K12" s="887">
        <v>0.67</v>
      </c>
      <c r="L12" s="888"/>
      <c r="M12" s="4"/>
      <c r="N12" s="909"/>
      <c r="O12" s="910"/>
      <c r="P12" s="889" t="s">
        <v>626</v>
      </c>
      <c r="Q12" s="890"/>
      <c r="R12" s="891"/>
      <c r="S12" s="898">
        <f t="shared" si="3"/>
        <v>0.56000000000000005</v>
      </c>
      <c r="T12" s="899"/>
      <c r="U12" s="887">
        <f t="shared" si="0"/>
        <v>0.73</v>
      </c>
      <c r="V12" s="897"/>
      <c r="W12" s="887">
        <f t="shared" si="1"/>
        <v>0.67</v>
      </c>
      <c r="X12" s="888"/>
    </row>
    <row r="13" spans="2:24" ht="15" customHeight="1" x14ac:dyDescent="0.15">
      <c r="B13" s="871" t="s">
        <v>419</v>
      </c>
      <c r="C13" s="872"/>
      <c r="D13" s="873"/>
      <c r="E13" s="874" t="s">
        <v>418</v>
      </c>
      <c r="F13" s="117" t="s">
        <v>417</v>
      </c>
      <c r="G13" s="876" t="s">
        <v>416</v>
      </c>
      <c r="H13" s="865"/>
      <c r="I13" s="877" t="s">
        <v>416</v>
      </c>
      <c r="J13" s="878"/>
      <c r="K13" s="865" t="s">
        <v>416</v>
      </c>
      <c r="L13" s="866"/>
      <c r="M13" s="4"/>
      <c r="N13" s="871" t="s">
        <v>419</v>
      </c>
      <c r="O13" s="872"/>
      <c r="P13" s="873"/>
      <c r="Q13" s="874" t="s">
        <v>418</v>
      </c>
      <c r="R13" s="117" t="s">
        <v>417</v>
      </c>
      <c r="S13" s="876" t="s">
        <v>416</v>
      </c>
      <c r="T13" s="865"/>
      <c r="U13" s="877" t="s">
        <v>416</v>
      </c>
      <c r="V13" s="878"/>
      <c r="W13" s="865" t="s">
        <v>416</v>
      </c>
      <c r="X13" s="866"/>
    </row>
    <row r="14" spans="2:24" s="44" customFormat="1" ht="15" customHeight="1" thickBot="1" x14ac:dyDescent="0.2">
      <c r="B14" s="116"/>
      <c r="C14" s="867" t="s">
        <v>415</v>
      </c>
      <c r="D14" s="868"/>
      <c r="E14" s="875"/>
      <c r="F14" s="115" t="s">
        <v>152</v>
      </c>
      <c r="G14" s="114" t="s">
        <v>414</v>
      </c>
      <c r="H14" s="113" t="s">
        <v>413</v>
      </c>
      <c r="I14" s="112" t="s">
        <v>414</v>
      </c>
      <c r="J14" s="111" t="s">
        <v>413</v>
      </c>
      <c r="K14" s="110" t="s">
        <v>414</v>
      </c>
      <c r="L14" s="109" t="s">
        <v>413</v>
      </c>
      <c r="M14" s="119"/>
      <c r="N14" s="116"/>
      <c r="O14" s="867" t="s">
        <v>415</v>
      </c>
      <c r="P14" s="868"/>
      <c r="Q14" s="875"/>
      <c r="R14" s="115" t="s">
        <v>152</v>
      </c>
      <c r="S14" s="114" t="s">
        <v>414</v>
      </c>
      <c r="T14" s="113" t="s">
        <v>413</v>
      </c>
      <c r="U14" s="112" t="s">
        <v>414</v>
      </c>
      <c r="V14" s="111" t="s">
        <v>413</v>
      </c>
      <c r="W14" s="110" t="s">
        <v>414</v>
      </c>
      <c r="X14" s="109" t="s">
        <v>413</v>
      </c>
    </row>
    <row r="15" spans="2:24" ht="15" customHeight="1" x14ac:dyDescent="0.15">
      <c r="B15" s="108">
        <v>1</v>
      </c>
      <c r="C15" s="107" t="s">
        <v>412</v>
      </c>
      <c r="D15" s="106"/>
      <c r="E15" s="105" t="s">
        <v>336</v>
      </c>
      <c r="F15" s="104">
        <v>0.05</v>
      </c>
      <c r="G15" s="192" t="s">
        <v>277</v>
      </c>
      <c r="H15" s="193">
        <v>0</v>
      </c>
      <c r="I15" s="238" t="s">
        <v>277</v>
      </c>
      <c r="J15" s="193">
        <v>0</v>
      </c>
      <c r="K15" s="238" t="s">
        <v>277</v>
      </c>
      <c r="L15" s="259">
        <v>0</v>
      </c>
      <c r="M15" s="2"/>
      <c r="N15" s="103">
        <v>59</v>
      </c>
      <c r="O15" s="94" t="s">
        <v>411</v>
      </c>
      <c r="P15" s="93"/>
      <c r="Q15" s="92" t="s">
        <v>297</v>
      </c>
      <c r="R15" s="91">
        <v>0.08</v>
      </c>
      <c r="S15" s="194" t="s">
        <v>435</v>
      </c>
      <c r="T15" s="193">
        <v>0</v>
      </c>
      <c r="U15" s="238" t="s">
        <v>435</v>
      </c>
      <c r="V15" s="244">
        <v>0</v>
      </c>
      <c r="W15" s="238" t="s">
        <v>435</v>
      </c>
      <c r="X15" s="259">
        <v>0</v>
      </c>
    </row>
    <row r="16" spans="2:24" ht="15" customHeight="1" x14ac:dyDescent="0.15">
      <c r="B16" s="12">
        <v>2</v>
      </c>
      <c r="C16" s="94" t="s">
        <v>410</v>
      </c>
      <c r="D16" s="93"/>
      <c r="E16" s="92" t="s">
        <v>289</v>
      </c>
      <c r="F16" s="99">
        <v>0.08</v>
      </c>
      <c r="G16" s="194" t="s">
        <v>280</v>
      </c>
      <c r="H16" s="193">
        <v>0</v>
      </c>
      <c r="I16" s="239" t="s">
        <v>280</v>
      </c>
      <c r="J16" s="193">
        <v>0</v>
      </c>
      <c r="K16" s="239" t="s">
        <v>280</v>
      </c>
      <c r="L16" s="259">
        <v>0</v>
      </c>
      <c r="M16" s="2"/>
      <c r="N16" s="18">
        <v>60</v>
      </c>
      <c r="O16" s="94" t="s">
        <v>409</v>
      </c>
      <c r="P16" s="93"/>
      <c r="Q16" s="92" t="s">
        <v>291</v>
      </c>
      <c r="R16" s="91">
        <v>0.3</v>
      </c>
      <c r="S16" s="194" t="s">
        <v>282</v>
      </c>
      <c r="T16" s="193">
        <v>0</v>
      </c>
      <c r="U16" s="239" t="s">
        <v>282</v>
      </c>
      <c r="V16" s="244">
        <v>0</v>
      </c>
      <c r="W16" s="239" t="s">
        <v>282</v>
      </c>
      <c r="X16" s="259">
        <v>0</v>
      </c>
    </row>
    <row r="17" spans="2:24" ht="15" customHeight="1" x14ac:dyDescent="0.15">
      <c r="B17" s="12">
        <v>3</v>
      </c>
      <c r="C17" s="94" t="s">
        <v>408</v>
      </c>
      <c r="D17" s="93"/>
      <c r="E17" s="92" t="s">
        <v>289</v>
      </c>
      <c r="F17" s="99">
        <v>0.02</v>
      </c>
      <c r="G17" s="195" t="s">
        <v>272</v>
      </c>
      <c r="H17" s="193">
        <v>0</v>
      </c>
      <c r="I17" s="240" t="s">
        <v>272</v>
      </c>
      <c r="J17" s="193">
        <v>0</v>
      </c>
      <c r="K17" s="240" t="s">
        <v>272</v>
      </c>
      <c r="L17" s="259">
        <v>0</v>
      </c>
      <c r="M17" s="2"/>
      <c r="N17" s="18">
        <v>61</v>
      </c>
      <c r="O17" s="94" t="s">
        <v>407</v>
      </c>
      <c r="P17" s="93"/>
      <c r="Q17" s="92" t="s">
        <v>289</v>
      </c>
      <c r="R17" s="91">
        <v>0.02</v>
      </c>
      <c r="S17" s="194" t="s">
        <v>272</v>
      </c>
      <c r="T17" s="193">
        <v>0</v>
      </c>
      <c r="U17" s="239" t="s">
        <v>272</v>
      </c>
      <c r="V17" s="244">
        <v>0</v>
      </c>
      <c r="W17" s="239" t="s">
        <v>272</v>
      </c>
      <c r="X17" s="259">
        <v>0</v>
      </c>
    </row>
    <row r="18" spans="2:24" ht="15" customHeight="1" x14ac:dyDescent="0.15">
      <c r="B18" s="12">
        <v>4</v>
      </c>
      <c r="C18" s="94" t="s">
        <v>406</v>
      </c>
      <c r="D18" s="93"/>
      <c r="E18" s="92" t="s">
        <v>297</v>
      </c>
      <c r="F18" s="99">
        <v>4.0000000000000001E-3</v>
      </c>
      <c r="G18" s="194" t="s">
        <v>427</v>
      </c>
      <c r="H18" s="193">
        <v>0</v>
      </c>
      <c r="I18" s="239" t="s">
        <v>427</v>
      </c>
      <c r="J18" s="193">
        <v>0</v>
      </c>
      <c r="K18" s="239" t="s">
        <v>427</v>
      </c>
      <c r="L18" s="259">
        <v>0</v>
      </c>
      <c r="M18" s="2"/>
      <c r="N18" s="18">
        <v>62</v>
      </c>
      <c r="O18" s="94" t="s">
        <v>476</v>
      </c>
      <c r="P18" s="93"/>
      <c r="Q18" s="92" t="s">
        <v>289</v>
      </c>
      <c r="R18" s="91">
        <v>2E-3</v>
      </c>
      <c r="S18" s="194" t="s">
        <v>438</v>
      </c>
      <c r="T18" s="193">
        <v>0</v>
      </c>
      <c r="U18" s="239" t="s">
        <v>438</v>
      </c>
      <c r="V18" s="244">
        <v>0</v>
      </c>
      <c r="W18" s="239" t="s">
        <v>438</v>
      </c>
      <c r="X18" s="259">
        <v>0</v>
      </c>
    </row>
    <row r="19" spans="2:24" ht="15" customHeight="1" x14ac:dyDescent="0.15">
      <c r="B19" s="12">
        <v>5</v>
      </c>
      <c r="C19" s="94" t="s">
        <v>405</v>
      </c>
      <c r="D19" s="93"/>
      <c r="E19" s="92" t="s">
        <v>289</v>
      </c>
      <c r="F19" s="99">
        <v>5.0000000000000001E-3</v>
      </c>
      <c r="G19" s="194" t="s">
        <v>266</v>
      </c>
      <c r="H19" s="193">
        <v>0</v>
      </c>
      <c r="I19" s="239" t="s">
        <v>266</v>
      </c>
      <c r="J19" s="193">
        <v>0</v>
      </c>
      <c r="K19" s="239" t="s">
        <v>266</v>
      </c>
      <c r="L19" s="259">
        <v>0</v>
      </c>
      <c r="M19" s="2"/>
      <c r="N19" s="18">
        <v>63</v>
      </c>
      <c r="O19" s="94" t="s">
        <v>477</v>
      </c>
      <c r="P19" s="93"/>
      <c r="Q19" s="92" t="s">
        <v>289</v>
      </c>
      <c r="R19" s="91">
        <v>0.02</v>
      </c>
      <c r="S19" s="194" t="s">
        <v>272</v>
      </c>
      <c r="T19" s="193">
        <v>0</v>
      </c>
      <c r="U19" s="239" t="s">
        <v>272</v>
      </c>
      <c r="V19" s="244">
        <v>0</v>
      </c>
      <c r="W19" s="239" t="s">
        <v>272</v>
      </c>
      <c r="X19" s="259">
        <v>0</v>
      </c>
    </row>
    <row r="20" spans="2:24" ht="15" customHeight="1" x14ac:dyDescent="0.15">
      <c r="B20" s="12">
        <v>6</v>
      </c>
      <c r="C20" s="94" t="s">
        <v>404</v>
      </c>
      <c r="D20" s="93"/>
      <c r="E20" s="92" t="s">
        <v>289</v>
      </c>
      <c r="F20" s="99">
        <v>0.9</v>
      </c>
      <c r="G20" s="194" t="s">
        <v>428</v>
      </c>
      <c r="H20" s="193">
        <v>0</v>
      </c>
      <c r="I20" s="239" t="s">
        <v>428</v>
      </c>
      <c r="J20" s="193">
        <v>0</v>
      </c>
      <c r="K20" s="239" t="s">
        <v>428</v>
      </c>
      <c r="L20" s="259">
        <v>0</v>
      </c>
      <c r="M20" s="2"/>
      <c r="N20" s="18">
        <v>64</v>
      </c>
      <c r="O20" s="94" t="s">
        <v>403</v>
      </c>
      <c r="P20" s="93"/>
      <c r="Q20" s="92" t="s">
        <v>289</v>
      </c>
      <c r="R20" s="91">
        <v>6.0000000000000001E-3</v>
      </c>
      <c r="S20" s="194" t="s">
        <v>429</v>
      </c>
      <c r="T20" s="193">
        <v>0</v>
      </c>
      <c r="U20" s="239" t="s">
        <v>429</v>
      </c>
      <c r="V20" s="244">
        <v>0</v>
      </c>
      <c r="W20" s="239" t="s">
        <v>429</v>
      </c>
      <c r="X20" s="259">
        <v>0</v>
      </c>
    </row>
    <row r="21" spans="2:24" ht="15" customHeight="1" x14ac:dyDescent="0.15">
      <c r="B21" s="12">
        <v>7</v>
      </c>
      <c r="C21" s="94" t="s">
        <v>402</v>
      </c>
      <c r="D21" s="93"/>
      <c r="E21" s="92" t="s">
        <v>291</v>
      </c>
      <c r="F21" s="99">
        <v>6.0000000000000001E-3</v>
      </c>
      <c r="G21" s="194" t="s">
        <v>429</v>
      </c>
      <c r="H21" s="193">
        <v>0</v>
      </c>
      <c r="I21" s="239" t="s">
        <v>429</v>
      </c>
      <c r="J21" s="193">
        <v>0</v>
      </c>
      <c r="K21" s="239" t="s">
        <v>429</v>
      </c>
      <c r="L21" s="259">
        <v>0</v>
      </c>
      <c r="M21" s="2"/>
      <c r="N21" s="18">
        <v>65</v>
      </c>
      <c r="O21" s="94" t="s">
        <v>401</v>
      </c>
      <c r="P21" s="93"/>
      <c r="Q21" s="92" t="s">
        <v>297</v>
      </c>
      <c r="R21" s="91">
        <v>5.0000000000000001E-3</v>
      </c>
      <c r="S21" s="194" t="s">
        <v>266</v>
      </c>
      <c r="T21" s="193">
        <v>0</v>
      </c>
      <c r="U21" s="239" t="s">
        <v>266</v>
      </c>
      <c r="V21" s="244">
        <v>0</v>
      </c>
      <c r="W21" s="239" t="s">
        <v>266</v>
      </c>
      <c r="X21" s="259">
        <v>0</v>
      </c>
    </row>
    <row r="22" spans="2:24" ht="30" customHeight="1" x14ac:dyDescent="0.15">
      <c r="B22" s="12">
        <v>8</v>
      </c>
      <c r="C22" s="94" t="s">
        <v>400</v>
      </c>
      <c r="D22" s="93"/>
      <c r="E22" s="92" t="s">
        <v>289</v>
      </c>
      <c r="F22" s="99">
        <v>0.01</v>
      </c>
      <c r="G22" s="194" t="s">
        <v>430</v>
      </c>
      <c r="H22" s="193">
        <v>0</v>
      </c>
      <c r="I22" s="239" t="s">
        <v>430</v>
      </c>
      <c r="J22" s="193">
        <v>0</v>
      </c>
      <c r="K22" s="239" t="s">
        <v>430</v>
      </c>
      <c r="L22" s="259">
        <v>0</v>
      </c>
      <c r="M22" s="2"/>
      <c r="N22" s="18">
        <v>66</v>
      </c>
      <c r="O22" s="94" t="s">
        <v>399</v>
      </c>
      <c r="P22" s="93"/>
      <c r="Q22" s="102" t="s">
        <v>374</v>
      </c>
      <c r="R22" s="91">
        <v>0.1</v>
      </c>
      <c r="S22" s="194" t="s">
        <v>267</v>
      </c>
      <c r="T22" s="193">
        <v>0</v>
      </c>
      <c r="U22" s="239" t="s">
        <v>267</v>
      </c>
      <c r="V22" s="244">
        <v>0</v>
      </c>
      <c r="W22" s="239" t="s">
        <v>267</v>
      </c>
      <c r="X22" s="259">
        <v>0</v>
      </c>
    </row>
    <row r="23" spans="2:24" ht="15" customHeight="1" x14ac:dyDescent="0.15">
      <c r="B23" s="12">
        <v>9</v>
      </c>
      <c r="C23" s="94" t="s">
        <v>398</v>
      </c>
      <c r="D23" s="93"/>
      <c r="E23" s="92" t="s">
        <v>289</v>
      </c>
      <c r="F23" s="99">
        <v>3.0000000000000001E-3</v>
      </c>
      <c r="G23" s="194" t="s">
        <v>431</v>
      </c>
      <c r="H23" s="193">
        <v>0</v>
      </c>
      <c r="I23" s="239" t="s">
        <v>431</v>
      </c>
      <c r="J23" s="193">
        <v>0</v>
      </c>
      <c r="K23" s="239" t="s">
        <v>431</v>
      </c>
      <c r="L23" s="259">
        <v>0</v>
      </c>
      <c r="M23" s="2"/>
      <c r="N23" s="18">
        <v>67</v>
      </c>
      <c r="O23" s="94" t="s">
        <v>397</v>
      </c>
      <c r="P23" s="93"/>
      <c r="Q23" s="92" t="s">
        <v>289</v>
      </c>
      <c r="R23" s="91">
        <v>0.06</v>
      </c>
      <c r="S23" s="194" t="s">
        <v>439</v>
      </c>
      <c r="T23" s="193">
        <v>0</v>
      </c>
      <c r="U23" s="239" t="s">
        <v>439</v>
      </c>
      <c r="V23" s="244">
        <v>0</v>
      </c>
      <c r="W23" s="239" t="s">
        <v>439</v>
      </c>
      <c r="X23" s="259">
        <v>0</v>
      </c>
    </row>
    <row r="24" spans="2:24" ht="15" customHeight="1" x14ac:dyDescent="0.15">
      <c r="B24" s="12">
        <v>10</v>
      </c>
      <c r="C24" s="94" t="s">
        <v>396</v>
      </c>
      <c r="D24" s="93"/>
      <c r="E24" s="92" t="s">
        <v>297</v>
      </c>
      <c r="F24" s="99">
        <v>6.0000000000000001E-3</v>
      </c>
      <c r="G24" s="194" t="s">
        <v>429</v>
      </c>
      <c r="H24" s="193">
        <v>0</v>
      </c>
      <c r="I24" s="239" t="s">
        <v>429</v>
      </c>
      <c r="J24" s="193">
        <v>0</v>
      </c>
      <c r="K24" s="239" t="s">
        <v>429</v>
      </c>
      <c r="L24" s="259">
        <v>0</v>
      </c>
      <c r="M24" s="2"/>
      <c r="N24" s="18">
        <v>68</v>
      </c>
      <c r="O24" s="94" t="s">
        <v>395</v>
      </c>
      <c r="P24" s="93"/>
      <c r="Q24" s="92" t="s">
        <v>289</v>
      </c>
      <c r="R24" s="91">
        <v>0.03</v>
      </c>
      <c r="S24" s="194" t="s">
        <v>265</v>
      </c>
      <c r="T24" s="193">
        <v>0</v>
      </c>
      <c r="U24" s="239" t="s">
        <v>265</v>
      </c>
      <c r="V24" s="244">
        <v>0</v>
      </c>
      <c r="W24" s="239" t="s">
        <v>265</v>
      </c>
      <c r="X24" s="259">
        <v>0</v>
      </c>
    </row>
    <row r="25" spans="2:24" ht="15" customHeight="1" x14ac:dyDescent="0.15">
      <c r="B25" s="12">
        <v>11</v>
      </c>
      <c r="C25" s="94" t="s">
        <v>394</v>
      </c>
      <c r="D25" s="93"/>
      <c r="E25" s="92" t="s">
        <v>289</v>
      </c>
      <c r="F25" s="99">
        <v>0.03</v>
      </c>
      <c r="G25" s="194" t="s">
        <v>265</v>
      </c>
      <c r="H25" s="193">
        <v>0</v>
      </c>
      <c r="I25" s="239" t="s">
        <v>265</v>
      </c>
      <c r="J25" s="193">
        <v>0</v>
      </c>
      <c r="K25" s="239" t="s">
        <v>265</v>
      </c>
      <c r="L25" s="259">
        <v>0</v>
      </c>
      <c r="M25" s="2"/>
      <c r="N25" s="18">
        <v>69</v>
      </c>
      <c r="O25" s="94" t="s">
        <v>393</v>
      </c>
      <c r="P25" s="93"/>
      <c r="Q25" s="92" t="s">
        <v>289</v>
      </c>
      <c r="R25" s="91">
        <v>5.0000000000000001E-3</v>
      </c>
      <c r="S25" s="194" t="s">
        <v>430</v>
      </c>
      <c r="T25" s="193">
        <v>0</v>
      </c>
      <c r="U25" s="239" t="s">
        <v>430</v>
      </c>
      <c r="V25" s="244">
        <v>0</v>
      </c>
      <c r="W25" s="239" t="s">
        <v>430</v>
      </c>
      <c r="X25" s="259">
        <v>0</v>
      </c>
    </row>
    <row r="26" spans="2:24" ht="15" customHeight="1" x14ac:dyDescent="0.15">
      <c r="B26" s="12">
        <v>12</v>
      </c>
      <c r="C26" s="94" t="s">
        <v>392</v>
      </c>
      <c r="D26" s="93"/>
      <c r="E26" s="92" t="s">
        <v>297</v>
      </c>
      <c r="F26" s="99">
        <v>5.0000000000000001E-3</v>
      </c>
      <c r="G26" s="194" t="s">
        <v>266</v>
      </c>
      <c r="H26" s="193">
        <v>0</v>
      </c>
      <c r="I26" s="239" t="s">
        <v>266</v>
      </c>
      <c r="J26" s="193">
        <v>0</v>
      </c>
      <c r="K26" s="239" t="s">
        <v>266</v>
      </c>
      <c r="L26" s="259">
        <v>0</v>
      </c>
      <c r="M26" s="2"/>
      <c r="N26" s="18">
        <v>70</v>
      </c>
      <c r="O26" s="94" t="s">
        <v>391</v>
      </c>
      <c r="P26" s="93"/>
      <c r="Q26" s="92" t="s">
        <v>289</v>
      </c>
      <c r="R26" s="91">
        <v>8.9999999999999998E-4</v>
      </c>
      <c r="S26" s="194" t="s">
        <v>440</v>
      </c>
      <c r="T26" s="193">
        <v>0</v>
      </c>
      <c r="U26" s="239" t="s">
        <v>440</v>
      </c>
      <c r="V26" s="244">
        <v>0</v>
      </c>
      <c r="W26" s="239" t="s">
        <v>440</v>
      </c>
      <c r="X26" s="259">
        <v>0</v>
      </c>
    </row>
    <row r="27" spans="2:24" ht="15" customHeight="1" x14ac:dyDescent="0.15">
      <c r="B27" s="12">
        <v>13</v>
      </c>
      <c r="C27" s="94" t="s">
        <v>390</v>
      </c>
      <c r="D27" s="93"/>
      <c r="E27" s="92" t="s">
        <v>336</v>
      </c>
      <c r="F27" s="99">
        <v>1E-3</v>
      </c>
      <c r="G27" s="194" t="s">
        <v>432</v>
      </c>
      <c r="H27" s="193">
        <v>0</v>
      </c>
      <c r="I27" s="239" t="s">
        <v>432</v>
      </c>
      <c r="J27" s="193">
        <v>0</v>
      </c>
      <c r="K27" s="239" t="s">
        <v>432</v>
      </c>
      <c r="L27" s="259">
        <v>0</v>
      </c>
      <c r="M27" s="2"/>
      <c r="N27" s="18">
        <v>71</v>
      </c>
      <c r="O27" s="94" t="s">
        <v>389</v>
      </c>
      <c r="P27" s="93"/>
      <c r="Q27" s="92" t="s">
        <v>289</v>
      </c>
      <c r="R27" s="91">
        <v>0.01</v>
      </c>
      <c r="S27" s="194" t="s">
        <v>430</v>
      </c>
      <c r="T27" s="193">
        <v>0</v>
      </c>
      <c r="U27" s="239" t="s">
        <v>430</v>
      </c>
      <c r="V27" s="244">
        <v>0</v>
      </c>
      <c r="W27" s="239" t="s">
        <v>430</v>
      </c>
      <c r="X27" s="259">
        <v>0</v>
      </c>
    </row>
    <row r="28" spans="2:24" ht="15" customHeight="1" x14ac:dyDescent="0.15">
      <c r="B28" s="12">
        <v>14</v>
      </c>
      <c r="C28" s="94" t="s">
        <v>388</v>
      </c>
      <c r="D28" s="93"/>
      <c r="E28" s="92" t="s">
        <v>297</v>
      </c>
      <c r="F28" s="99">
        <v>0.01</v>
      </c>
      <c r="G28" s="194" t="s">
        <v>430</v>
      </c>
      <c r="H28" s="193">
        <v>0</v>
      </c>
      <c r="I28" s="239" t="s">
        <v>430</v>
      </c>
      <c r="J28" s="193">
        <v>0</v>
      </c>
      <c r="K28" s="239" t="s">
        <v>430</v>
      </c>
      <c r="L28" s="259">
        <v>0</v>
      </c>
      <c r="M28" s="2"/>
      <c r="N28" s="18">
        <v>72</v>
      </c>
      <c r="O28" s="94" t="s">
        <v>387</v>
      </c>
      <c r="P28" s="93"/>
      <c r="Q28" s="92" t="s">
        <v>289</v>
      </c>
      <c r="R28" s="91">
        <v>4.0000000000000001E-3</v>
      </c>
      <c r="S28" s="194" t="s">
        <v>427</v>
      </c>
      <c r="T28" s="193">
        <v>0</v>
      </c>
      <c r="U28" s="239" t="s">
        <v>427</v>
      </c>
      <c r="V28" s="244">
        <v>0</v>
      </c>
      <c r="W28" s="239" t="s">
        <v>427</v>
      </c>
      <c r="X28" s="259">
        <v>0</v>
      </c>
    </row>
    <row r="29" spans="2:24" ht="30" customHeight="1" x14ac:dyDescent="0.15">
      <c r="B29" s="12">
        <v>15</v>
      </c>
      <c r="C29" s="94" t="s">
        <v>386</v>
      </c>
      <c r="D29" s="93"/>
      <c r="E29" s="102" t="s">
        <v>374</v>
      </c>
      <c r="F29" s="99">
        <v>0.3</v>
      </c>
      <c r="G29" s="194" t="s">
        <v>282</v>
      </c>
      <c r="H29" s="193">
        <v>0</v>
      </c>
      <c r="I29" s="239" t="s">
        <v>282</v>
      </c>
      <c r="J29" s="193">
        <v>0</v>
      </c>
      <c r="K29" s="239" t="s">
        <v>282</v>
      </c>
      <c r="L29" s="259">
        <v>0</v>
      </c>
      <c r="M29" s="2"/>
      <c r="N29" s="18">
        <v>73</v>
      </c>
      <c r="O29" s="94" t="s">
        <v>385</v>
      </c>
      <c r="P29" s="93"/>
      <c r="Q29" s="92" t="s">
        <v>289</v>
      </c>
      <c r="R29" s="91">
        <v>0.02</v>
      </c>
      <c r="S29" s="194" t="s">
        <v>272</v>
      </c>
      <c r="T29" s="193">
        <v>0</v>
      </c>
      <c r="U29" s="239" t="s">
        <v>272</v>
      </c>
      <c r="V29" s="244">
        <v>0</v>
      </c>
      <c r="W29" s="239" t="s">
        <v>272</v>
      </c>
      <c r="X29" s="259">
        <v>0</v>
      </c>
    </row>
    <row r="30" spans="2:24" ht="15" customHeight="1" x14ac:dyDescent="0.15">
      <c r="B30" s="12">
        <v>16</v>
      </c>
      <c r="C30" s="94" t="s">
        <v>447</v>
      </c>
      <c r="D30" s="93"/>
      <c r="E30" s="92" t="s">
        <v>289</v>
      </c>
      <c r="F30" s="99">
        <v>2E-3</v>
      </c>
      <c r="G30" s="194" t="s">
        <v>438</v>
      </c>
      <c r="H30" s="193">
        <v>0</v>
      </c>
      <c r="I30" s="239" t="s">
        <v>438</v>
      </c>
      <c r="J30" s="193">
        <v>0</v>
      </c>
      <c r="K30" s="239" t="s">
        <v>438</v>
      </c>
      <c r="L30" s="259">
        <v>0</v>
      </c>
      <c r="M30" s="2"/>
      <c r="N30" s="18">
        <v>74</v>
      </c>
      <c r="O30" s="94" t="s">
        <v>383</v>
      </c>
      <c r="P30" s="93"/>
      <c r="Q30" s="92" t="s">
        <v>297</v>
      </c>
      <c r="R30" s="91"/>
      <c r="S30" s="194" t="s">
        <v>438</v>
      </c>
      <c r="T30" s="193">
        <v>0</v>
      </c>
      <c r="U30" s="239" t="s">
        <v>438</v>
      </c>
      <c r="V30" s="244">
        <v>0</v>
      </c>
      <c r="W30" s="239" t="s">
        <v>438</v>
      </c>
      <c r="X30" s="259">
        <v>0</v>
      </c>
    </row>
    <row r="31" spans="2:24" ht="15" customHeight="1" x14ac:dyDescent="0.15">
      <c r="B31" s="12">
        <v>17</v>
      </c>
      <c r="C31" s="94" t="s">
        <v>384</v>
      </c>
      <c r="D31" s="93"/>
      <c r="E31" s="92" t="s">
        <v>336</v>
      </c>
      <c r="F31" s="99">
        <v>0.09</v>
      </c>
      <c r="G31" s="194" t="s">
        <v>433</v>
      </c>
      <c r="H31" s="193">
        <v>0</v>
      </c>
      <c r="I31" s="239" t="s">
        <v>433</v>
      </c>
      <c r="J31" s="193">
        <v>0</v>
      </c>
      <c r="K31" s="239" t="s">
        <v>433</v>
      </c>
      <c r="L31" s="259">
        <v>0</v>
      </c>
      <c r="M31" s="2"/>
      <c r="N31" s="18">
        <v>75</v>
      </c>
      <c r="O31" s="94" t="s">
        <v>381</v>
      </c>
      <c r="P31" s="93"/>
      <c r="Q31" s="92" t="s">
        <v>289</v>
      </c>
      <c r="R31" s="91">
        <v>0.02</v>
      </c>
      <c r="S31" s="194" t="s">
        <v>272</v>
      </c>
      <c r="T31" s="193">
        <v>0</v>
      </c>
      <c r="U31" s="239" t="s">
        <v>272</v>
      </c>
      <c r="V31" s="244">
        <v>0</v>
      </c>
      <c r="W31" s="239" t="s">
        <v>272</v>
      </c>
      <c r="X31" s="259">
        <v>0</v>
      </c>
    </row>
    <row r="32" spans="2:24" ht="15" customHeight="1" x14ac:dyDescent="0.15">
      <c r="B32" s="12">
        <v>18</v>
      </c>
      <c r="C32" s="94" t="s">
        <v>382</v>
      </c>
      <c r="D32" s="93"/>
      <c r="E32" s="92" t="s">
        <v>291</v>
      </c>
      <c r="F32" s="99">
        <v>6.0000000000000001E-3</v>
      </c>
      <c r="G32" s="194" t="s">
        <v>429</v>
      </c>
      <c r="H32" s="193">
        <v>0</v>
      </c>
      <c r="I32" s="239" t="s">
        <v>429</v>
      </c>
      <c r="J32" s="193">
        <v>0</v>
      </c>
      <c r="K32" s="239" t="s">
        <v>429</v>
      </c>
      <c r="L32" s="259">
        <v>0</v>
      </c>
      <c r="M32" s="2"/>
      <c r="N32" s="18">
        <v>76</v>
      </c>
      <c r="O32" s="94" t="s">
        <v>379</v>
      </c>
      <c r="P32" s="93"/>
      <c r="Q32" s="92" t="s">
        <v>291</v>
      </c>
      <c r="R32" s="91">
        <v>0.05</v>
      </c>
      <c r="S32" s="194" t="s">
        <v>277</v>
      </c>
      <c r="T32" s="193">
        <v>0</v>
      </c>
      <c r="U32" s="239" t="s">
        <v>277</v>
      </c>
      <c r="V32" s="244">
        <v>0</v>
      </c>
      <c r="W32" s="239" t="s">
        <v>277</v>
      </c>
      <c r="X32" s="259">
        <v>0</v>
      </c>
    </row>
    <row r="33" spans="2:24" ht="15" customHeight="1" x14ac:dyDescent="0.15">
      <c r="B33" s="12">
        <v>19</v>
      </c>
      <c r="C33" s="94" t="s">
        <v>380</v>
      </c>
      <c r="D33" s="93"/>
      <c r="E33" s="92" t="s">
        <v>289</v>
      </c>
      <c r="F33" s="99">
        <v>8.9999999999999993E-3</v>
      </c>
      <c r="G33" s="194" t="s">
        <v>434</v>
      </c>
      <c r="H33" s="193">
        <v>0</v>
      </c>
      <c r="I33" s="239" t="s">
        <v>434</v>
      </c>
      <c r="J33" s="193">
        <v>0</v>
      </c>
      <c r="K33" s="239" t="s">
        <v>434</v>
      </c>
      <c r="L33" s="259">
        <v>0</v>
      </c>
      <c r="M33" s="2"/>
      <c r="N33" s="18">
        <v>77</v>
      </c>
      <c r="O33" s="94" t="s">
        <v>377</v>
      </c>
      <c r="P33" s="93"/>
      <c r="Q33" s="92" t="s">
        <v>291</v>
      </c>
      <c r="R33" s="91">
        <v>5.0000000000000001E-4</v>
      </c>
      <c r="S33" s="194" t="s">
        <v>441</v>
      </c>
      <c r="T33" s="193">
        <v>0</v>
      </c>
      <c r="U33" s="239" t="s">
        <v>441</v>
      </c>
      <c r="V33" s="244">
        <v>0</v>
      </c>
      <c r="W33" s="239" t="s">
        <v>441</v>
      </c>
      <c r="X33" s="259">
        <v>0</v>
      </c>
    </row>
    <row r="34" spans="2:24" ht="30" customHeight="1" x14ac:dyDescent="0.15">
      <c r="B34" s="12">
        <v>20</v>
      </c>
      <c r="C34" s="94" t="s">
        <v>378</v>
      </c>
      <c r="D34" s="93"/>
      <c r="E34" s="92" t="s">
        <v>289</v>
      </c>
      <c r="F34" s="99">
        <v>0.03</v>
      </c>
      <c r="G34" s="194" t="s">
        <v>265</v>
      </c>
      <c r="H34" s="193">
        <v>0</v>
      </c>
      <c r="I34" s="239" t="s">
        <v>265</v>
      </c>
      <c r="J34" s="193">
        <v>0</v>
      </c>
      <c r="K34" s="239" t="s">
        <v>265</v>
      </c>
      <c r="L34" s="259">
        <v>0</v>
      </c>
      <c r="M34" s="2"/>
      <c r="N34" s="18">
        <v>78</v>
      </c>
      <c r="O34" s="94" t="s">
        <v>375</v>
      </c>
      <c r="P34" s="93"/>
      <c r="Q34" s="102" t="s">
        <v>374</v>
      </c>
      <c r="R34" s="91">
        <v>0.01</v>
      </c>
      <c r="S34" s="194" t="s">
        <v>430</v>
      </c>
      <c r="T34" s="193">
        <v>0</v>
      </c>
      <c r="U34" s="239" t="s">
        <v>430</v>
      </c>
      <c r="V34" s="244">
        <v>0</v>
      </c>
      <c r="W34" s="239" t="s">
        <v>430</v>
      </c>
      <c r="X34" s="259">
        <v>0</v>
      </c>
    </row>
    <row r="35" spans="2:24" ht="15" customHeight="1" x14ac:dyDescent="0.15">
      <c r="B35" s="12">
        <v>21</v>
      </c>
      <c r="C35" s="94" t="s">
        <v>376</v>
      </c>
      <c r="D35" s="93"/>
      <c r="E35" s="92" t="s">
        <v>291</v>
      </c>
      <c r="F35" s="99">
        <v>0.08</v>
      </c>
      <c r="G35" s="194" t="s">
        <v>435</v>
      </c>
      <c r="H35" s="193">
        <v>0</v>
      </c>
      <c r="I35" s="239" t="s">
        <v>435</v>
      </c>
      <c r="J35" s="193">
        <v>0</v>
      </c>
      <c r="K35" s="239" t="s">
        <v>435</v>
      </c>
      <c r="L35" s="259">
        <v>0</v>
      </c>
      <c r="M35" s="2"/>
      <c r="N35" s="18">
        <v>79</v>
      </c>
      <c r="O35" s="94" t="s">
        <v>372</v>
      </c>
      <c r="P35" s="93"/>
      <c r="Q35" s="92" t="s">
        <v>291</v>
      </c>
      <c r="R35" s="91">
        <v>0.03</v>
      </c>
      <c r="S35" s="194" t="s">
        <v>265</v>
      </c>
      <c r="T35" s="193">
        <v>0</v>
      </c>
      <c r="U35" s="239" t="s">
        <v>265</v>
      </c>
      <c r="V35" s="244">
        <v>0</v>
      </c>
      <c r="W35" s="239" t="s">
        <v>265</v>
      </c>
      <c r="X35" s="259">
        <v>0</v>
      </c>
    </row>
    <row r="36" spans="2:24" ht="15" customHeight="1" x14ac:dyDescent="0.15">
      <c r="B36" s="12">
        <v>22</v>
      </c>
      <c r="C36" s="94" t="s">
        <v>373</v>
      </c>
      <c r="D36" s="93"/>
      <c r="E36" s="92" t="s">
        <v>297</v>
      </c>
      <c r="F36" s="99">
        <v>0.01</v>
      </c>
      <c r="G36" s="194" t="s">
        <v>430</v>
      </c>
      <c r="H36" s="193">
        <v>0</v>
      </c>
      <c r="I36" s="239" t="s">
        <v>430</v>
      </c>
      <c r="J36" s="193">
        <v>0</v>
      </c>
      <c r="K36" s="239" t="s">
        <v>430</v>
      </c>
      <c r="L36" s="259">
        <v>0</v>
      </c>
      <c r="M36" s="2"/>
      <c r="N36" s="18">
        <v>80</v>
      </c>
      <c r="O36" s="94" t="s">
        <v>370</v>
      </c>
      <c r="P36" s="93"/>
      <c r="Q36" s="92" t="s">
        <v>291</v>
      </c>
      <c r="R36" s="91">
        <v>0.05</v>
      </c>
      <c r="S36" s="194" t="s">
        <v>277</v>
      </c>
      <c r="T36" s="193">
        <v>0</v>
      </c>
      <c r="U36" s="239" t="s">
        <v>277</v>
      </c>
      <c r="V36" s="244">
        <v>0</v>
      </c>
      <c r="W36" s="239" t="s">
        <v>277</v>
      </c>
      <c r="X36" s="259">
        <v>0</v>
      </c>
    </row>
    <row r="37" spans="2:24" ht="15" customHeight="1" x14ac:dyDescent="0.15">
      <c r="B37" s="12">
        <v>23</v>
      </c>
      <c r="C37" s="94" t="s">
        <v>371</v>
      </c>
      <c r="D37" s="93"/>
      <c r="E37" s="92" t="s">
        <v>289</v>
      </c>
      <c r="F37" s="99">
        <v>0.02</v>
      </c>
      <c r="G37" s="194" t="s">
        <v>272</v>
      </c>
      <c r="H37" s="193">
        <v>0</v>
      </c>
      <c r="I37" s="239" t="s">
        <v>272</v>
      </c>
      <c r="J37" s="193">
        <v>0</v>
      </c>
      <c r="K37" s="239" t="s">
        <v>272</v>
      </c>
      <c r="L37" s="259">
        <v>0</v>
      </c>
      <c r="M37" s="2"/>
      <c r="N37" s="18">
        <v>81</v>
      </c>
      <c r="O37" s="94" t="s">
        <v>368</v>
      </c>
      <c r="P37" s="93"/>
      <c r="Q37" s="92" t="s">
        <v>297</v>
      </c>
      <c r="R37" s="91">
        <v>6.0000000000000001E-3</v>
      </c>
      <c r="S37" s="194" t="s">
        <v>429</v>
      </c>
      <c r="T37" s="193">
        <v>0</v>
      </c>
      <c r="U37" s="239" t="s">
        <v>429</v>
      </c>
      <c r="V37" s="244">
        <v>0</v>
      </c>
      <c r="W37" s="239" t="s">
        <v>429</v>
      </c>
      <c r="X37" s="259">
        <v>0</v>
      </c>
    </row>
    <row r="38" spans="2:24" ht="15" customHeight="1" x14ac:dyDescent="0.15">
      <c r="B38" s="12">
        <v>24</v>
      </c>
      <c r="C38" s="94" t="s">
        <v>369</v>
      </c>
      <c r="D38" s="93"/>
      <c r="E38" s="92" t="s">
        <v>291</v>
      </c>
      <c r="F38" s="99">
        <v>0.03</v>
      </c>
      <c r="G38" s="194" t="s">
        <v>265</v>
      </c>
      <c r="H38" s="193">
        <v>0</v>
      </c>
      <c r="I38" s="239" t="s">
        <v>265</v>
      </c>
      <c r="J38" s="193">
        <v>0</v>
      </c>
      <c r="K38" s="239" t="s">
        <v>265</v>
      </c>
      <c r="L38" s="259">
        <v>0</v>
      </c>
      <c r="M38" s="2"/>
      <c r="N38" s="18">
        <v>82</v>
      </c>
      <c r="O38" s="94" t="s">
        <v>366</v>
      </c>
      <c r="P38" s="93"/>
      <c r="Q38" s="92" t="s">
        <v>291</v>
      </c>
      <c r="R38" s="91">
        <v>7.0000000000000001E-3</v>
      </c>
      <c r="S38" s="194" t="s">
        <v>442</v>
      </c>
      <c r="T38" s="193">
        <v>0</v>
      </c>
      <c r="U38" s="239" t="s">
        <v>442</v>
      </c>
      <c r="V38" s="244">
        <v>0</v>
      </c>
      <c r="W38" s="239" t="s">
        <v>442</v>
      </c>
      <c r="X38" s="259">
        <v>0</v>
      </c>
    </row>
    <row r="39" spans="2:24" ht="15" customHeight="1" x14ac:dyDescent="0.15">
      <c r="B39" s="12">
        <v>25</v>
      </c>
      <c r="C39" s="94" t="s">
        <v>367</v>
      </c>
      <c r="D39" s="93"/>
      <c r="E39" s="92" t="s">
        <v>291</v>
      </c>
      <c r="F39" s="99">
        <v>0.1</v>
      </c>
      <c r="G39" s="194" t="s">
        <v>267</v>
      </c>
      <c r="H39" s="193">
        <v>0</v>
      </c>
      <c r="I39" s="239" t="s">
        <v>267</v>
      </c>
      <c r="J39" s="193">
        <v>0</v>
      </c>
      <c r="K39" s="239" t="s">
        <v>267</v>
      </c>
      <c r="L39" s="259">
        <v>0</v>
      </c>
      <c r="M39" s="2"/>
      <c r="N39" s="18">
        <v>83</v>
      </c>
      <c r="O39" s="94" t="s">
        <v>364</v>
      </c>
      <c r="P39" s="93"/>
      <c r="Q39" s="92" t="s">
        <v>289</v>
      </c>
      <c r="R39" s="91">
        <v>0.01</v>
      </c>
      <c r="S39" s="194" t="s">
        <v>430</v>
      </c>
      <c r="T39" s="193">
        <v>0</v>
      </c>
      <c r="U39" s="239" t="s">
        <v>430</v>
      </c>
      <c r="V39" s="244">
        <v>0</v>
      </c>
      <c r="W39" s="239" t="s">
        <v>430</v>
      </c>
      <c r="X39" s="259">
        <v>0</v>
      </c>
    </row>
    <row r="40" spans="2:24" ht="15" customHeight="1" x14ac:dyDescent="0.15">
      <c r="B40" s="12">
        <v>26</v>
      </c>
      <c r="C40" s="94" t="s">
        <v>365</v>
      </c>
      <c r="D40" s="93"/>
      <c r="E40" s="92" t="s">
        <v>297</v>
      </c>
      <c r="F40" s="99">
        <v>5.9999999999999995E-4</v>
      </c>
      <c r="G40" s="194" t="s">
        <v>436</v>
      </c>
      <c r="H40" s="193">
        <v>0</v>
      </c>
      <c r="I40" s="239" t="s">
        <v>436</v>
      </c>
      <c r="J40" s="193">
        <v>0</v>
      </c>
      <c r="K40" s="239" t="s">
        <v>436</v>
      </c>
      <c r="L40" s="259">
        <v>0</v>
      </c>
      <c r="M40" s="2"/>
      <c r="N40" s="18">
        <v>84</v>
      </c>
      <c r="O40" s="94" t="s">
        <v>362</v>
      </c>
      <c r="P40" s="93"/>
      <c r="Q40" s="92" t="s">
        <v>291</v>
      </c>
      <c r="R40" s="91">
        <v>0.1</v>
      </c>
      <c r="S40" s="194" t="s">
        <v>267</v>
      </c>
      <c r="T40" s="193">
        <v>0</v>
      </c>
      <c r="U40" s="239" t="s">
        <v>267</v>
      </c>
      <c r="V40" s="244">
        <v>0</v>
      </c>
      <c r="W40" s="239" t="s">
        <v>267</v>
      </c>
      <c r="X40" s="259">
        <v>0</v>
      </c>
    </row>
    <row r="41" spans="2:24" ht="15" customHeight="1" x14ac:dyDescent="0.15">
      <c r="B41" s="12">
        <v>27</v>
      </c>
      <c r="C41" s="94" t="s">
        <v>363</v>
      </c>
      <c r="D41" s="93"/>
      <c r="E41" s="92" t="s">
        <v>338</v>
      </c>
      <c r="F41" s="99">
        <v>8.0000000000000002E-3</v>
      </c>
      <c r="G41" s="194" t="s">
        <v>437</v>
      </c>
      <c r="H41" s="193">
        <v>0</v>
      </c>
      <c r="I41" s="239" t="s">
        <v>437</v>
      </c>
      <c r="J41" s="193">
        <v>0</v>
      </c>
      <c r="K41" s="239" t="s">
        <v>437</v>
      </c>
      <c r="L41" s="259">
        <v>0</v>
      </c>
      <c r="M41" s="125"/>
      <c r="N41" s="18">
        <v>85</v>
      </c>
      <c r="O41" s="94" t="s">
        <v>360</v>
      </c>
      <c r="P41" s="93"/>
      <c r="Q41" s="92" t="s">
        <v>289</v>
      </c>
      <c r="R41" s="91">
        <v>0.03</v>
      </c>
      <c r="S41" s="194" t="s">
        <v>265</v>
      </c>
      <c r="T41" s="193">
        <v>0</v>
      </c>
      <c r="U41" s="239" t="s">
        <v>265</v>
      </c>
      <c r="V41" s="244">
        <v>0</v>
      </c>
      <c r="W41" s="239" t="s">
        <v>265</v>
      </c>
      <c r="X41" s="259">
        <v>0</v>
      </c>
    </row>
    <row r="42" spans="2:24" ht="30" customHeight="1" x14ac:dyDescent="0.15">
      <c r="B42" s="12">
        <v>28</v>
      </c>
      <c r="C42" s="94" t="s">
        <v>361</v>
      </c>
      <c r="D42" s="93"/>
      <c r="E42" s="102" t="s">
        <v>301</v>
      </c>
      <c r="F42" s="99">
        <v>0.08</v>
      </c>
      <c r="G42" s="194" t="s">
        <v>435</v>
      </c>
      <c r="H42" s="193">
        <v>0</v>
      </c>
      <c r="I42" s="239" t="s">
        <v>435</v>
      </c>
      <c r="J42" s="193">
        <v>0</v>
      </c>
      <c r="K42" s="239" t="s">
        <v>435</v>
      </c>
      <c r="L42" s="259">
        <v>0</v>
      </c>
      <c r="M42" s="2"/>
      <c r="N42" s="18">
        <v>86</v>
      </c>
      <c r="O42" s="94" t="s">
        <v>358</v>
      </c>
      <c r="P42" s="93"/>
      <c r="Q42" s="92" t="s">
        <v>289</v>
      </c>
      <c r="R42" s="91">
        <v>0.02</v>
      </c>
      <c r="S42" s="194" t="s">
        <v>272</v>
      </c>
      <c r="T42" s="193">
        <v>0</v>
      </c>
      <c r="U42" s="239" t="s">
        <v>272</v>
      </c>
      <c r="V42" s="244">
        <v>0</v>
      </c>
      <c r="W42" s="239" t="s">
        <v>272</v>
      </c>
      <c r="X42" s="259">
        <v>0</v>
      </c>
    </row>
    <row r="43" spans="2:24" ht="15" customHeight="1" x14ac:dyDescent="0.15">
      <c r="B43" s="12">
        <v>29</v>
      </c>
      <c r="C43" s="94" t="s">
        <v>359</v>
      </c>
      <c r="D43" s="93"/>
      <c r="E43" s="92" t="s">
        <v>297</v>
      </c>
      <c r="F43" s="99">
        <v>0.02</v>
      </c>
      <c r="G43" s="194" t="s">
        <v>272</v>
      </c>
      <c r="H43" s="193">
        <v>0</v>
      </c>
      <c r="I43" s="239" t="s">
        <v>272</v>
      </c>
      <c r="J43" s="193">
        <v>0</v>
      </c>
      <c r="K43" s="239" t="s">
        <v>272</v>
      </c>
      <c r="L43" s="259">
        <v>0</v>
      </c>
      <c r="M43" s="2"/>
      <c r="N43" s="18">
        <v>87</v>
      </c>
      <c r="O43" s="94" t="s">
        <v>355</v>
      </c>
      <c r="P43" s="93"/>
      <c r="Q43" s="92" t="s">
        <v>291</v>
      </c>
      <c r="R43" s="91">
        <v>0.02</v>
      </c>
      <c r="S43" s="194" t="s">
        <v>272</v>
      </c>
      <c r="T43" s="193">
        <v>0</v>
      </c>
      <c r="U43" s="239" t="s">
        <v>272</v>
      </c>
      <c r="V43" s="244">
        <v>0</v>
      </c>
      <c r="W43" s="239" t="s">
        <v>272</v>
      </c>
      <c r="X43" s="259">
        <v>0</v>
      </c>
    </row>
    <row r="44" spans="2:24" ht="15" customHeight="1" x14ac:dyDescent="0.15">
      <c r="B44" s="12">
        <v>30</v>
      </c>
      <c r="C44" s="94" t="s">
        <v>357</v>
      </c>
      <c r="D44" s="93"/>
      <c r="E44" s="102" t="s">
        <v>356</v>
      </c>
      <c r="F44" s="99">
        <v>2.9999999999999997E-4</v>
      </c>
      <c r="G44" s="194" t="s">
        <v>467</v>
      </c>
      <c r="H44" s="193">
        <v>0</v>
      </c>
      <c r="I44" s="239" t="s">
        <v>467</v>
      </c>
      <c r="J44" s="193">
        <v>0</v>
      </c>
      <c r="K44" s="239" t="s">
        <v>467</v>
      </c>
      <c r="L44" s="259">
        <v>0</v>
      </c>
      <c r="M44" s="2"/>
      <c r="N44" s="18">
        <v>88</v>
      </c>
      <c r="O44" s="94" t="s">
        <v>353</v>
      </c>
      <c r="P44" s="93"/>
      <c r="Q44" s="92" t="s">
        <v>336</v>
      </c>
      <c r="R44" s="91">
        <v>0.03</v>
      </c>
      <c r="S44" s="194" t="s">
        <v>265</v>
      </c>
      <c r="T44" s="193">
        <v>0</v>
      </c>
      <c r="U44" s="239" t="s">
        <v>265</v>
      </c>
      <c r="V44" s="244">
        <v>0</v>
      </c>
      <c r="W44" s="239" t="s">
        <v>265</v>
      </c>
      <c r="X44" s="259">
        <v>0</v>
      </c>
    </row>
    <row r="45" spans="2:24" ht="15" customHeight="1" x14ac:dyDescent="0.15">
      <c r="B45" s="12">
        <v>31</v>
      </c>
      <c r="C45" s="94" t="s">
        <v>354</v>
      </c>
      <c r="D45" s="93"/>
      <c r="E45" s="92" t="s">
        <v>289</v>
      </c>
      <c r="F45" s="99">
        <v>5.0000000000000001E-3</v>
      </c>
      <c r="G45" s="194" t="s">
        <v>266</v>
      </c>
      <c r="H45" s="193">
        <v>0</v>
      </c>
      <c r="I45" s="239" t="s">
        <v>266</v>
      </c>
      <c r="J45" s="193">
        <v>0</v>
      </c>
      <c r="K45" s="239" t="s">
        <v>266</v>
      </c>
      <c r="L45" s="259">
        <v>0</v>
      </c>
      <c r="M45" s="2"/>
      <c r="N45" s="18">
        <v>89</v>
      </c>
      <c r="O45" s="94" t="s">
        <v>351</v>
      </c>
      <c r="P45" s="93"/>
      <c r="Q45" s="92" t="s">
        <v>289</v>
      </c>
      <c r="R45" s="91">
        <v>0.05</v>
      </c>
      <c r="S45" s="194" t="s">
        <v>277</v>
      </c>
      <c r="T45" s="193">
        <v>0</v>
      </c>
      <c r="U45" s="239" t="s">
        <v>277</v>
      </c>
      <c r="V45" s="244">
        <v>0</v>
      </c>
      <c r="W45" s="239" t="s">
        <v>277</v>
      </c>
      <c r="X45" s="259">
        <v>0</v>
      </c>
    </row>
    <row r="46" spans="2:24" ht="15" customHeight="1" x14ac:dyDescent="0.15">
      <c r="B46" s="12">
        <v>32</v>
      </c>
      <c r="C46" s="94" t="s">
        <v>352</v>
      </c>
      <c r="D46" s="93"/>
      <c r="E46" s="92" t="s">
        <v>336</v>
      </c>
      <c r="F46" s="99">
        <v>0.3</v>
      </c>
      <c r="G46" s="194" t="s">
        <v>282</v>
      </c>
      <c r="H46" s="193">
        <v>0</v>
      </c>
      <c r="I46" s="239" t="s">
        <v>282</v>
      </c>
      <c r="J46" s="193">
        <v>0</v>
      </c>
      <c r="K46" s="239" t="s">
        <v>282</v>
      </c>
      <c r="L46" s="259">
        <v>0</v>
      </c>
      <c r="M46" s="2"/>
      <c r="N46" s="18">
        <v>90</v>
      </c>
      <c r="O46" s="94" t="s">
        <v>349</v>
      </c>
      <c r="P46" s="93"/>
      <c r="Q46" s="92" t="s">
        <v>336</v>
      </c>
      <c r="R46" s="91">
        <v>0.09</v>
      </c>
      <c r="S46" s="194" t="s">
        <v>433</v>
      </c>
      <c r="T46" s="193">
        <v>0</v>
      </c>
      <c r="U46" s="239" t="s">
        <v>433</v>
      </c>
      <c r="V46" s="244">
        <v>0</v>
      </c>
      <c r="W46" s="239" t="s">
        <v>433</v>
      </c>
      <c r="X46" s="259">
        <v>0</v>
      </c>
    </row>
    <row r="47" spans="2:24" ht="15" customHeight="1" x14ac:dyDescent="0.15">
      <c r="B47" s="12">
        <v>33</v>
      </c>
      <c r="C47" s="94" t="s">
        <v>350</v>
      </c>
      <c r="D47" s="93"/>
      <c r="E47" s="92" t="s">
        <v>289</v>
      </c>
      <c r="F47" s="99">
        <v>0.03</v>
      </c>
      <c r="G47" s="194" t="s">
        <v>265</v>
      </c>
      <c r="H47" s="193">
        <v>0</v>
      </c>
      <c r="I47" s="239" t="s">
        <v>265</v>
      </c>
      <c r="J47" s="193">
        <v>0</v>
      </c>
      <c r="K47" s="239" t="s">
        <v>265</v>
      </c>
      <c r="L47" s="259">
        <v>0</v>
      </c>
      <c r="M47" s="2"/>
      <c r="N47" s="18">
        <v>91</v>
      </c>
      <c r="O47" s="94" t="s">
        <v>347</v>
      </c>
      <c r="P47" s="93"/>
      <c r="Q47" s="92" t="s">
        <v>297</v>
      </c>
      <c r="R47" s="91">
        <v>7.0000000000000001E-3</v>
      </c>
      <c r="S47" s="194" t="s">
        <v>442</v>
      </c>
      <c r="T47" s="193">
        <v>0</v>
      </c>
      <c r="U47" s="239" t="s">
        <v>442</v>
      </c>
      <c r="V47" s="244">
        <v>0</v>
      </c>
      <c r="W47" s="239" t="s">
        <v>442</v>
      </c>
      <c r="X47" s="259">
        <v>0</v>
      </c>
    </row>
    <row r="48" spans="2:24" ht="15" customHeight="1" x14ac:dyDescent="0.15">
      <c r="B48" s="12">
        <v>34</v>
      </c>
      <c r="C48" s="94" t="s">
        <v>348</v>
      </c>
      <c r="D48" s="93"/>
      <c r="E48" s="92" t="s">
        <v>289</v>
      </c>
      <c r="F48" s="99">
        <v>2</v>
      </c>
      <c r="G48" s="194" t="s">
        <v>275</v>
      </c>
      <c r="H48" s="193">
        <v>0</v>
      </c>
      <c r="I48" s="239" t="s">
        <v>275</v>
      </c>
      <c r="J48" s="193">
        <v>0</v>
      </c>
      <c r="K48" s="239" t="s">
        <v>275</v>
      </c>
      <c r="L48" s="259">
        <v>0</v>
      </c>
      <c r="M48" s="2"/>
      <c r="N48" s="18">
        <v>92</v>
      </c>
      <c r="O48" s="94" t="s">
        <v>345</v>
      </c>
      <c r="P48" s="93"/>
      <c r="Q48" s="92" t="s">
        <v>336</v>
      </c>
      <c r="R48" s="91">
        <v>0.05</v>
      </c>
      <c r="S48" s="194" t="s">
        <v>277</v>
      </c>
      <c r="T48" s="193">
        <v>0</v>
      </c>
      <c r="U48" s="239" t="s">
        <v>277</v>
      </c>
      <c r="V48" s="244">
        <v>0</v>
      </c>
      <c r="W48" s="239" t="s">
        <v>277</v>
      </c>
      <c r="X48" s="259">
        <v>0</v>
      </c>
    </row>
    <row r="49" spans="2:24" ht="30" customHeight="1" x14ac:dyDescent="0.15">
      <c r="B49" s="12">
        <v>35</v>
      </c>
      <c r="C49" s="94" t="s">
        <v>346</v>
      </c>
      <c r="D49" s="93"/>
      <c r="E49" s="102" t="s">
        <v>325</v>
      </c>
      <c r="F49" s="99">
        <v>0.02</v>
      </c>
      <c r="G49" s="194" t="s">
        <v>272</v>
      </c>
      <c r="H49" s="193">
        <v>0</v>
      </c>
      <c r="I49" s="239" t="s">
        <v>272</v>
      </c>
      <c r="J49" s="193">
        <v>0</v>
      </c>
      <c r="K49" s="239" t="s">
        <v>272</v>
      </c>
      <c r="L49" s="259">
        <v>0</v>
      </c>
      <c r="M49" s="2"/>
      <c r="N49" s="18">
        <v>93</v>
      </c>
      <c r="O49" s="94" t="s">
        <v>343</v>
      </c>
      <c r="P49" s="93"/>
      <c r="Q49" s="92" t="s">
        <v>289</v>
      </c>
      <c r="R49" s="91">
        <v>0.05</v>
      </c>
      <c r="S49" s="194" t="s">
        <v>277</v>
      </c>
      <c r="T49" s="193">
        <v>0</v>
      </c>
      <c r="U49" s="239" t="s">
        <v>277</v>
      </c>
      <c r="V49" s="244">
        <v>0</v>
      </c>
      <c r="W49" s="239" t="s">
        <v>277</v>
      </c>
      <c r="X49" s="259">
        <v>0</v>
      </c>
    </row>
    <row r="50" spans="2:24" ht="15" customHeight="1" x14ac:dyDescent="0.15">
      <c r="B50" s="12">
        <v>36</v>
      </c>
      <c r="C50" s="94" t="s">
        <v>344</v>
      </c>
      <c r="D50" s="93"/>
      <c r="E50" s="92" t="s">
        <v>289</v>
      </c>
      <c r="F50" s="99">
        <v>0.02</v>
      </c>
      <c r="G50" s="194" t="s">
        <v>272</v>
      </c>
      <c r="H50" s="193">
        <v>0</v>
      </c>
      <c r="I50" s="239" t="s">
        <v>272</v>
      </c>
      <c r="J50" s="193">
        <v>0</v>
      </c>
      <c r="K50" s="239" t="s">
        <v>272</v>
      </c>
      <c r="L50" s="259">
        <v>0</v>
      </c>
      <c r="M50" s="2"/>
      <c r="N50" s="18">
        <v>94</v>
      </c>
      <c r="O50" s="94" t="s">
        <v>341</v>
      </c>
      <c r="P50" s="93"/>
      <c r="Q50" s="92" t="s">
        <v>291</v>
      </c>
      <c r="R50" s="91">
        <v>0.03</v>
      </c>
      <c r="S50" s="194" t="s">
        <v>265</v>
      </c>
      <c r="T50" s="193">
        <v>0</v>
      </c>
      <c r="U50" s="239" t="s">
        <v>265</v>
      </c>
      <c r="V50" s="244">
        <v>0</v>
      </c>
      <c r="W50" s="239" t="s">
        <v>265</v>
      </c>
      <c r="X50" s="259">
        <v>0</v>
      </c>
    </row>
    <row r="51" spans="2:24" ht="21.75" customHeight="1" x14ac:dyDescent="0.15">
      <c r="B51" s="12">
        <v>37</v>
      </c>
      <c r="C51" s="94" t="s">
        <v>342</v>
      </c>
      <c r="D51" s="93"/>
      <c r="E51" s="92" t="s">
        <v>289</v>
      </c>
      <c r="F51" s="99">
        <v>1E-4</v>
      </c>
      <c r="G51" s="194" t="s">
        <v>276</v>
      </c>
      <c r="H51" s="193">
        <v>0</v>
      </c>
      <c r="I51" s="239" t="s">
        <v>276</v>
      </c>
      <c r="J51" s="193">
        <v>0</v>
      </c>
      <c r="K51" s="239" t="s">
        <v>276</v>
      </c>
      <c r="L51" s="259">
        <v>0</v>
      </c>
      <c r="M51" s="2"/>
      <c r="N51" s="18">
        <v>95</v>
      </c>
      <c r="O51" s="94" t="s">
        <v>339</v>
      </c>
      <c r="P51" s="93"/>
      <c r="Q51" s="92" t="s">
        <v>338</v>
      </c>
      <c r="R51" s="91">
        <v>0.1</v>
      </c>
      <c r="S51" s="194" t="s">
        <v>267</v>
      </c>
      <c r="T51" s="193">
        <v>0</v>
      </c>
      <c r="U51" s="239" t="s">
        <v>267</v>
      </c>
      <c r="V51" s="244">
        <v>0</v>
      </c>
      <c r="W51" s="239" t="s">
        <v>267</v>
      </c>
      <c r="X51" s="259">
        <v>0</v>
      </c>
    </row>
    <row r="52" spans="2:24" ht="15" customHeight="1" x14ac:dyDescent="0.15">
      <c r="B52" s="12">
        <v>38</v>
      </c>
      <c r="C52" s="94" t="s">
        <v>340</v>
      </c>
      <c r="D52" s="93"/>
      <c r="E52" s="102" t="s">
        <v>297</v>
      </c>
      <c r="F52" s="99">
        <v>3.0000000000000001E-3</v>
      </c>
      <c r="G52" s="194" t="s">
        <v>431</v>
      </c>
      <c r="H52" s="193">
        <v>0</v>
      </c>
      <c r="I52" s="239" t="s">
        <v>431</v>
      </c>
      <c r="J52" s="193">
        <v>0</v>
      </c>
      <c r="K52" s="239" t="s">
        <v>431</v>
      </c>
      <c r="L52" s="259">
        <v>0</v>
      </c>
      <c r="M52" s="2"/>
      <c r="N52" s="18">
        <v>96</v>
      </c>
      <c r="O52" s="94" t="s">
        <v>337</v>
      </c>
      <c r="P52" s="93"/>
      <c r="Q52" s="92" t="s">
        <v>336</v>
      </c>
      <c r="R52" s="91">
        <v>0.02</v>
      </c>
      <c r="S52" s="194" t="s">
        <v>272</v>
      </c>
      <c r="T52" s="193">
        <v>0</v>
      </c>
      <c r="U52" s="239" t="s">
        <v>272</v>
      </c>
      <c r="V52" s="244">
        <v>0</v>
      </c>
      <c r="W52" s="239" t="s">
        <v>272</v>
      </c>
      <c r="X52" s="259">
        <v>0</v>
      </c>
    </row>
    <row r="53" spans="2:24" ht="15" customHeight="1" x14ac:dyDescent="0.15">
      <c r="B53" s="12">
        <v>39</v>
      </c>
      <c r="C53" s="94" t="s">
        <v>423</v>
      </c>
      <c r="D53" s="93"/>
      <c r="E53" s="92" t="s">
        <v>291</v>
      </c>
      <c r="F53" s="99">
        <v>0.05</v>
      </c>
      <c r="G53" s="194" t="s">
        <v>277</v>
      </c>
      <c r="H53" s="193">
        <v>0</v>
      </c>
      <c r="I53" s="239" t="s">
        <v>277</v>
      </c>
      <c r="J53" s="193">
        <v>0</v>
      </c>
      <c r="K53" s="239" t="s">
        <v>277</v>
      </c>
      <c r="L53" s="259">
        <v>0</v>
      </c>
      <c r="M53" s="2"/>
      <c r="N53" s="18">
        <v>97</v>
      </c>
      <c r="O53" s="94" t="s">
        <v>334</v>
      </c>
      <c r="P53" s="93"/>
      <c r="Q53" s="92" t="s">
        <v>291</v>
      </c>
      <c r="R53" s="91">
        <v>0.1</v>
      </c>
      <c r="S53" s="194" t="s">
        <v>267</v>
      </c>
      <c r="T53" s="193">
        <v>0</v>
      </c>
      <c r="U53" s="239" t="s">
        <v>267</v>
      </c>
      <c r="V53" s="244">
        <v>0</v>
      </c>
      <c r="W53" s="239" t="s">
        <v>267</v>
      </c>
      <c r="X53" s="259">
        <v>0</v>
      </c>
    </row>
    <row r="54" spans="2:24" ht="15" customHeight="1" x14ac:dyDescent="0.15">
      <c r="B54" s="12">
        <v>40</v>
      </c>
      <c r="C54" s="94" t="s">
        <v>335</v>
      </c>
      <c r="D54" s="93"/>
      <c r="E54" s="92" t="s">
        <v>289</v>
      </c>
      <c r="F54" s="99">
        <v>1E-3</v>
      </c>
      <c r="G54" s="194" t="s">
        <v>432</v>
      </c>
      <c r="H54" s="193">
        <v>0</v>
      </c>
      <c r="I54" s="239" t="s">
        <v>432</v>
      </c>
      <c r="J54" s="193">
        <v>0</v>
      </c>
      <c r="K54" s="239" t="s">
        <v>432</v>
      </c>
      <c r="L54" s="259">
        <v>0</v>
      </c>
      <c r="M54" s="2"/>
      <c r="N54" s="18">
        <v>98</v>
      </c>
      <c r="O54" s="94" t="s">
        <v>332</v>
      </c>
      <c r="P54" s="93"/>
      <c r="Q54" s="92" t="s">
        <v>289</v>
      </c>
      <c r="R54" s="91">
        <v>0.09</v>
      </c>
      <c r="S54" s="194" t="s">
        <v>433</v>
      </c>
      <c r="T54" s="193">
        <v>0</v>
      </c>
      <c r="U54" s="239" t="s">
        <v>433</v>
      </c>
      <c r="V54" s="244">
        <v>0</v>
      </c>
      <c r="W54" s="239" t="s">
        <v>433</v>
      </c>
      <c r="X54" s="259">
        <v>0</v>
      </c>
    </row>
    <row r="55" spans="2:24" ht="15" customHeight="1" x14ac:dyDescent="0.15">
      <c r="B55" s="12">
        <v>41</v>
      </c>
      <c r="C55" s="94" t="s">
        <v>333</v>
      </c>
      <c r="D55" s="93"/>
      <c r="E55" s="92" t="s">
        <v>297</v>
      </c>
      <c r="F55" s="99">
        <v>3.0000000000000001E-3</v>
      </c>
      <c r="G55" s="194" t="s">
        <v>431</v>
      </c>
      <c r="H55" s="193">
        <v>0</v>
      </c>
      <c r="I55" s="239" t="s">
        <v>431</v>
      </c>
      <c r="J55" s="193">
        <v>0</v>
      </c>
      <c r="K55" s="239" t="s">
        <v>431</v>
      </c>
      <c r="L55" s="259">
        <v>0</v>
      </c>
      <c r="M55" s="2"/>
      <c r="N55" s="18">
        <v>99</v>
      </c>
      <c r="O55" s="94" t="s">
        <v>330</v>
      </c>
      <c r="P55" s="93"/>
      <c r="Q55" s="92" t="s">
        <v>289</v>
      </c>
      <c r="R55" s="91">
        <v>5.0000000000000001E-3</v>
      </c>
      <c r="S55" s="194" t="s">
        <v>266</v>
      </c>
      <c r="T55" s="193">
        <v>0</v>
      </c>
      <c r="U55" s="239" t="s">
        <v>266</v>
      </c>
      <c r="V55" s="244">
        <v>0</v>
      </c>
      <c r="W55" s="239" t="s">
        <v>266</v>
      </c>
      <c r="X55" s="259">
        <v>0</v>
      </c>
    </row>
    <row r="56" spans="2:24" ht="15" customHeight="1" x14ac:dyDescent="0.15">
      <c r="B56" s="12">
        <v>42</v>
      </c>
      <c r="C56" s="94" t="s">
        <v>331</v>
      </c>
      <c r="D56" s="93"/>
      <c r="E56" s="92" t="s">
        <v>289</v>
      </c>
      <c r="F56" s="99">
        <v>0.02</v>
      </c>
      <c r="G56" s="194" t="s">
        <v>272</v>
      </c>
      <c r="H56" s="193">
        <v>0</v>
      </c>
      <c r="I56" s="239" t="s">
        <v>272</v>
      </c>
      <c r="J56" s="193">
        <v>0</v>
      </c>
      <c r="K56" s="239" t="s">
        <v>272</v>
      </c>
      <c r="L56" s="259">
        <v>0</v>
      </c>
      <c r="M56" s="2"/>
      <c r="N56" s="18">
        <v>100</v>
      </c>
      <c r="O56" s="94" t="s">
        <v>328</v>
      </c>
      <c r="P56" s="93"/>
      <c r="Q56" s="92" t="s">
        <v>289</v>
      </c>
      <c r="R56" s="91">
        <v>0.2</v>
      </c>
      <c r="S56" s="194" t="s">
        <v>268</v>
      </c>
      <c r="T56" s="193">
        <v>0</v>
      </c>
      <c r="U56" s="239" t="s">
        <v>268</v>
      </c>
      <c r="V56" s="244">
        <v>0</v>
      </c>
      <c r="W56" s="239" t="s">
        <v>268</v>
      </c>
      <c r="X56" s="259">
        <v>0</v>
      </c>
    </row>
    <row r="57" spans="2:24" ht="26.25" customHeight="1" x14ac:dyDescent="0.15">
      <c r="B57" s="12">
        <v>43</v>
      </c>
      <c r="C57" s="94" t="s">
        <v>329</v>
      </c>
      <c r="D57" s="93"/>
      <c r="E57" s="92" t="s">
        <v>289</v>
      </c>
      <c r="F57" s="99">
        <v>0.03</v>
      </c>
      <c r="G57" s="194" t="s">
        <v>265</v>
      </c>
      <c r="H57" s="193">
        <v>0</v>
      </c>
      <c r="I57" s="239" t="s">
        <v>265</v>
      </c>
      <c r="J57" s="193">
        <v>0</v>
      </c>
      <c r="K57" s="239" t="s">
        <v>265</v>
      </c>
      <c r="L57" s="259">
        <v>0</v>
      </c>
      <c r="M57" s="2"/>
      <c r="N57" s="18">
        <v>101</v>
      </c>
      <c r="O57" s="94" t="s">
        <v>326</v>
      </c>
      <c r="P57" s="93"/>
      <c r="Q57" s="102" t="s">
        <v>325</v>
      </c>
      <c r="R57" s="91">
        <v>0.3</v>
      </c>
      <c r="S57" s="194" t="s">
        <v>282</v>
      </c>
      <c r="T57" s="193">
        <v>0</v>
      </c>
      <c r="U57" s="239" t="s">
        <v>282</v>
      </c>
      <c r="V57" s="244">
        <v>0</v>
      </c>
      <c r="W57" s="239" t="s">
        <v>282</v>
      </c>
      <c r="X57" s="259">
        <v>0</v>
      </c>
    </row>
    <row r="58" spans="2:24" ht="15" customHeight="1" x14ac:dyDescent="0.15">
      <c r="B58" s="12">
        <v>44</v>
      </c>
      <c r="C58" s="94" t="s">
        <v>327</v>
      </c>
      <c r="D58" s="93"/>
      <c r="E58" s="92" t="s">
        <v>297</v>
      </c>
      <c r="F58" s="99">
        <v>8.0000000000000002E-3</v>
      </c>
      <c r="G58" s="194" t="s">
        <v>437</v>
      </c>
      <c r="H58" s="193">
        <v>0</v>
      </c>
      <c r="I58" s="239" t="s">
        <v>437</v>
      </c>
      <c r="J58" s="193">
        <v>0</v>
      </c>
      <c r="K58" s="239" t="s">
        <v>437</v>
      </c>
      <c r="L58" s="259">
        <v>0</v>
      </c>
      <c r="M58" s="2"/>
      <c r="N58" s="18">
        <v>102</v>
      </c>
      <c r="O58" s="94" t="s">
        <v>323</v>
      </c>
      <c r="P58" s="93"/>
      <c r="Q58" s="92" t="s">
        <v>291</v>
      </c>
      <c r="R58" s="91">
        <v>0.02</v>
      </c>
      <c r="S58" s="194" t="s">
        <v>272</v>
      </c>
      <c r="T58" s="193">
        <v>0</v>
      </c>
      <c r="U58" s="239" t="s">
        <v>272</v>
      </c>
      <c r="V58" s="244">
        <v>0</v>
      </c>
      <c r="W58" s="239" t="s">
        <v>272</v>
      </c>
      <c r="X58" s="259">
        <v>0</v>
      </c>
    </row>
    <row r="59" spans="2:24" ht="15" customHeight="1" x14ac:dyDescent="0.15">
      <c r="B59" s="12">
        <v>45</v>
      </c>
      <c r="C59" s="94" t="s">
        <v>324</v>
      </c>
      <c r="D59" s="93"/>
      <c r="E59" s="92" t="s">
        <v>289</v>
      </c>
      <c r="F59" s="99">
        <v>0.01</v>
      </c>
      <c r="G59" s="194" t="s">
        <v>430</v>
      </c>
      <c r="H59" s="193">
        <v>0</v>
      </c>
      <c r="I59" s="239" t="s">
        <v>430</v>
      </c>
      <c r="J59" s="193">
        <v>0</v>
      </c>
      <c r="K59" s="239" t="s">
        <v>430</v>
      </c>
      <c r="L59" s="259">
        <v>0</v>
      </c>
      <c r="M59" s="2"/>
      <c r="N59" s="18">
        <v>103</v>
      </c>
      <c r="O59" s="94" t="s">
        <v>321</v>
      </c>
      <c r="P59" s="93"/>
      <c r="Q59" s="92" t="s">
        <v>289</v>
      </c>
      <c r="R59" s="91">
        <v>0.01</v>
      </c>
      <c r="S59" s="194" t="s">
        <v>430</v>
      </c>
      <c r="T59" s="193">
        <v>0</v>
      </c>
      <c r="U59" s="239" t="s">
        <v>430</v>
      </c>
      <c r="V59" s="244">
        <v>0</v>
      </c>
      <c r="W59" s="239" t="s">
        <v>430</v>
      </c>
      <c r="X59" s="259">
        <v>0</v>
      </c>
    </row>
    <row r="60" spans="2:24" ht="15" customHeight="1" x14ac:dyDescent="0.15">
      <c r="B60" s="12">
        <v>46</v>
      </c>
      <c r="C60" s="94" t="s">
        <v>322</v>
      </c>
      <c r="D60" s="93"/>
      <c r="E60" s="92" t="s">
        <v>309</v>
      </c>
      <c r="F60" s="99">
        <v>4.0000000000000001E-3</v>
      </c>
      <c r="G60" s="194" t="s">
        <v>427</v>
      </c>
      <c r="H60" s="193">
        <v>0</v>
      </c>
      <c r="I60" s="239" t="s">
        <v>427</v>
      </c>
      <c r="J60" s="193">
        <v>0</v>
      </c>
      <c r="K60" s="239" t="s">
        <v>427</v>
      </c>
      <c r="L60" s="259">
        <v>0</v>
      </c>
      <c r="M60" s="2"/>
      <c r="N60" s="18">
        <v>104</v>
      </c>
      <c r="O60" s="94" t="s">
        <v>318</v>
      </c>
      <c r="P60" s="93"/>
      <c r="Q60" s="92" t="s">
        <v>289</v>
      </c>
      <c r="R60" s="91">
        <v>7.0000000000000007E-2</v>
      </c>
      <c r="S60" s="194" t="s">
        <v>443</v>
      </c>
      <c r="T60" s="193">
        <v>0</v>
      </c>
      <c r="U60" s="239" t="s">
        <v>443</v>
      </c>
      <c r="V60" s="244">
        <v>0</v>
      </c>
      <c r="W60" s="239" t="s">
        <v>443</v>
      </c>
      <c r="X60" s="259">
        <v>0</v>
      </c>
    </row>
    <row r="61" spans="2:24" ht="30" customHeight="1" x14ac:dyDescent="0.15">
      <c r="B61" s="12">
        <v>47</v>
      </c>
      <c r="C61" s="94" t="s">
        <v>320</v>
      </c>
      <c r="D61" s="93"/>
      <c r="E61" s="92" t="s">
        <v>319</v>
      </c>
      <c r="F61" s="120" t="s">
        <v>456</v>
      </c>
      <c r="G61" s="194" t="s">
        <v>277</v>
      </c>
      <c r="H61" s="193">
        <v>0</v>
      </c>
      <c r="I61" s="239" t="s">
        <v>277</v>
      </c>
      <c r="J61" s="193">
        <v>0</v>
      </c>
      <c r="K61" s="239" t="s">
        <v>277</v>
      </c>
      <c r="L61" s="259">
        <v>0</v>
      </c>
      <c r="M61" s="2"/>
      <c r="N61" s="18">
        <v>105</v>
      </c>
      <c r="O61" s="94" t="s">
        <v>316</v>
      </c>
      <c r="P61" s="93"/>
      <c r="Q61" s="92" t="s">
        <v>305</v>
      </c>
      <c r="R61" s="91">
        <v>5.0000000000000001E-3</v>
      </c>
      <c r="S61" s="194" t="s">
        <v>266</v>
      </c>
      <c r="T61" s="193">
        <v>0</v>
      </c>
      <c r="U61" s="239" t="s">
        <v>266</v>
      </c>
      <c r="V61" s="245">
        <v>0</v>
      </c>
      <c r="W61" s="239" t="s">
        <v>266</v>
      </c>
      <c r="X61" s="260">
        <v>0</v>
      </c>
    </row>
    <row r="62" spans="2:24" ht="15" customHeight="1" x14ac:dyDescent="0.15">
      <c r="B62" s="12">
        <v>48</v>
      </c>
      <c r="C62" s="94" t="s">
        <v>317</v>
      </c>
      <c r="D62" s="93"/>
      <c r="E62" s="92" t="s">
        <v>299</v>
      </c>
      <c r="F62" s="99">
        <v>8.9999999999999993E-3</v>
      </c>
      <c r="G62" s="194" t="s">
        <v>434</v>
      </c>
      <c r="H62" s="193">
        <v>0</v>
      </c>
      <c r="I62" s="239" t="s">
        <v>434</v>
      </c>
      <c r="J62" s="193">
        <v>0</v>
      </c>
      <c r="K62" s="239" t="s">
        <v>434</v>
      </c>
      <c r="L62" s="259">
        <v>0</v>
      </c>
      <c r="M62" s="2"/>
      <c r="N62" s="18">
        <v>106</v>
      </c>
      <c r="O62" s="94" t="s">
        <v>314</v>
      </c>
      <c r="P62" s="93"/>
      <c r="Q62" s="92" t="s">
        <v>305</v>
      </c>
      <c r="R62" s="91">
        <v>0.7</v>
      </c>
      <c r="S62" s="194" t="s">
        <v>444</v>
      </c>
      <c r="T62" s="193">
        <v>0</v>
      </c>
      <c r="U62" s="239" t="s">
        <v>444</v>
      </c>
      <c r="V62" s="244">
        <v>0</v>
      </c>
      <c r="W62" s="239" t="s">
        <v>444</v>
      </c>
      <c r="X62" s="259">
        <v>0</v>
      </c>
    </row>
    <row r="63" spans="2:24" ht="15" customHeight="1" x14ac:dyDescent="0.15">
      <c r="B63" s="12">
        <v>49</v>
      </c>
      <c r="C63" s="94" t="s">
        <v>315</v>
      </c>
      <c r="D63" s="93"/>
      <c r="E63" s="92" t="s">
        <v>299</v>
      </c>
      <c r="F63" s="99">
        <v>6.0000000000000001E-3</v>
      </c>
      <c r="G63" s="194" t="s">
        <v>429</v>
      </c>
      <c r="H63" s="193">
        <v>0</v>
      </c>
      <c r="I63" s="239" t="s">
        <v>429</v>
      </c>
      <c r="J63" s="193">
        <v>0</v>
      </c>
      <c r="K63" s="239" t="s">
        <v>429</v>
      </c>
      <c r="L63" s="259">
        <v>0</v>
      </c>
      <c r="M63" s="2"/>
      <c r="N63" s="18">
        <v>107</v>
      </c>
      <c r="O63" s="94" t="s">
        <v>422</v>
      </c>
      <c r="P63" s="93"/>
      <c r="Q63" s="92" t="s">
        <v>299</v>
      </c>
      <c r="R63" s="91">
        <v>0.05</v>
      </c>
      <c r="S63" s="194" t="s">
        <v>277</v>
      </c>
      <c r="T63" s="193">
        <v>0</v>
      </c>
      <c r="U63" s="239" t="s">
        <v>277</v>
      </c>
      <c r="V63" s="244">
        <v>0</v>
      </c>
      <c r="W63" s="239" t="s">
        <v>277</v>
      </c>
      <c r="X63" s="259">
        <v>0</v>
      </c>
    </row>
    <row r="64" spans="2:24" ht="15" customHeight="1" x14ac:dyDescent="0.15">
      <c r="B64" s="12">
        <v>50</v>
      </c>
      <c r="C64" s="94" t="s">
        <v>313</v>
      </c>
      <c r="D64" s="93"/>
      <c r="E64" s="102" t="s">
        <v>299</v>
      </c>
      <c r="F64" s="99">
        <v>3.0000000000000001E-3</v>
      </c>
      <c r="G64" s="194" t="s">
        <v>431</v>
      </c>
      <c r="H64" s="193">
        <v>0</v>
      </c>
      <c r="I64" s="239" t="s">
        <v>431</v>
      </c>
      <c r="J64" s="193">
        <v>0</v>
      </c>
      <c r="K64" s="239" t="s">
        <v>431</v>
      </c>
      <c r="L64" s="260">
        <v>0</v>
      </c>
      <c r="M64" s="2"/>
      <c r="N64" s="18">
        <v>108</v>
      </c>
      <c r="O64" s="94" t="s">
        <v>311</v>
      </c>
      <c r="P64" s="93"/>
      <c r="Q64" s="92" t="s">
        <v>305</v>
      </c>
      <c r="R64" s="91">
        <v>0.03</v>
      </c>
      <c r="S64" s="194" t="s">
        <v>265</v>
      </c>
      <c r="T64" s="193">
        <v>0</v>
      </c>
      <c r="U64" s="239" t="s">
        <v>265</v>
      </c>
      <c r="V64" s="244">
        <v>0</v>
      </c>
      <c r="W64" s="239" t="s">
        <v>265</v>
      </c>
      <c r="X64" s="259">
        <v>0</v>
      </c>
    </row>
    <row r="65" spans="2:24" ht="15" customHeight="1" x14ac:dyDescent="0.15">
      <c r="B65" s="12">
        <v>51</v>
      </c>
      <c r="C65" s="94" t="s">
        <v>312</v>
      </c>
      <c r="D65" s="93"/>
      <c r="E65" s="92" t="s">
        <v>299</v>
      </c>
      <c r="F65" s="99">
        <v>0.02</v>
      </c>
      <c r="G65" s="194" t="s">
        <v>272</v>
      </c>
      <c r="H65" s="193">
        <v>0</v>
      </c>
      <c r="I65" s="239" t="s">
        <v>272</v>
      </c>
      <c r="J65" s="193">
        <v>0</v>
      </c>
      <c r="K65" s="239" t="s">
        <v>272</v>
      </c>
      <c r="L65" s="259">
        <v>0</v>
      </c>
      <c r="M65" s="2"/>
      <c r="N65" s="18">
        <v>109</v>
      </c>
      <c r="O65" s="94" t="s">
        <v>308</v>
      </c>
      <c r="P65" s="93"/>
      <c r="Q65" s="92" t="s">
        <v>291</v>
      </c>
      <c r="R65" s="91">
        <v>0.2</v>
      </c>
      <c r="S65" s="194" t="s">
        <v>268</v>
      </c>
      <c r="T65" s="193">
        <v>0</v>
      </c>
      <c r="U65" s="239" t="s">
        <v>268</v>
      </c>
      <c r="V65" s="244">
        <v>0</v>
      </c>
      <c r="W65" s="239" t="s">
        <v>268</v>
      </c>
      <c r="X65" s="259">
        <v>0</v>
      </c>
    </row>
    <row r="66" spans="2:24" ht="15" customHeight="1" x14ac:dyDescent="0.15">
      <c r="B66" s="12">
        <v>52</v>
      </c>
      <c r="C66" s="94" t="s">
        <v>310</v>
      </c>
      <c r="D66" s="93"/>
      <c r="E66" s="92" t="s">
        <v>309</v>
      </c>
      <c r="F66" s="99">
        <v>0.05</v>
      </c>
      <c r="G66" s="194" t="s">
        <v>277</v>
      </c>
      <c r="H66" s="193">
        <v>0</v>
      </c>
      <c r="I66" s="239" t="s">
        <v>277</v>
      </c>
      <c r="J66" s="193">
        <v>0</v>
      </c>
      <c r="K66" s="239" t="s">
        <v>277</v>
      </c>
      <c r="L66" s="259">
        <v>0</v>
      </c>
      <c r="M66" s="2"/>
      <c r="N66" s="18">
        <v>110</v>
      </c>
      <c r="O66" s="94" t="s">
        <v>306</v>
      </c>
      <c r="P66" s="93"/>
      <c r="Q66" s="92" t="s">
        <v>305</v>
      </c>
      <c r="R66" s="91">
        <v>4.0000000000000001E-3</v>
      </c>
      <c r="S66" s="194" t="s">
        <v>427</v>
      </c>
      <c r="T66" s="193">
        <v>0</v>
      </c>
      <c r="U66" s="239" t="s">
        <v>427</v>
      </c>
      <c r="V66" s="244">
        <v>0</v>
      </c>
      <c r="W66" s="239" t="s">
        <v>427</v>
      </c>
      <c r="X66" s="259">
        <v>0</v>
      </c>
    </row>
    <row r="67" spans="2:24" ht="15" customHeight="1" x14ac:dyDescent="0.15">
      <c r="B67" s="12">
        <v>53</v>
      </c>
      <c r="C67" s="94" t="s">
        <v>307</v>
      </c>
      <c r="D67" s="93"/>
      <c r="E67" s="92" t="s">
        <v>299</v>
      </c>
      <c r="F67" s="99">
        <v>0.03</v>
      </c>
      <c r="G67" s="194" t="s">
        <v>265</v>
      </c>
      <c r="H67" s="193">
        <v>0</v>
      </c>
      <c r="I67" s="239" t="s">
        <v>265</v>
      </c>
      <c r="J67" s="193">
        <v>0</v>
      </c>
      <c r="K67" s="239" t="s">
        <v>265</v>
      </c>
      <c r="L67" s="259">
        <v>0</v>
      </c>
      <c r="M67" s="2"/>
      <c r="N67" s="18">
        <v>111</v>
      </c>
      <c r="O67" s="94" t="s">
        <v>303</v>
      </c>
      <c r="P67" s="93"/>
      <c r="Q67" s="92" t="s">
        <v>291</v>
      </c>
      <c r="R67" s="91">
        <v>0.04</v>
      </c>
      <c r="S67" s="194" t="s">
        <v>278</v>
      </c>
      <c r="T67" s="193">
        <v>0</v>
      </c>
      <c r="U67" s="239" t="s">
        <v>278</v>
      </c>
      <c r="V67" s="244">
        <v>0</v>
      </c>
      <c r="W67" s="239" t="s">
        <v>278</v>
      </c>
      <c r="X67" s="259">
        <v>0</v>
      </c>
    </row>
    <row r="68" spans="2:24" ht="15" customHeight="1" x14ac:dyDescent="0.15">
      <c r="B68" s="12">
        <v>54</v>
      </c>
      <c r="C68" s="94" t="s">
        <v>304</v>
      </c>
      <c r="D68" s="93"/>
      <c r="E68" s="92" t="s">
        <v>291</v>
      </c>
      <c r="F68" s="99">
        <v>3.0000000000000001E-3</v>
      </c>
      <c r="G68" s="194" t="s">
        <v>431</v>
      </c>
      <c r="H68" s="193">
        <v>0</v>
      </c>
      <c r="I68" s="239" t="s">
        <v>431</v>
      </c>
      <c r="J68" s="193">
        <v>0</v>
      </c>
      <c r="K68" s="239" t="s">
        <v>431</v>
      </c>
      <c r="L68" s="259">
        <v>0</v>
      </c>
      <c r="M68" s="2"/>
      <c r="N68" s="18">
        <v>112</v>
      </c>
      <c r="O68" s="94" t="s">
        <v>300</v>
      </c>
      <c r="P68" s="93"/>
      <c r="Q68" s="92" t="s">
        <v>299</v>
      </c>
      <c r="R68" s="91">
        <v>0.03</v>
      </c>
      <c r="S68" s="194" t="s">
        <v>265</v>
      </c>
      <c r="T68" s="193">
        <v>0</v>
      </c>
      <c r="U68" s="239" t="s">
        <v>265</v>
      </c>
      <c r="V68" s="244">
        <v>0</v>
      </c>
      <c r="W68" s="239" t="s">
        <v>265</v>
      </c>
      <c r="X68" s="259">
        <v>0</v>
      </c>
    </row>
    <row r="69" spans="2:24" ht="30" customHeight="1" x14ac:dyDescent="0.15">
      <c r="B69" s="12">
        <v>55</v>
      </c>
      <c r="C69" s="94" t="s">
        <v>302</v>
      </c>
      <c r="D69" s="93"/>
      <c r="E69" s="102" t="s">
        <v>301</v>
      </c>
      <c r="F69" s="99">
        <v>0.8</v>
      </c>
      <c r="G69" s="194" t="s">
        <v>280</v>
      </c>
      <c r="H69" s="193">
        <v>0</v>
      </c>
      <c r="I69" s="239" t="s">
        <v>280</v>
      </c>
      <c r="J69" s="193">
        <v>0</v>
      </c>
      <c r="K69" s="239" t="s">
        <v>280</v>
      </c>
      <c r="L69" s="259">
        <v>0</v>
      </c>
      <c r="M69" s="2"/>
      <c r="N69" s="18">
        <v>113</v>
      </c>
      <c r="O69" s="94" t="s">
        <v>295</v>
      </c>
      <c r="P69" s="93"/>
      <c r="Q69" s="92" t="s">
        <v>289</v>
      </c>
      <c r="R69" s="91">
        <v>0.02</v>
      </c>
      <c r="S69" s="194" t="s">
        <v>272</v>
      </c>
      <c r="T69" s="193">
        <v>0</v>
      </c>
      <c r="U69" s="239" t="s">
        <v>272</v>
      </c>
      <c r="V69" s="244">
        <v>0</v>
      </c>
      <c r="W69" s="239" t="s">
        <v>272</v>
      </c>
      <c r="X69" s="259">
        <v>0</v>
      </c>
    </row>
    <row r="70" spans="2:24" ht="30" customHeight="1" x14ac:dyDescent="0.15">
      <c r="B70" s="12">
        <v>56</v>
      </c>
      <c r="C70" s="863" t="s">
        <v>298</v>
      </c>
      <c r="D70" s="864"/>
      <c r="E70" s="101" t="s">
        <v>336</v>
      </c>
      <c r="F70" s="100" t="s">
        <v>296</v>
      </c>
      <c r="G70" s="196" t="s">
        <v>430</v>
      </c>
      <c r="H70" s="197">
        <v>0</v>
      </c>
      <c r="I70" s="241" t="s">
        <v>430</v>
      </c>
      <c r="J70" s="197">
        <v>0</v>
      </c>
      <c r="K70" s="241" t="s">
        <v>430</v>
      </c>
      <c r="L70" s="259">
        <v>0</v>
      </c>
      <c r="M70" s="2"/>
      <c r="N70" s="18">
        <v>114</v>
      </c>
      <c r="O70" s="94" t="s">
        <v>293</v>
      </c>
      <c r="P70" s="93"/>
      <c r="Q70" s="92" t="s">
        <v>291</v>
      </c>
      <c r="R70" s="91">
        <v>0.1</v>
      </c>
      <c r="S70" s="194" t="s">
        <v>267</v>
      </c>
      <c r="T70" s="198">
        <v>0</v>
      </c>
      <c r="U70" s="239" t="s">
        <v>267</v>
      </c>
      <c r="V70" s="244">
        <v>0</v>
      </c>
      <c r="W70" s="239" t="s">
        <v>267</v>
      </c>
      <c r="X70" s="259">
        <v>0</v>
      </c>
    </row>
    <row r="71" spans="2:24" ht="15" customHeight="1" thickBot="1" x14ac:dyDescent="0.2">
      <c r="B71" s="12">
        <v>57</v>
      </c>
      <c r="C71" s="94" t="s">
        <v>294</v>
      </c>
      <c r="D71" s="93"/>
      <c r="E71" s="92" t="s">
        <v>291</v>
      </c>
      <c r="F71" s="99">
        <v>0.1</v>
      </c>
      <c r="G71" s="194" t="s">
        <v>267</v>
      </c>
      <c r="H71" s="198">
        <v>0</v>
      </c>
      <c r="I71" s="239" t="s">
        <v>267</v>
      </c>
      <c r="J71" s="242">
        <v>0</v>
      </c>
      <c r="K71" s="239" t="s">
        <v>267</v>
      </c>
      <c r="L71" s="259">
        <v>0</v>
      </c>
      <c r="M71" s="2"/>
      <c r="N71" s="79">
        <v>115</v>
      </c>
      <c r="O71" s="94" t="s">
        <v>290</v>
      </c>
      <c r="P71" s="93"/>
      <c r="Q71" s="92" t="s">
        <v>289</v>
      </c>
      <c r="R71" s="91">
        <v>5.0000000000000001E-3</v>
      </c>
      <c r="S71" s="194" t="s">
        <v>266</v>
      </c>
      <c r="T71" s="193">
        <v>0</v>
      </c>
      <c r="U71" s="243" t="s">
        <v>266</v>
      </c>
      <c r="V71" s="244">
        <v>0</v>
      </c>
      <c r="W71" s="243" t="s">
        <v>266</v>
      </c>
      <c r="X71" s="259">
        <v>0</v>
      </c>
    </row>
    <row r="72" spans="2:24" ht="15" customHeight="1" thickBot="1" x14ac:dyDescent="0.2">
      <c r="B72" s="79">
        <v>58</v>
      </c>
      <c r="C72" s="98" t="s">
        <v>292</v>
      </c>
      <c r="D72" s="97"/>
      <c r="E72" s="96" t="s">
        <v>291</v>
      </c>
      <c r="F72" s="95">
        <v>0.02</v>
      </c>
      <c r="G72" s="199" t="s">
        <v>272</v>
      </c>
      <c r="H72" s="200">
        <v>0</v>
      </c>
      <c r="I72" s="243" t="s">
        <v>272</v>
      </c>
      <c r="J72" s="200">
        <v>0</v>
      </c>
      <c r="K72" s="243" t="s">
        <v>272</v>
      </c>
      <c r="L72" s="261">
        <v>0</v>
      </c>
      <c r="M72" s="2"/>
      <c r="N72" s="90"/>
      <c r="O72" s="869" t="s">
        <v>288</v>
      </c>
      <c r="P72" s="870"/>
      <c r="Q72" s="89"/>
      <c r="R72" s="88">
        <v>1</v>
      </c>
      <c r="S72" s="214"/>
      <c r="T72" s="202">
        <v>0</v>
      </c>
      <c r="U72" s="246"/>
      <c r="V72" s="247">
        <v>0</v>
      </c>
      <c r="W72" s="262"/>
      <c r="X72" s="478">
        <v>0</v>
      </c>
    </row>
    <row r="73" spans="2:24" ht="15" customHeight="1" thickBot="1" x14ac:dyDescent="0.2">
      <c r="C73" s="1" t="s">
        <v>552</v>
      </c>
      <c r="E73" s="4"/>
      <c r="F73" s="4"/>
      <c r="G73" s="4"/>
      <c r="H73" s="4"/>
      <c r="I73" s="4"/>
      <c r="J73" s="4"/>
      <c r="K73" s="86"/>
      <c r="L73" s="86"/>
      <c r="M73" s="2"/>
      <c r="N73" s="880" t="s">
        <v>554</v>
      </c>
      <c r="O73" s="881"/>
      <c r="P73" s="881"/>
      <c r="Q73" s="881"/>
      <c r="R73" s="882"/>
      <c r="S73" s="883" t="s">
        <v>176</v>
      </c>
      <c r="T73" s="881"/>
      <c r="U73" s="884" t="s">
        <v>176</v>
      </c>
      <c r="V73" s="885"/>
      <c r="W73" s="884" t="s">
        <v>176</v>
      </c>
      <c r="X73" s="886"/>
    </row>
    <row r="74" spans="2:24" ht="15" customHeight="1" x14ac:dyDescent="0.15">
      <c r="E74" s="4"/>
      <c r="F74" s="4"/>
      <c r="G74" s="4"/>
      <c r="H74" s="4"/>
      <c r="I74" s="4"/>
      <c r="J74" s="4"/>
      <c r="K74" s="86"/>
      <c r="L74" s="86"/>
      <c r="M74" s="2"/>
      <c r="O74" s="815"/>
      <c r="P74" s="815"/>
      <c r="Q74" s="4"/>
      <c r="R74" s="4"/>
      <c r="S74" s="86"/>
      <c r="T74" s="86"/>
    </row>
    <row r="75" spans="2:24" s="44" customFormat="1" ht="15" customHeight="1" x14ac:dyDescent="0.15">
      <c r="B75" s="3"/>
      <c r="C75" s="3"/>
      <c r="D75" s="3"/>
      <c r="E75" s="4"/>
      <c r="F75" s="4"/>
      <c r="G75" s="4"/>
      <c r="H75" s="4"/>
      <c r="I75" s="4"/>
      <c r="J75" s="4"/>
      <c r="K75" s="83"/>
      <c r="L75" s="83"/>
      <c r="M75" s="85"/>
      <c r="N75" s="3"/>
      <c r="O75" s="815"/>
      <c r="P75" s="815"/>
      <c r="Q75" s="4"/>
      <c r="R75" s="4"/>
      <c r="S75" s="83"/>
      <c r="T75" s="83"/>
    </row>
    <row r="76" spans="2:24" ht="12.95" customHeight="1" x14ac:dyDescent="0.15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2"/>
      <c r="N76" s="879"/>
      <c r="O76" s="879"/>
      <c r="P76" s="879"/>
      <c r="Q76" s="879"/>
      <c r="R76" s="879"/>
      <c r="S76" s="879"/>
      <c r="T76" s="879"/>
    </row>
    <row r="77" spans="2:24" ht="12.95" customHeight="1" x14ac:dyDescent="0.15">
      <c r="B77" s="84"/>
      <c r="E77" s="1"/>
      <c r="F77" s="83"/>
      <c r="G77" s="83"/>
      <c r="H77" s="83"/>
      <c r="I77" s="83"/>
      <c r="J77" s="83"/>
      <c r="K77" s="4"/>
      <c r="L77" s="4"/>
      <c r="M77" s="2"/>
      <c r="N77" s="84"/>
      <c r="Q77" s="1"/>
      <c r="R77" s="83"/>
      <c r="S77" s="4"/>
      <c r="T77" s="4"/>
    </row>
    <row r="78" spans="2:24" ht="12.95" customHeight="1" x14ac:dyDescent="0.15">
      <c r="B78" s="1"/>
      <c r="E78" s="1"/>
      <c r="F78" s="83"/>
      <c r="G78" s="83"/>
      <c r="H78" s="83"/>
      <c r="I78" s="83"/>
      <c r="J78" s="83"/>
      <c r="K78" s="4"/>
      <c r="L78" s="4"/>
      <c r="M78" s="2"/>
      <c r="N78" s="1"/>
      <c r="Q78" s="1"/>
      <c r="R78" s="83"/>
      <c r="S78" s="4"/>
      <c r="T78" s="4"/>
    </row>
    <row r="79" spans="2:24" ht="12.95" customHeight="1" x14ac:dyDescent="0.15">
      <c r="E79" s="1"/>
      <c r="F79" s="83"/>
      <c r="G79" s="83"/>
      <c r="H79" s="83"/>
      <c r="I79" s="83"/>
      <c r="J79" s="83"/>
      <c r="M79" s="2"/>
    </row>
    <row r="80" spans="2:24" ht="12.95" customHeight="1" x14ac:dyDescent="0.15">
      <c r="E80" s="1"/>
      <c r="F80" s="83"/>
      <c r="G80" s="83"/>
      <c r="H80" s="83"/>
      <c r="I80" s="83"/>
      <c r="J80" s="83"/>
      <c r="M80" s="2"/>
    </row>
    <row r="81" spans="2:13" ht="12.95" customHeight="1" x14ac:dyDescent="0.15">
      <c r="E81" s="1"/>
      <c r="F81" s="83"/>
      <c r="G81" s="83"/>
      <c r="H81" s="83"/>
      <c r="I81" s="83"/>
      <c r="J81" s="83"/>
      <c r="M81" s="2"/>
    </row>
    <row r="82" spans="2:13" ht="15" customHeight="1" x14ac:dyDescent="0.15">
      <c r="E82" s="1"/>
      <c r="F82" s="83"/>
      <c r="G82" s="83"/>
      <c r="H82" s="83"/>
      <c r="I82" s="83"/>
      <c r="J82" s="83"/>
      <c r="M82" s="2"/>
    </row>
    <row r="83" spans="2:13" ht="10.5" customHeight="1" x14ac:dyDescent="0.15">
      <c r="B83" s="44"/>
      <c r="C83" s="44"/>
      <c r="D83" s="44"/>
      <c r="E83" s="44"/>
      <c r="F83" s="44"/>
      <c r="G83" s="44"/>
      <c r="H83" s="44"/>
      <c r="I83" s="44"/>
      <c r="J83" s="44"/>
      <c r="K83" s="82"/>
      <c r="L83" s="82"/>
      <c r="M83" s="4"/>
    </row>
    <row r="84" spans="2:13" ht="10.5" customHeight="1" x14ac:dyDescent="0.15">
      <c r="C84" s="1"/>
      <c r="D84" s="1"/>
      <c r="E84" s="1"/>
      <c r="F84" s="1"/>
      <c r="G84" s="1"/>
      <c r="H84" s="1"/>
      <c r="I84" s="1"/>
      <c r="J84" s="1"/>
      <c r="K84" s="4"/>
      <c r="L84" s="4"/>
    </row>
    <row r="85" spans="2:13" ht="10.5" customHeight="1" x14ac:dyDescent="0.15"/>
  </sheetData>
  <mergeCells count="84">
    <mergeCell ref="G3:I3"/>
    <mergeCell ref="G4:I4"/>
    <mergeCell ref="B1:M1"/>
    <mergeCell ref="B4:C4"/>
    <mergeCell ref="B6:C12"/>
    <mergeCell ref="D6:F6"/>
    <mergeCell ref="G6:H6"/>
    <mergeCell ref="I6:J6"/>
    <mergeCell ref="K6:L6"/>
    <mergeCell ref="D10:F10"/>
    <mergeCell ref="G11:H11"/>
    <mergeCell ref="I11:J11"/>
    <mergeCell ref="K11:L11"/>
    <mergeCell ref="D12:F12"/>
    <mergeCell ref="G12:H12"/>
    <mergeCell ref="I12:J12"/>
    <mergeCell ref="U6:V6"/>
    <mergeCell ref="W6:X6"/>
    <mergeCell ref="D7:F7"/>
    <mergeCell ref="G7:H7"/>
    <mergeCell ref="I7:J7"/>
    <mergeCell ref="P7:R7"/>
    <mergeCell ref="S7:T7"/>
    <mergeCell ref="U7:V7"/>
    <mergeCell ref="W7:X7"/>
    <mergeCell ref="K7:L7"/>
    <mergeCell ref="S9:T9"/>
    <mergeCell ref="N6:O12"/>
    <mergeCell ref="P6:R6"/>
    <mergeCell ref="S6:T6"/>
    <mergeCell ref="D8:F8"/>
    <mergeCell ref="G8:H8"/>
    <mergeCell ref="I8:J8"/>
    <mergeCell ref="K8:L8"/>
    <mergeCell ref="P8:R8"/>
    <mergeCell ref="S8:T8"/>
    <mergeCell ref="D9:F9"/>
    <mergeCell ref="G9:H9"/>
    <mergeCell ref="I9:J9"/>
    <mergeCell ref="K9:L9"/>
    <mergeCell ref="P9:R9"/>
    <mergeCell ref="D11:F11"/>
    <mergeCell ref="W8:X8"/>
    <mergeCell ref="U9:V9"/>
    <mergeCell ref="W9:X9"/>
    <mergeCell ref="W10:X10"/>
    <mergeCell ref="U8:V8"/>
    <mergeCell ref="K12:L12"/>
    <mergeCell ref="P12:R12"/>
    <mergeCell ref="U11:V11"/>
    <mergeCell ref="W11:X11"/>
    <mergeCell ref="G10:H10"/>
    <mergeCell ref="U12:V12"/>
    <mergeCell ref="I10:J10"/>
    <mergeCell ref="K10:L10"/>
    <mergeCell ref="P10:R10"/>
    <mergeCell ref="S12:T12"/>
    <mergeCell ref="S11:T11"/>
    <mergeCell ref="S10:T10"/>
    <mergeCell ref="U10:V10"/>
    <mergeCell ref="W12:X12"/>
    <mergeCell ref="P11:R11"/>
    <mergeCell ref="W73:X73"/>
    <mergeCell ref="O74:P74"/>
    <mergeCell ref="O75:P75"/>
    <mergeCell ref="N13:P13"/>
    <mergeCell ref="Q13:Q14"/>
    <mergeCell ref="S13:T13"/>
    <mergeCell ref="N76:R76"/>
    <mergeCell ref="S76:T76"/>
    <mergeCell ref="N73:R73"/>
    <mergeCell ref="S73:T73"/>
    <mergeCell ref="U73:V73"/>
    <mergeCell ref="C70:D70"/>
    <mergeCell ref="W13:X13"/>
    <mergeCell ref="C14:D14"/>
    <mergeCell ref="O14:P14"/>
    <mergeCell ref="O72:P72"/>
    <mergeCell ref="B13:D13"/>
    <mergeCell ref="E13:E14"/>
    <mergeCell ref="G13:H13"/>
    <mergeCell ref="I13:J13"/>
    <mergeCell ref="K13:L13"/>
    <mergeCell ref="U13:V13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4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B1:V81"/>
  <sheetViews>
    <sheetView zoomScale="90" zoomScaleNormal="90" zoomScaleSheetLayoutView="90" workbookViewId="0">
      <selection activeCell="F4" sqref="F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32"/>
      <c r="O1" s="32"/>
      <c r="P1" s="32"/>
      <c r="Q1" s="32"/>
    </row>
    <row r="2" spans="2:22" ht="12" customHeight="1" thickBot="1" x14ac:dyDescent="0.2">
      <c r="C2" s="15"/>
    </row>
    <row r="3" spans="2:22" ht="16.899999999999999" customHeight="1" thickBot="1" x14ac:dyDescent="0.2">
      <c r="B3" s="4"/>
      <c r="C3" s="9"/>
      <c r="D3" s="11"/>
      <c r="E3" s="4"/>
      <c r="F3" s="706" t="s">
        <v>6</v>
      </c>
      <c r="G3" s="1020" t="s">
        <v>7</v>
      </c>
      <c r="H3" s="1021"/>
      <c r="I3" s="1022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783" t="s">
        <v>22</v>
      </c>
      <c r="C4" s="784"/>
      <c r="D4" s="29" t="s">
        <v>140</v>
      </c>
      <c r="E4" s="4"/>
      <c r="F4" s="707">
        <v>2</v>
      </c>
      <c r="G4" s="1023" t="s">
        <v>141</v>
      </c>
      <c r="H4" s="1024"/>
      <c r="I4" s="1025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791" t="s">
        <v>262</v>
      </c>
      <c r="C6" s="792"/>
      <c r="D6" s="803" t="s">
        <v>8</v>
      </c>
      <c r="E6" s="804"/>
      <c r="F6" s="129">
        <v>45392</v>
      </c>
      <c r="G6" s="178">
        <v>45420</v>
      </c>
      <c r="H6" s="178">
        <v>45448</v>
      </c>
      <c r="I6" s="178">
        <v>45476</v>
      </c>
      <c r="J6" s="178">
        <v>45511</v>
      </c>
      <c r="K6" s="178">
        <v>45539</v>
      </c>
      <c r="L6" s="278">
        <v>45567</v>
      </c>
      <c r="M6" s="178">
        <v>45602</v>
      </c>
      <c r="N6" s="178">
        <v>45630</v>
      </c>
      <c r="O6" s="178">
        <v>45665</v>
      </c>
      <c r="P6" s="178">
        <v>45693</v>
      </c>
      <c r="Q6" s="303">
        <v>45721</v>
      </c>
      <c r="R6" s="785" t="s">
        <v>0</v>
      </c>
      <c r="S6" s="788" t="s">
        <v>1</v>
      </c>
      <c r="T6" s="810" t="s">
        <v>2</v>
      </c>
      <c r="U6" s="807" t="s">
        <v>14</v>
      </c>
      <c r="V6" s="4"/>
    </row>
    <row r="7" spans="2:22" ht="12" customHeight="1" x14ac:dyDescent="0.15">
      <c r="B7" s="793"/>
      <c r="C7" s="794"/>
      <c r="D7" s="801" t="s">
        <v>13</v>
      </c>
      <c r="E7" s="802"/>
      <c r="F7" s="130">
        <v>0.41875000000000001</v>
      </c>
      <c r="G7" s="131">
        <v>0.48541666666666666</v>
      </c>
      <c r="H7" s="131">
        <v>0.45069444444444445</v>
      </c>
      <c r="I7" s="131">
        <v>0.51944444444444449</v>
      </c>
      <c r="J7" s="131">
        <v>0.40486111111111112</v>
      </c>
      <c r="K7" s="131">
        <v>0.40138888888888891</v>
      </c>
      <c r="L7" s="279">
        <v>0.40972222222222221</v>
      </c>
      <c r="M7" s="131">
        <v>0.40833333333333333</v>
      </c>
      <c r="N7" s="131">
        <v>0.3923611111111111</v>
      </c>
      <c r="O7" s="131">
        <v>0.41944444444444445</v>
      </c>
      <c r="P7" s="131">
        <v>0.42222222222222222</v>
      </c>
      <c r="Q7" s="304">
        <v>0.39097222222222222</v>
      </c>
      <c r="R7" s="786"/>
      <c r="S7" s="789"/>
      <c r="T7" s="811"/>
      <c r="U7" s="808"/>
      <c r="V7" s="4"/>
    </row>
    <row r="8" spans="2:22" ht="12" customHeight="1" x14ac:dyDescent="0.15">
      <c r="B8" s="793"/>
      <c r="C8" s="794"/>
      <c r="D8" s="801" t="s">
        <v>9</v>
      </c>
      <c r="E8" s="802"/>
      <c r="F8" s="131" t="s">
        <v>556</v>
      </c>
      <c r="G8" s="131" t="s">
        <v>556</v>
      </c>
      <c r="H8" s="131" t="s">
        <v>558</v>
      </c>
      <c r="I8" s="131" t="s">
        <v>558</v>
      </c>
      <c r="J8" s="131" t="s">
        <v>557</v>
      </c>
      <c r="K8" s="134" t="s">
        <v>558</v>
      </c>
      <c r="L8" s="269" t="s">
        <v>558</v>
      </c>
      <c r="M8" s="283" t="s">
        <v>559</v>
      </c>
      <c r="N8" s="131" t="s">
        <v>560</v>
      </c>
      <c r="O8" s="131" t="s">
        <v>563</v>
      </c>
      <c r="P8" s="131" t="s">
        <v>561</v>
      </c>
      <c r="Q8" s="304" t="s">
        <v>587</v>
      </c>
      <c r="R8" s="786"/>
      <c r="S8" s="789"/>
      <c r="T8" s="811"/>
      <c r="U8" s="808"/>
      <c r="V8" s="4"/>
    </row>
    <row r="9" spans="2:22" ht="12" customHeight="1" x14ac:dyDescent="0.15">
      <c r="B9" s="793"/>
      <c r="C9" s="794"/>
      <c r="D9" s="797" t="s">
        <v>10</v>
      </c>
      <c r="E9" s="798"/>
      <c r="F9" s="131" t="s">
        <v>557</v>
      </c>
      <c r="G9" s="131" t="s">
        <v>562</v>
      </c>
      <c r="H9" s="131" t="s">
        <v>559</v>
      </c>
      <c r="I9" s="131" t="s">
        <v>559</v>
      </c>
      <c r="J9" s="131" t="s">
        <v>557</v>
      </c>
      <c r="K9" s="134" t="s">
        <v>558</v>
      </c>
      <c r="L9" s="282" t="s">
        <v>563</v>
      </c>
      <c r="M9" s="283" t="s">
        <v>559</v>
      </c>
      <c r="N9" s="131" t="s">
        <v>560</v>
      </c>
      <c r="O9" s="131" t="s">
        <v>563</v>
      </c>
      <c r="P9" s="131" t="s">
        <v>561</v>
      </c>
      <c r="Q9" s="361" t="s">
        <v>556</v>
      </c>
      <c r="R9" s="787"/>
      <c r="S9" s="790"/>
      <c r="T9" s="812"/>
      <c r="U9" s="808"/>
      <c r="V9" s="4"/>
    </row>
    <row r="10" spans="2:22" ht="12" customHeight="1" x14ac:dyDescent="0.15">
      <c r="B10" s="793"/>
      <c r="C10" s="794"/>
      <c r="D10" s="797" t="s">
        <v>11</v>
      </c>
      <c r="E10" s="798"/>
      <c r="F10" s="132">
        <v>10.1</v>
      </c>
      <c r="G10" s="71">
        <v>11.2</v>
      </c>
      <c r="H10" s="71">
        <v>19.399999999999999</v>
      </c>
      <c r="I10" s="71">
        <v>24.4</v>
      </c>
      <c r="J10" s="71">
        <v>25.8</v>
      </c>
      <c r="K10" s="71">
        <v>26</v>
      </c>
      <c r="L10" s="272">
        <v>26.1</v>
      </c>
      <c r="M10" s="71">
        <v>10.8</v>
      </c>
      <c r="N10" s="71">
        <v>9.8000000000000007</v>
      </c>
      <c r="O10" s="71">
        <v>4.0999999999999996</v>
      </c>
      <c r="P10" s="71">
        <v>0</v>
      </c>
      <c r="Q10" s="296">
        <v>5.0999999999999996</v>
      </c>
      <c r="R10" s="132">
        <f>MAX(F10:Q10)</f>
        <v>26.1</v>
      </c>
      <c r="S10" s="362">
        <f>MIN(F10:Q10)</f>
        <v>0</v>
      </c>
      <c r="T10" s="296">
        <f>AVERAGEA(F10:Q10)</f>
        <v>14.4</v>
      </c>
      <c r="U10" s="808"/>
      <c r="V10" s="4"/>
    </row>
    <row r="11" spans="2:22" ht="12" customHeight="1" x14ac:dyDescent="0.15">
      <c r="B11" s="793"/>
      <c r="C11" s="794"/>
      <c r="D11" s="797" t="s">
        <v>232</v>
      </c>
      <c r="E11" s="798"/>
      <c r="F11" s="132">
        <v>8.1999999999999993</v>
      </c>
      <c r="G11" s="71">
        <v>13.1</v>
      </c>
      <c r="H11" s="71">
        <v>14.5</v>
      </c>
      <c r="I11" s="71">
        <v>18.7</v>
      </c>
      <c r="J11" s="71">
        <v>15.9</v>
      </c>
      <c r="K11" s="71">
        <v>20.5</v>
      </c>
      <c r="L11" s="272">
        <v>18.3</v>
      </c>
      <c r="M11" s="71">
        <v>15.8</v>
      </c>
      <c r="N11" s="71">
        <v>12.1</v>
      </c>
      <c r="O11" s="71">
        <v>6.6</v>
      </c>
      <c r="P11" s="71">
        <v>6.2</v>
      </c>
      <c r="Q11" s="296">
        <v>5.4</v>
      </c>
      <c r="R11" s="132">
        <f>MAX(F11:Q11)</f>
        <v>20.5</v>
      </c>
      <c r="S11" s="362">
        <f>MIN(F11:Q11)</f>
        <v>5.4</v>
      </c>
      <c r="T11" s="296">
        <f>AVERAGEA(F11:Q11)</f>
        <v>12.941666666666665</v>
      </c>
      <c r="U11" s="808"/>
      <c r="V11" s="4"/>
    </row>
    <row r="12" spans="2:22" ht="12" customHeight="1" thickBot="1" x14ac:dyDescent="0.2">
      <c r="B12" s="795"/>
      <c r="C12" s="796"/>
      <c r="D12" s="799" t="s">
        <v>625</v>
      </c>
      <c r="E12" s="800"/>
      <c r="F12" s="155">
        <v>0.54</v>
      </c>
      <c r="G12" s="215">
        <v>0.54</v>
      </c>
      <c r="H12" s="189">
        <v>0.57999999999999996</v>
      </c>
      <c r="I12" s="249">
        <v>0.63</v>
      </c>
      <c r="J12" s="189">
        <v>0.65</v>
      </c>
      <c r="K12" s="189">
        <v>0.61</v>
      </c>
      <c r="L12" s="277">
        <v>0.7</v>
      </c>
      <c r="M12" s="288">
        <v>0.63</v>
      </c>
      <c r="N12" s="249">
        <v>0.66</v>
      </c>
      <c r="O12" s="249">
        <v>0.57999999999999996</v>
      </c>
      <c r="P12" s="249">
        <v>0.53</v>
      </c>
      <c r="Q12" s="374">
        <v>0.51</v>
      </c>
      <c r="R12" s="368">
        <f>MAX(F12:Q12)</f>
        <v>0.7</v>
      </c>
      <c r="S12" s="367">
        <f>MIN(F12:Q12)</f>
        <v>0.51</v>
      </c>
      <c r="T12" s="342">
        <f>AVERAGEA(F12:Q12)</f>
        <v>0.59666666666666668</v>
      </c>
      <c r="U12" s="809"/>
      <c r="V12" s="4"/>
    </row>
    <row r="13" spans="2:22" ht="15" customHeight="1" x14ac:dyDescent="0.15">
      <c r="B13" s="819" t="s">
        <v>123</v>
      </c>
      <c r="C13" s="781"/>
      <c r="D13" s="781"/>
      <c r="E13" s="30" t="s">
        <v>62</v>
      </c>
      <c r="F13" s="779" t="s">
        <v>3</v>
      </c>
      <c r="G13" s="780"/>
      <c r="H13" s="781"/>
      <c r="I13" s="781"/>
      <c r="J13" s="781"/>
      <c r="K13" s="781"/>
      <c r="L13" s="781"/>
      <c r="M13" s="781"/>
      <c r="N13" s="781"/>
      <c r="O13" s="781"/>
      <c r="P13" s="781"/>
      <c r="Q13" s="782"/>
      <c r="R13" s="777"/>
      <c r="S13" s="777"/>
      <c r="T13" s="778"/>
      <c r="U13" s="28"/>
      <c r="V13" s="4"/>
    </row>
    <row r="14" spans="2:22" ht="12" customHeight="1" x14ac:dyDescent="0.15">
      <c r="B14" s="18">
        <v>1</v>
      </c>
      <c r="C14" s="771" t="s">
        <v>23</v>
      </c>
      <c r="D14" s="772"/>
      <c r="E14" s="10" t="s">
        <v>103</v>
      </c>
      <c r="F14" s="144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293">
        <v>0</v>
      </c>
      <c r="R14" s="234">
        <v>0</v>
      </c>
      <c r="S14" s="266">
        <v>0</v>
      </c>
      <c r="T14" s="310">
        <v>0</v>
      </c>
      <c r="U14" s="813" t="s">
        <v>57</v>
      </c>
      <c r="V14" s="2"/>
    </row>
    <row r="15" spans="2:22" ht="12" customHeight="1" x14ac:dyDescent="0.15">
      <c r="B15" s="18">
        <f>B14+1</f>
        <v>2</v>
      </c>
      <c r="C15" s="771" t="s">
        <v>24</v>
      </c>
      <c r="D15" s="772"/>
      <c r="E15" s="14" t="s">
        <v>112</v>
      </c>
      <c r="F15" s="146" t="s">
        <v>564</v>
      </c>
      <c r="G15" s="134" t="s">
        <v>564</v>
      </c>
      <c r="H15" s="134" t="s">
        <v>566</v>
      </c>
      <c r="I15" s="134" t="s">
        <v>566</v>
      </c>
      <c r="J15" s="134" t="s">
        <v>566</v>
      </c>
      <c r="K15" s="134" t="s">
        <v>566</v>
      </c>
      <c r="L15" s="269" t="s">
        <v>566</v>
      </c>
      <c r="M15" s="283" t="s">
        <v>566</v>
      </c>
      <c r="N15" s="322" t="s">
        <v>566</v>
      </c>
      <c r="O15" s="328" t="s">
        <v>566</v>
      </c>
      <c r="P15" s="357" t="s">
        <v>564</v>
      </c>
      <c r="Q15" s="361" t="s">
        <v>564</v>
      </c>
      <c r="R15" s="366"/>
      <c r="S15" s="360"/>
      <c r="T15" s="361"/>
      <c r="U15" s="814"/>
      <c r="V15" s="2"/>
    </row>
    <row r="16" spans="2:22" ht="12" customHeight="1" x14ac:dyDescent="0.15">
      <c r="B16" s="18">
        <f t="shared" ref="B16:B64" si="0">B15+1</f>
        <v>3</v>
      </c>
      <c r="C16" s="771" t="s">
        <v>25</v>
      </c>
      <c r="D16" s="772"/>
      <c r="E16" s="10" t="s">
        <v>187</v>
      </c>
      <c r="F16" s="137" t="s">
        <v>265</v>
      </c>
      <c r="G16" s="141"/>
      <c r="H16" s="205"/>
      <c r="I16" s="141" t="s">
        <v>265</v>
      </c>
      <c r="J16" s="205"/>
      <c r="K16" s="141"/>
      <c r="L16" s="141" t="s">
        <v>265</v>
      </c>
      <c r="M16" s="141"/>
      <c r="N16" s="141"/>
      <c r="O16" s="141" t="s">
        <v>265</v>
      </c>
      <c r="P16" s="141"/>
      <c r="Q16" s="294"/>
      <c r="R16" s="184" t="s">
        <v>265</v>
      </c>
      <c r="S16" s="141" t="s">
        <v>265</v>
      </c>
      <c r="T16" s="294" t="s">
        <v>265</v>
      </c>
      <c r="U16" s="813" t="s">
        <v>58</v>
      </c>
      <c r="V16" s="2"/>
    </row>
    <row r="17" spans="2:22" ht="12" customHeight="1" x14ac:dyDescent="0.15">
      <c r="B17" s="18">
        <f t="shared" si="0"/>
        <v>4</v>
      </c>
      <c r="C17" s="771" t="s">
        <v>26</v>
      </c>
      <c r="D17" s="772"/>
      <c r="E17" s="10" t="s">
        <v>104</v>
      </c>
      <c r="F17" s="166" t="s">
        <v>266</v>
      </c>
      <c r="G17" s="180"/>
      <c r="H17" s="206"/>
      <c r="I17" s="180" t="s">
        <v>266</v>
      </c>
      <c r="J17" s="206"/>
      <c r="K17" s="180"/>
      <c r="L17" s="180" t="s">
        <v>266</v>
      </c>
      <c r="M17" s="180"/>
      <c r="N17" s="180"/>
      <c r="O17" s="180" t="s">
        <v>266</v>
      </c>
      <c r="P17" s="180"/>
      <c r="Q17" s="295"/>
      <c r="R17" s="216" t="s">
        <v>266</v>
      </c>
      <c r="S17" s="180" t="s">
        <v>266</v>
      </c>
      <c r="T17" s="295" t="s">
        <v>266</v>
      </c>
      <c r="U17" s="808"/>
      <c r="V17" s="2"/>
    </row>
    <row r="18" spans="2:22" ht="12" customHeight="1" x14ac:dyDescent="0.15">
      <c r="B18" s="18">
        <f t="shared" si="0"/>
        <v>5</v>
      </c>
      <c r="C18" s="771" t="s">
        <v>27</v>
      </c>
      <c r="D18" s="772"/>
      <c r="E18" s="10" t="s">
        <v>91</v>
      </c>
      <c r="F18" s="137" t="s">
        <v>267</v>
      </c>
      <c r="G18" s="141"/>
      <c r="H18" s="205"/>
      <c r="I18" s="141" t="s">
        <v>267</v>
      </c>
      <c r="J18" s="205"/>
      <c r="K18" s="141"/>
      <c r="L18" s="141" t="s">
        <v>267</v>
      </c>
      <c r="M18" s="141"/>
      <c r="N18" s="141"/>
      <c r="O18" s="141" t="s">
        <v>267</v>
      </c>
      <c r="P18" s="141"/>
      <c r="Q18" s="294"/>
      <c r="R18" s="184" t="s">
        <v>267</v>
      </c>
      <c r="S18" s="141" t="s">
        <v>267</v>
      </c>
      <c r="T18" s="294" t="s">
        <v>267</v>
      </c>
      <c r="U18" s="808"/>
      <c r="V18" s="2"/>
    </row>
    <row r="19" spans="2:22" ht="12" customHeight="1" x14ac:dyDescent="0.15">
      <c r="B19" s="18">
        <f t="shared" si="0"/>
        <v>6</v>
      </c>
      <c r="C19" s="771" t="s">
        <v>28</v>
      </c>
      <c r="D19" s="772"/>
      <c r="E19" s="10" t="s">
        <v>91</v>
      </c>
      <c r="F19" s="137" t="s">
        <v>267</v>
      </c>
      <c r="G19" s="141"/>
      <c r="H19" s="205"/>
      <c r="I19" s="141" t="s">
        <v>267</v>
      </c>
      <c r="J19" s="205"/>
      <c r="K19" s="141"/>
      <c r="L19" s="141" t="s">
        <v>267</v>
      </c>
      <c r="M19" s="141"/>
      <c r="N19" s="141"/>
      <c r="O19" s="141" t="s">
        <v>267</v>
      </c>
      <c r="P19" s="141"/>
      <c r="Q19" s="294"/>
      <c r="R19" s="184" t="s">
        <v>267</v>
      </c>
      <c r="S19" s="141" t="s">
        <v>267</v>
      </c>
      <c r="T19" s="294" t="s">
        <v>267</v>
      </c>
      <c r="U19" s="808"/>
      <c r="V19" s="2"/>
    </row>
    <row r="20" spans="2:22" ht="12" customHeight="1" x14ac:dyDescent="0.15">
      <c r="B20" s="18">
        <f t="shared" si="0"/>
        <v>7</v>
      </c>
      <c r="C20" s="771" t="s">
        <v>29</v>
      </c>
      <c r="D20" s="772"/>
      <c r="E20" s="10" t="s">
        <v>91</v>
      </c>
      <c r="F20" s="137" t="s">
        <v>267</v>
      </c>
      <c r="G20" s="141"/>
      <c r="H20" s="205"/>
      <c r="I20" s="141" t="s">
        <v>267</v>
      </c>
      <c r="J20" s="205"/>
      <c r="K20" s="141"/>
      <c r="L20" s="141" t="s">
        <v>267</v>
      </c>
      <c r="M20" s="141"/>
      <c r="N20" s="141"/>
      <c r="O20" s="141" t="s">
        <v>267</v>
      </c>
      <c r="P20" s="141"/>
      <c r="Q20" s="294"/>
      <c r="R20" s="184" t="s">
        <v>267</v>
      </c>
      <c r="S20" s="141" t="s">
        <v>267</v>
      </c>
      <c r="T20" s="294" t="s">
        <v>267</v>
      </c>
      <c r="U20" s="808"/>
      <c r="V20" s="2"/>
    </row>
    <row r="21" spans="2:22" ht="12" customHeight="1" x14ac:dyDescent="0.15">
      <c r="B21" s="18">
        <f t="shared" si="0"/>
        <v>8</v>
      </c>
      <c r="C21" s="771" t="s">
        <v>30</v>
      </c>
      <c r="D21" s="772"/>
      <c r="E21" s="10" t="s">
        <v>94</v>
      </c>
      <c r="F21" s="137" t="s">
        <v>268</v>
      </c>
      <c r="G21" s="141"/>
      <c r="H21" s="205"/>
      <c r="I21" s="141" t="s">
        <v>268</v>
      </c>
      <c r="J21" s="205"/>
      <c r="K21" s="141"/>
      <c r="L21" s="141" t="s">
        <v>268</v>
      </c>
      <c r="M21" s="141"/>
      <c r="N21" s="141"/>
      <c r="O21" s="141" t="s">
        <v>268</v>
      </c>
      <c r="P21" s="141"/>
      <c r="Q21" s="294"/>
      <c r="R21" s="184" t="s">
        <v>268</v>
      </c>
      <c r="S21" s="141" t="s">
        <v>268</v>
      </c>
      <c r="T21" s="294" t="s">
        <v>268</v>
      </c>
      <c r="U21" s="814"/>
      <c r="V21" s="2"/>
    </row>
    <row r="22" spans="2:22" ht="12" customHeight="1" x14ac:dyDescent="0.15">
      <c r="B22" s="18">
        <f t="shared" si="0"/>
        <v>9</v>
      </c>
      <c r="C22" s="771" t="s">
        <v>188</v>
      </c>
      <c r="D22" s="774"/>
      <c r="E22" s="10" t="s">
        <v>86</v>
      </c>
      <c r="F22" s="137" t="s">
        <v>269</v>
      </c>
      <c r="G22" s="141" t="s">
        <v>269</v>
      </c>
      <c r="H22" s="205" t="s">
        <v>269</v>
      </c>
      <c r="I22" s="141" t="s">
        <v>269</v>
      </c>
      <c r="J22" s="205" t="s">
        <v>269</v>
      </c>
      <c r="K22" s="205" t="s">
        <v>269</v>
      </c>
      <c r="L22" s="141" t="s">
        <v>269</v>
      </c>
      <c r="M22" s="141" t="s">
        <v>269</v>
      </c>
      <c r="N22" s="141" t="s">
        <v>269</v>
      </c>
      <c r="O22" s="141" t="s">
        <v>269</v>
      </c>
      <c r="P22" s="141" t="s">
        <v>269</v>
      </c>
      <c r="Q22" s="294" t="s">
        <v>269</v>
      </c>
      <c r="R22" s="184" t="s">
        <v>269</v>
      </c>
      <c r="S22" s="141" t="s">
        <v>269</v>
      </c>
      <c r="T22" s="294" t="s">
        <v>269</v>
      </c>
      <c r="U22" s="813" t="s">
        <v>448</v>
      </c>
      <c r="V22" s="2"/>
    </row>
    <row r="23" spans="2:22" ht="12" customHeight="1" x14ac:dyDescent="0.15">
      <c r="B23" s="18">
        <f t="shared" si="0"/>
        <v>10</v>
      </c>
      <c r="C23" s="771" t="s">
        <v>31</v>
      </c>
      <c r="D23" s="772"/>
      <c r="E23" s="10" t="s">
        <v>91</v>
      </c>
      <c r="F23" s="137" t="s">
        <v>267</v>
      </c>
      <c r="G23" s="141" t="s">
        <v>267</v>
      </c>
      <c r="H23" s="205" t="s">
        <v>267</v>
      </c>
      <c r="I23" s="141" t="s">
        <v>267</v>
      </c>
      <c r="J23" s="205" t="s">
        <v>267</v>
      </c>
      <c r="K23" s="205" t="s">
        <v>267</v>
      </c>
      <c r="L23" s="141" t="s">
        <v>267</v>
      </c>
      <c r="M23" s="141" t="s">
        <v>267</v>
      </c>
      <c r="N23" s="141" t="s">
        <v>267</v>
      </c>
      <c r="O23" s="141" t="s">
        <v>267</v>
      </c>
      <c r="P23" s="141" t="s">
        <v>267</v>
      </c>
      <c r="Q23" s="294" t="s">
        <v>267</v>
      </c>
      <c r="R23" s="184" t="s">
        <v>267</v>
      </c>
      <c r="S23" s="141" t="s">
        <v>267</v>
      </c>
      <c r="T23" s="294" t="s">
        <v>267</v>
      </c>
      <c r="U23" s="808"/>
      <c r="V23" s="2"/>
    </row>
    <row r="24" spans="2:22" ht="12" customHeight="1" x14ac:dyDescent="0.15">
      <c r="B24" s="18">
        <f t="shared" si="0"/>
        <v>11</v>
      </c>
      <c r="C24" s="771" t="s">
        <v>32</v>
      </c>
      <c r="D24" s="772"/>
      <c r="E24" s="10" t="s">
        <v>106</v>
      </c>
      <c r="F24" s="154">
        <v>0.1</v>
      </c>
      <c r="G24" s="71" t="s">
        <v>271</v>
      </c>
      <c r="H24" s="205">
        <v>0.1</v>
      </c>
      <c r="I24" s="236">
        <v>0.1</v>
      </c>
      <c r="J24" s="209">
        <v>0.2</v>
      </c>
      <c r="K24" s="209" t="s">
        <v>271</v>
      </c>
      <c r="L24" s="272">
        <v>0.2</v>
      </c>
      <c r="M24" s="236">
        <v>0.2</v>
      </c>
      <c r="N24" s="236">
        <v>0.3</v>
      </c>
      <c r="O24" s="236">
        <v>0.2</v>
      </c>
      <c r="P24" s="236">
        <v>0.2</v>
      </c>
      <c r="Q24" s="296">
        <v>0.2</v>
      </c>
      <c r="R24" s="363">
        <v>0.3</v>
      </c>
      <c r="S24" s="71" t="s">
        <v>271</v>
      </c>
      <c r="T24" s="296">
        <v>0.15</v>
      </c>
      <c r="U24" s="808"/>
      <c r="V24" s="2"/>
    </row>
    <row r="25" spans="2:22" ht="12" customHeight="1" x14ac:dyDescent="0.15">
      <c r="B25" s="18">
        <f t="shared" si="0"/>
        <v>12</v>
      </c>
      <c r="C25" s="771" t="s">
        <v>33</v>
      </c>
      <c r="D25" s="772"/>
      <c r="E25" s="10" t="s">
        <v>107</v>
      </c>
      <c r="F25" s="137" t="s">
        <v>270</v>
      </c>
      <c r="G25" s="140"/>
      <c r="H25" s="208"/>
      <c r="I25" s="141" t="s">
        <v>270</v>
      </c>
      <c r="J25" s="140"/>
      <c r="K25" s="140"/>
      <c r="L25" s="141" t="s">
        <v>270</v>
      </c>
      <c r="M25" s="208"/>
      <c r="N25" s="140"/>
      <c r="O25" s="141" t="s">
        <v>270</v>
      </c>
      <c r="P25" s="140"/>
      <c r="Q25" s="297"/>
      <c r="R25" s="140" t="s">
        <v>270</v>
      </c>
      <c r="S25" s="140" t="s">
        <v>270</v>
      </c>
      <c r="T25" s="297" t="s">
        <v>270</v>
      </c>
      <c r="U25" s="808"/>
      <c r="V25" s="2"/>
    </row>
    <row r="26" spans="2:22" ht="12" customHeight="1" x14ac:dyDescent="0.15">
      <c r="B26" s="18">
        <f t="shared" si="0"/>
        <v>13</v>
      </c>
      <c r="C26" s="771" t="s">
        <v>34</v>
      </c>
      <c r="D26" s="772"/>
      <c r="E26" s="10" t="s">
        <v>108</v>
      </c>
      <c r="F26" s="154" t="s">
        <v>271</v>
      </c>
      <c r="G26" s="71"/>
      <c r="H26" s="209"/>
      <c r="I26" s="71" t="s">
        <v>271</v>
      </c>
      <c r="J26" s="71"/>
      <c r="K26" s="71"/>
      <c r="L26" s="71" t="s">
        <v>271</v>
      </c>
      <c r="M26" s="71"/>
      <c r="N26" s="71"/>
      <c r="O26" s="71" t="s">
        <v>271</v>
      </c>
      <c r="P26" s="71"/>
      <c r="Q26" s="296"/>
      <c r="R26" s="71" t="s">
        <v>271</v>
      </c>
      <c r="S26" s="71" t="s">
        <v>271</v>
      </c>
      <c r="T26" s="296" t="s">
        <v>271</v>
      </c>
      <c r="U26" s="814"/>
      <c r="V26" s="2"/>
    </row>
    <row r="27" spans="2:22" ht="12" customHeight="1" x14ac:dyDescent="0.15">
      <c r="B27" s="18">
        <f t="shared" si="0"/>
        <v>14</v>
      </c>
      <c r="C27" s="771" t="s">
        <v>35</v>
      </c>
      <c r="D27" s="772"/>
      <c r="E27" s="10" t="s">
        <v>109</v>
      </c>
      <c r="F27" s="160" t="s">
        <v>272</v>
      </c>
      <c r="G27" s="182"/>
      <c r="H27" s="210"/>
      <c r="I27" s="182" t="s">
        <v>272</v>
      </c>
      <c r="J27" s="182"/>
      <c r="K27" s="182"/>
      <c r="L27" s="182" t="s">
        <v>272</v>
      </c>
      <c r="M27" s="182"/>
      <c r="N27" s="182"/>
      <c r="O27" s="182" t="s">
        <v>272</v>
      </c>
      <c r="P27" s="182"/>
      <c r="Q27" s="298"/>
      <c r="R27" s="182" t="s">
        <v>272</v>
      </c>
      <c r="S27" s="182" t="s">
        <v>272</v>
      </c>
      <c r="T27" s="298" t="s">
        <v>272</v>
      </c>
      <c r="U27" s="813" t="s">
        <v>60</v>
      </c>
      <c r="V27" s="2"/>
    </row>
    <row r="28" spans="2:22" ht="12" customHeight="1" x14ac:dyDescent="0.15">
      <c r="B28" s="18">
        <f t="shared" si="0"/>
        <v>15</v>
      </c>
      <c r="C28" s="771" t="s">
        <v>167</v>
      </c>
      <c r="D28" s="772"/>
      <c r="E28" s="10" t="s">
        <v>105</v>
      </c>
      <c r="F28" s="137" t="s">
        <v>273</v>
      </c>
      <c r="G28" s="141"/>
      <c r="H28" s="205"/>
      <c r="I28" s="141" t="s">
        <v>273</v>
      </c>
      <c r="J28" s="141"/>
      <c r="K28" s="141"/>
      <c r="L28" s="141" t="s">
        <v>273</v>
      </c>
      <c r="M28" s="141"/>
      <c r="N28" s="141"/>
      <c r="O28" s="141" t="s">
        <v>273</v>
      </c>
      <c r="P28" s="141"/>
      <c r="Q28" s="294"/>
      <c r="R28" s="184" t="s">
        <v>273</v>
      </c>
      <c r="S28" s="141" t="s">
        <v>273</v>
      </c>
      <c r="T28" s="294" t="s">
        <v>273</v>
      </c>
      <c r="U28" s="808"/>
      <c r="V28" s="2"/>
    </row>
    <row r="29" spans="2:22" ht="24" customHeight="1" x14ac:dyDescent="0.15">
      <c r="B29" s="18">
        <f>B28+1</f>
        <v>16</v>
      </c>
      <c r="C29" s="775" t="s">
        <v>225</v>
      </c>
      <c r="D29" s="772"/>
      <c r="E29" s="10" t="s">
        <v>86</v>
      </c>
      <c r="F29" s="137" t="s">
        <v>268</v>
      </c>
      <c r="G29" s="141"/>
      <c r="H29" s="205"/>
      <c r="I29" s="141" t="s">
        <v>268</v>
      </c>
      <c r="J29" s="141"/>
      <c r="K29" s="141"/>
      <c r="L29" s="141" t="s">
        <v>268</v>
      </c>
      <c r="M29" s="141"/>
      <c r="N29" s="141"/>
      <c r="O29" s="141" t="s">
        <v>268</v>
      </c>
      <c r="P29" s="141"/>
      <c r="Q29" s="294"/>
      <c r="R29" s="141" t="s">
        <v>268</v>
      </c>
      <c r="S29" s="141" t="s">
        <v>268</v>
      </c>
      <c r="T29" s="294" t="s">
        <v>268</v>
      </c>
      <c r="U29" s="808"/>
      <c r="V29" s="2"/>
    </row>
    <row r="30" spans="2:22" ht="12" customHeight="1" x14ac:dyDescent="0.15">
      <c r="B30" s="18">
        <f t="shared" si="0"/>
        <v>17</v>
      </c>
      <c r="C30" s="771" t="s">
        <v>168</v>
      </c>
      <c r="D30" s="772"/>
      <c r="E30" s="10" t="s">
        <v>94</v>
      </c>
      <c r="F30" s="137" t="s">
        <v>267</v>
      </c>
      <c r="G30" s="141"/>
      <c r="H30" s="205"/>
      <c r="I30" s="141" t="s">
        <v>267</v>
      </c>
      <c r="J30" s="141"/>
      <c r="K30" s="141"/>
      <c r="L30" s="141" t="s">
        <v>267</v>
      </c>
      <c r="M30" s="141"/>
      <c r="N30" s="141"/>
      <c r="O30" s="141" t="s">
        <v>267</v>
      </c>
      <c r="P30" s="141"/>
      <c r="Q30" s="294"/>
      <c r="R30" s="141" t="s">
        <v>267</v>
      </c>
      <c r="S30" s="141" t="s">
        <v>267</v>
      </c>
      <c r="T30" s="294" t="s">
        <v>267</v>
      </c>
      <c r="U30" s="808"/>
      <c r="V30" s="2"/>
    </row>
    <row r="31" spans="2:22" ht="12" customHeight="1" x14ac:dyDescent="0.15">
      <c r="B31" s="18">
        <f t="shared" si="0"/>
        <v>18</v>
      </c>
      <c r="C31" s="771" t="s">
        <v>169</v>
      </c>
      <c r="D31" s="772"/>
      <c r="E31" s="10" t="s">
        <v>91</v>
      </c>
      <c r="F31" s="137" t="s">
        <v>267</v>
      </c>
      <c r="G31" s="141"/>
      <c r="H31" s="205"/>
      <c r="I31" s="141" t="s">
        <v>267</v>
      </c>
      <c r="J31" s="141"/>
      <c r="K31" s="141"/>
      <c r="L31" s="141" t="s">
        <v>267</v>
      </c>
      <c r="M31" s="141"/>
      <c r="N31" s="141"/>
      <c r="O31" s="141" t="s">
        <v>267</v>
      </c>
      <c r="P31" s="141"/>
      <c r="Q31" s="294"/>
      <c r="R31" s="141" t="s">
        <v>267</v>
      </c>
      <c r="S31" s="141" t="s">
        <v>267</v>
      </c>
      <c r="T31" s="294" t="s">
        <v>267</v>
      </c>
      <c r="U31" s="808"/>
      <c r="V31" s="2"/>
    </row>
    <row r="32" spans="2:22" ht="12" customHeight="1" x14ac:dyDescent="0.15">
      <c r="B32" s="18">
        <f t="shared" si="0"/>
        <v>19</v>
      </c>
      <c r="C32" s="771" t="s">
        <v>170</v>
      </c>
      <c r="D32" s="772"/>
      <c r="E32" s="10" t="s">
        <v>91</v>
      </c>
      <c r="F32" s="137" t="s">
        <v>267</v>
      </c>
      <c r="G32" s="141"/>
      <c r="H32" s="205"/>
      <c r="I32" s="141" t="s">
        <v>267</v>
      </c>
      <c r="J32" s="141"/>
      <c r="K32" s="141"/>
      <c r="L32" s="141" t="s">
        <v>267</v>
      </c>
      <c r="M32" s="141"/>
      <c r="N32" s="141"/>
      <c r="O32" s="141" t="s">
        <v>267</v>
      </c>
      <c r="P32" s="141"/>
      <c r="Q32" s="294"/>
      <c r="R32" s="141" t="s">
        <v>267</v>
      </c>
      <c r="S32" s="141" t="s">
        <v>267</v>
      </c>
      <c r="T32" s="294" t="s">
        <v>267</v>
      </c>
      <c r="U32" s="808"/>
      <c r="V32" s="2"/>
    </row>
    <row r="33" spans="2:22" ht="12" customHeight="1" x14ac:dyDescent="0.15">
      <c r="B33" s="18">
        <f t="shared" si="0"/>
        <v>20</v>
      </c>
      <c r="C33" s="771" t="s">
        <v>171</v>
      </c>
      <c r="D33" s="772"/>
      <c r="E33" s="10" t="s">
        <v>91</v>
      </c>
      <c r="F33" s="137" t="s">
        <v>267</v>
      </c>
      <c r="G33" s="141"/>
      <c r="H33" s="205"/>
      <c r="I33" s="141" t="s">
        <v>267</v>
      </c>
      <c r="J33" s="141"/>
      <c r="K33" s="141"/>
      <c r="L33" s="141" t="s">
        <v>267</v>
      </c>
      <c r="M33" s="141"/>
      <c r="N33" s="141"/>
      <c r="O33" s="141" t="s">
        <v>267</v>
      </c>
      <c r="P33" s="141"/>
      <c r="Q33" s="294"/>
      <c r="R33" s="141" t="s">
        <v>267</v>
      </c>
      <c r="S33" s="141" t="s">
        <v>267</v>
      </c>
      <c r="T33" s="294" t="s">
        <v>267</v>
      </c>
      <c r="U33" s="814"/>
      <c r="V33" s="2"/>
    </row>
    <row r="34" spans="2:22" ht="12" customHeight="1" x14ac:dyDescent="0.15">
      <c r="B34" s="18">
        <f t="shared" si="0"/>
        <v>21</v>
      </c>
      <c r="C34" s="771" t="s">
        <v>221</v>
      </c>
      <c r="D34" s="772"/>
      <c r="E34" s="10" t="s">
        <v>89</v>
      </c>
      <c r="F34" s="137" t="s">
        <v>281</v>
      </c>
      <c r="G34" s="141" t="s">
        <v>281</v>
      </c>
      <c r="H34" s="205" t="s">
        <v>281</v>
      </c>
      <c r="I34" s="205">
        <v>7.0000000000000007E-2</v>
      </c>
      <c r="J34" s="205">
        <v>0.23</v>
      </c>
      <c r="K34" s="263">
        <v>0.09</v>
      </c>
      <c r="L34" s="205">
        <v>0.09</v>
      </c>
      <c r="M34" s="205" t="s">
        <v>281</v>
      </c>
      <c r="N34" s="205" t="s">
        <v>281</v>
      </c>
      <c r="O34" s="141" t="s">
        <v>281</v>
      </c>
      <c r="P34" s="205" t="s">
        <v>281</v>
      </c>
      <c r="Q34" s="294" t="s">
        <v>281</v>
      </c>
      <c r="R34" s="217">
        <v>0.23</v>
      </c>
      <c r="S34" s="141" t="s">
        <v>281</v>
      </c>
      <c r="T34" s="294" t="s">
        <v>281</v>
      </c>
      <c r="U34" s="813" t="s">
        <v>59</v>
      </c>
      <c r="V34" s="2"/>
    </row>
    <row r="35" spans="2:22" ht="12" customHeight="1" x14ac:dyDescent="0.15">
      <c r="B35" s="18">
        <f t="shared" si="0"/>
        <v>22</v>
      </c>
      <c r="C35" s="771" t="s">
        <v>36</v>
      </c>
      <c r="D35" s="772"/>
      <c r="E35" s="10" t="s">
        <v>94</v>
      </c>
      <c r="F35" s="137" t="s">
        <v>268</v>
      </c>
      <c r="G35" s="141" t="s">
        <v>268</v>
      </c>
      <c r="H35" s="205" t="s">
        <v>268</v>
      </c>
      <c r="I35" s="141" t="s">
        <v>268</v>
      </c>
      <c r="J35" s="141" t="s">
        <v>268</v>
      </c>
      <c r="K35" s="141" t="s">
        <v>268</v>
      </c>
      <c r="L35" s="141" t="s">
        <v>268</v>
      </c>
      <c r="M35" s="141">
        <v>3.0000000000000001E-3</v>
      </c>
      <c r="N35" s="141" t="s">
        <v>268</v>
      </c>
      <c r="O35" s="141" t="s">
        <v>268</v>
      </c>
      <c r="P35" s="141" t="s">
        <v>268</v>
      </c>
      <c r="Q35" s="294" t="s">
        <v>268</v>
      </c>
      <c r="R35" s="184">
        <v>3.0000000000000001E-3</v>
      </c>
      <c r="S35" s="141" t="s">
        <v>268</v>
      </c>
      <c r="T35" s="294" t="s">
        <v>268</v>
      </c>
      <c r="U35" s="808"/>
      <c r="V35" s="2"/>
    </row>
    <row r="36" spans="2:22" ht="12" customHeight="1" x14ac:dyDescent="0.15">
      <c r="B36" s="18">
        <f t="shared" si="0"/>
        <v>23</v>
      </c>
      <c r="C36" s="771" t="s">
        <v>157</v>
      </c>
      <c r="D36" s="772"/>
      <c r="E36" s="10" t="s">
        <v>111</v>
      </c>
      <c r="F36" s="137">
        <v>2E-3</v>
      </c>
      <c r="G36" s="141">
        <v>4.0000000000000001E-3</v>
      </c>
      <c r="H36" s="205">
        <v>7.0000000000000001E-3</v>
      </c>
      <c r="I36" s="141">
        <v>1.0999999999999999E-2</v>
      </c>
      <c r="J36" s="141">
        <v>2.1000000000000001E-2</v>
      </c>
      <c r="K36" s="141">
        <v>8.0000000000000002E-3</v>
      </c>
      <c r="L36" s="141">
        <v>6.0000000000000001E-3</v>
      </c>
      <c r="M36" s="141">
        <v>6.0000000000000001E-3</v>
      </c>
      <c r="N36" s="141">
        <v>3.0000000000000001E-3</v>
      </c>
      <c r="O36" s="141">
        <v>1E-3</v>
      </c>
      <c r="P36" s="141" t="s">
        <v>267</v>
      </c>
      <c r="Q36" s="294" t="s">
        <v>267</v>
      </c>
      <c r="R36" s="184">
        <v>2.1000000000000001E-2</v>
      </c>
      <c r="S36" s="141" t="s">
        <v>267</v>
      </c>
      <c r="T36" s="294">
        <v>5.7500000000000008E-3</v>
      </c>
      <c r="U36" s="808"/>
      <c r="V36" s="2"/>
    </row>
    <row r="37" spans="2:22" ht="12" customHeight="1" x14ac:dyDescent="0.15">
      <c r="B37" s="18">
        <f t="shared" si="0"/>
        <v>24</v>
      </c>
      <c r="C37" s="771" t="s">
        <v>37</v>
      </c>
      <c r="D37" s="772"/>
      <c r="E37" s="10" t="s">
        <v>110</v>
      </c>
      <c r="F37" s="137" t="s">
        <v>282</v>
      </c>
      <c r="G37" s="141">
        <v>5.0000000000000001E-3</v>
      </c>
      <c r="H37" s="205">
        <v>5.0000000000000001E-3</v>
      </c>
      <c r="I37" s="141">
        <v>8.0000000000000002E-3</v>
      </c>
      <c r="J37" s="141">
        <v>1.4999999999999999E-2</v>
      </c>
      <c r="K37" s="141">
        <v>6.0000000000000001E-3</v>
      </c>
      <c r="L37" s="141">
        <v>4.0000000000000001E-3</v>
      </c>
      <c r="M37" s="141">
        <v>6.0000000000000001E-3</v>
      </c>
      <c r="N37" s="141" t="s">
        <v>282</v>
      </c>
      <c r="O37" s="205" t="s">
        <v>282</v>
      </c>
      <c r="P37" s="205" t="s">
        <v>282</v>
      </c>
      <c r="Q37" s="294" t="s">
        <v>282</v>
      </c>
      <c r="R37" s="184">
        <v>1.4999999999999999E-2</v>
      </c>
      <c r="S37" s="141" t="s">
        <v>282</v>
      </c>
      <c r="T37" s="294">
        <v>4.0833333333333329E-3</v>
      </c>
      <c r="U37" s="808"/>
      <c r="V37" s="2"/>
    </row>
    <row r="38" spans="2:22" ht="12" customHeight="1" x14ac:dyDescent="0.15">
      <c r="B38" s="18">
        <f t="shared" si="0"/>
        <v>25</v>
      </c>
      <c r="C38" s="771" t="s">
        <v>172</v>
      </c>
      <c r="D38" s="772"/>
      <c r="E38" s="10" t="s">
        <v>88</v>
      </c>
      <c r="F38" s="137">
        <v>1E-3</v>
      </c>
      <c r="G38" s="141">
        <v>2E-3</v>
      </c>
      <c r="H38" s="205">
        <v>1E-3</v>
      </c>
      <c r="I38" s="141">
        <v>1E-3</v>
      </c>
      <c r="J38" s="141" t="s">
        <v>267</v>
      </c>
      <c r="K38" s="141">
        <v>3.0000000000000001E-3</v>
      </c>
      <c r="L38" s="141">
        <v>2E-3</v>
      </c>
      <c r="M38" s="141">
        <v>2E-3</v>
      </c>
      <c r="N38" s="141">
        <v>1E-3</v>
      </c>
      <c r="O38" s="141">
        <v>2E-3</v>
      </c>
      <c r="P38" s="141">
        <v>2E-3</v>
      </c>
      <c r="Q38" s="294">
        <v>2E-3</v>
      </c>
      <c r="R38" s="141">
        <v>3.0000000000000001E-3</v>
      </c>
      <c r="S38" s="141" t="s">
        <v>267</v>
      </c>
      <c r="T38" s="294">
        <v>1.5833333333333335E-3</v>
      </c>
      <c r="U38" s="808"/>
      <c r="V38" s="2"/>
    </row>
    <row r="39" spans="2:22" ht="12" customHeight="1" x14ac:dyDescent="0.15">
      <c r="B39" s="18">
        <f t="shared" si="0"/>
        <v>26</v>
      </c>
      <c r="C39" s="771" t="s">
        <v>38</v>
      </c>
      <c r="D39" s="772"/>
      <c r="E39" s="10" t="s">
        <v>91</v>
      </c>
      <c r="F39" s="137" t="s">
        <v>267</v>
      </c>
      <c r="G39" s="141" t="s">
        <v>267</v>
      </c>
      <c r="H39" s="141" t="s">
        <v>267</v>
      </c>
      <c r="I39" s="141" t="s">
        <v>267</v>
      </c>
      <c r="J39" s="141" t="s">
        <v>267</v>
      </c>
      <c r="K39" s="141" t="s">
        <v>267</v>
      </c>
      <c r="L39" s="141" t="s">
        <v>267</v>
      </c>
      <c r="M39" s="141" t="s">
        <v>267</v>
      </c>
      <c r="N39" s="141" t="s">
        <v>267</v>
      </c>
      <c r="O39" s="141" t="s">
        <v>267</v>
      </c>
      <c r="P39" s="141" t="s">
        <v>267</v>
      </c>
      <c r="Q39" s="294" t="s">
        <v>267</v>
      </c>
      <c r="R39" s="184" t="s">
        <v>267</v>
      </c>
      <c r="S39" s="141" t="s">
        <v>267</v>
      </c>
      <c r="T39" s="294" t="s">
        <v>267</v>
      </c>
      <c r="U39" s="808"/>
      <c r="V39" s="2"/>
    </row>
    <row r="40" spans="2:22" ht="12" customHeight="1" x14ac:dyDescent="0.15">
      <c r="B40" s="18">
        <f t="shared" si="0"/>
        <v>27</v>
      </c>
      <c r="C40" s="771" t="s">
        <v>39</v>
      </c>
      <c r="D40" s="772"/>
      <c r="E40" s="10" t="s">
        <v>88</v>
      </c>
      <c r="F40" s="137">
        <v>5.0000000000000001E-3</v>
      </c>
      <c r="G40" s="141">
        <v>8.9999999999999993E-3</v>
      </c>
      <c r="H40" s="205">
        <v>1.2E-2</v>
      </c>
      <c r="I40" s="141">
        <v>1.7000000000000001E-2</v>
      </c>
      <c r="J40" s="141">
        <v>2.5000000000000001E-2</v>
      </c>
      <c r="K40" s="141">
        <v>1.7000000000000001E-2</v>
      </c>
      <c r="L40" s="141">
        <v>1.2E-2</v>
      </c>
      <c r="M40" s="141">
        <v>1.2E-2</v>
      </c>
      <c r="N40" s="141">
        <v>7.0000000000000001E-3</v>
      </c>
      <c r="O40" s="141">
        <v>5.0000000000000001E-3</v>
      </c>
      <c r="P40" s="141">
        <v>4.0000000000000001E-3</v>
      </c>
      <c r="Q40" s="294">
        <v>4.0000000000000001E-3</v>
      </c>
      <c r="R40" s="184">
        <v>2.5000000000000001E-2</v>
      </c>
      <c r="S40" s="141">
        <v>4.0000000000000001E-3</v>
      </c>
      <c r="T40" s="294">
        <v>1.0750000000000001E-2</v>
      </c>
      <c r="U40" s="808"/>
      <c r="V40" s="2"/>
    </row>
    <row r="41" spans="2:22" ht="12" customHeight="1" x14ac:dyDescent="0.15">
      <c r="B41" s="18">
        <f t="shared" si="0"/>
        <v>28</v>
      </c>
      <c r="C41" s="771" t="s">
        <v>40</v>
      </c>
      <c r="D41" s="772"/>
      <c r="E41" s="10" t="s">
        <v>110</v>
      </c>
      <c r="F41" s="137" t="s">
        <v>282</v>
      </c>
      <c r="G41" s="141" t="s">
        <v>282</v>
      </c>
      <c r="H41" s="205">
        <v>4.0000000000000001E-3</v>
      </c>
      <c r="I41" s="141">
        <v>6.0000000000000001E-3</v>
      </c>
      <c r="J41" s="141">
        <v>1.2E-2</v>
      </c>
      <c r="K41" s="141">
        <v>4.0000000000000001E-3</v>
      </c>
      <c r="L41" s="141" t="s">
        <v>282</v>
      </c>
      <c r="M41" s="205" t="s">
        <v>282</v>
      </c>
      <c r="N41" s="205" t="s">
        <v>282</v>
      </c>
      <c r="O41" s="205" t="s">
        <v>282</v>
      </c>
      <c r="P41" s="205" t="s">
        <v>282</v>
      </c>
      <c r="Q41" s="294" t="s">
        <v>282</v>
      </c>
      <c r="R41" s="141">
        <v>1.2E-2</v>
      </c>
      <c r="S41" s="141" t="s">
        <v>282</v>
      </c>
      <c r="T41" s="294" t="s">
        <v>282</v>
      </c>
      <c r="U41" s="808"/>
      <c r="V41" s="2"/>
    </row>
    <row r="42" spans="2:22" ht="12" customHeight="1" x14ac:dyDescent="0.15">
      <c r="B42" s="18">
        <f t="shared" si="0"/>
        <v>29</v>
      </c>
      <c r="C42" s="771" t="s">
        <v>173</v>
      </c>
      <c r="D42" s="772"/>
      <c r="E42" s="10" t="s">
        <v>110</v>
      </c>
      <c r="F42" s="137">
        <v>2E-3</v>
      </c>
      <c r="G42" s="141">
        <v>3.0000000000000001E-3</v>
      </c>
      <c r="H42" s="205">
        <v>4.0000000000000001E-3</v>
      </c>
      <c r="I42" s="141">
        <v>5.0000000000000001E-3</v>
      </c>
      <c r="J42" s="205">
        <v>4.0000000000000001E-3</v>
      </c>
      <c r="K42" s="205">
        <v>6.0000000000000001E-3</v>
      </c>
      <c r="L42" s="141">
        <v>4.0000000000000001E-3</v>
      </c>
      <c r="M42" s="141">
        <v>4.0000000000000001E-3</v>
      </c>
      <c r="N42" s="141">
        <v>3.0000000000000001E-3</v>
      </c>
      <c r="O42" s="141">
        <v>2E-3</v>
      </c>
      <c r="P42" s="141">
        <v>2E-3</v>
      </c>
      <c r="Q42" s="294">
        <v>2E-3</v>
      </c>
      <c r="R42" s="184">
        <v>6.0000000000000001E-3</v>
      </c>
      <c r="S42" s="141">
        <v>2E-3</v>
      </c>
      <c r="T42" s="294">
        <v>3.4166666666666672E-3</v>
      </c>
      <c r="U42" s="808"/>
      <c r="V42" s="2"/>
    </row>
    <row r="43" spans="2:22" ht="12" customHeight="1" x14ac:dyDescent="0.15">
      <c r="B43" s="18">
        <f t="shared" si="0"/>
        <v>30</v>
      </c>
      <c r="C43" s="771" t="s">
        <v>174</v>
      </c>
      <c r="D43" s="772"/>
      <c r="E43" s="10" t="s">
        <v>113</v>
      </c>
      <c r="F43" s="137" t="s">
        <v>267</v>
      </c>
      <c r="G43" s="141" t="s">
        <v>267</v>
      </c>
      <c r="H43" s="205" t="s">
        <v>267</v>
      </c>
      <c r="I43" s="141" t="s">
        <v>267</v>
      </c>
      <c r="J43" s="141" t="s">
        <v>267</v>
      </c>
      <c r="K43" s="141" t="s">
        <v>267</v>
      </c>
      <c r="L43" s="141" t="s">
        <v>267</v>
      </c>
      <c r="M43" s="141" t="s">
        <v>267</v>
      </c>
      <c r="N43" s="141" t="s">
        <v>267</v>
      </c>
      <c r="O43" s="141" t="s">
        <v>267</v>
      </c>
      <c r="P43" s="141" t="s">
        <v>267</v>
      </c>
      <c r="Q43" s="298" t="s">
        <v>267</v>
      </c>
      <c r="R43" s="184" t="s">
        <v>267</v>
      </c>
      <c r="S43" s="141" t="s">
        <v>267</v>
      </c>
      <c r="T43" s="294" t="s">
        <v>267</v>
      </c>
      <c r="U43" s="808"/>
      <c r="V43" s="2"/>
    </row>
    <row r="44" spans="2:22" ht="12" customHeight="1" x14ac:dyDescent="0.15">
      <c r="B44" s="18">
        <f t="shared" si="0"/>
        <v>31</v>
      </c>
      <c r="C44" s="771" t="s">
        <v>175</v>
      </c>
      <c r="D44" s="772"/>
      <c r="E44" s="10" t="s">
        <v>114</v>
      </c>
      <c r="F44" s="137" t="s">
        <v>280</v>
      </c>
      <c r="G44" s="141" t="s">
        <v>280</v>
      </c>
      <c r="H44" s="141" t="s">
        <v>280</v>
      </c>
      <c r="I44" s="141" t="s">
        <v>280</v>
      </c>
      <c r="J44" s="141" t="s">
        <v>280</v>
      </c>
      <c r="K44" s="141" t="s">
        <v>280</v>
      </c>
      <c r="L44" s="141" t="s">
        <v>280</v>
      </c>
      <c r="M44" s="141" t="s">
        <v>280</v>
      </c>
      <c r="N44" s="141" t="s">
        <v>280</v>
      </c>
      <c r="O44" s="141" t="s">
        <v>280</v>
      </c>
      <c r="P44" s="141" t="s">
        <v>280</v>
      </c>
      <c r="Q44" s="294" t="s">
        <v>280</v>
      </c>
      <c r="R44" s="184" t="s">
        <v>280</v>
      </c>
      <c r="S44" s="141" t="s">
        <v>280</v>
      </c>
      <c r="T44" s="294" t="s">
        <v>280</v>
      </c>
      <c r="U44" s="814"/>
      <c r="V44" s="2"/>
    </row>
    <row r="45" spans="2:22" ht="12" customHeight="1" x14ac:dyDescent="0.15">
      <c r="B45" s="18">
        <f t="shared" si="0"/>
        <v>32</v>
      </c>
      <c r="C45" s="771" t="s">
        <v>41</v>
      </c>
      <c r="D45" s="772"/>
      <c r="E45" s="10" t="s">
        <v>108</v>
      </c>
      <c r="F45" s="158" t="s">
        <v>274</v>
      </c>
      <c r="G45" s="140"/>
      <c r="H45" s="208"/>
      <c r="I45" s="140" t="s">
        <v>274</v>
      </c>
      <c r="J45" s="140"/>
      <c r="K45" s="140"/>
      <c r="L45" s="140" t="s">
        <v>274</v>
      </c>
      <c r="M45" s="140"/>
      <c r="N45" s="140"/>
      <c r="O45" s="140" t="s">
        <v>274</v>
      </c>
      <c r="P45" s="140"/>
      <c r="Q45" s="297"/>
      <c r="R45" s="140" t="s">
        <v>274</v>
      </c>
      <c r="S45" s="140" t="s">
        <v>274</v>
      </c>
      <c r="T45" s="297" t="s">
        <v>274</v>
      </c>
      <c r="U45" s="813" t="s">
        <v>58</v>
      </c>
      <c r="V45" s="2"/>
    </row>
    <row r="46" spans="2:22" ht="12" customHeight="1" x14ac:dyDescent="0.15">
      <c r="B46" s="18">
        <f t="shared" si="0"/>
        <v>33</v>
      </c>
      <c r="C46" s="771" t="s">
        <v>42</v>
      </c>
      <c r="D46" s="772"/>
      <c r="E46" s="10" t="s">
        <v>87</v>
      </c>
      <c r="F46" s="137">
        <v>0.01</v>
      </c>
      <c r="G46" s="140"/>
      <c r="H46" s="208"/>
      <c r="I46" s="140">
        <v>0.02</v>
      </c>
      <c r="J46" s="140"/>
      <c r="K46" s="140"/>
      <c r="L46" s="140">
        <v>0.01</v>
      </c>
      <c r="M46" s="140"/>
      <c r="N46" s="140"/>
      <c r="O46" s="140" t="s">
        <v>274</v>
      </c>
      <c r="P46" s="140"/>
      <c r="Q46" s="297"/>
      <c r="R46" s="140">
        <v>0.02</v>
      </c>
      <c r="S46" s="140" t="s">
        <v>274</v>
      </c>
      <c r="T46" s="297">
        <v>0.01</v>
      </c>
      <c r="U46" s="808"/>
      <c r="V46" s="2"/>
    </row>
    <row r="47" spans="2:22" ht="12" customHeight="1" x14ac:dyDescent="0.15">
      <c r="B47" s="18">
        <f t="shared" si="0"/>
        <v>34</v>
      </c>
      <c r="C47" s="771" t="s">
        <v>43</v>
      </c>
      <c r="D47" s="772"/>
      <c r="E47" s="10" t="s">
        <v>93</v>
      </c>
      <c r="F47" s="137" t="s">
        <v>283</v>
      </c>
      <c r="G47" s="140"/>
      <c r="H47" s="208"/>
      <c r="I47" s="141" t="s">
        <v>283</v>
      </c>
      <c r="J47" s="140"/>
      <c r="K47" s="140"/>
      <c r="L47" s="141" t="s">
        <v>283</v>
      </c>
      <c r="M47" s="140"/>
      <c r="N47" s="140"/>
      <c r="O47" s="141" t="s">
        <v>283</v>
      </c>
      <c r="P47" s="140"/>
      <c r="Q47" s="297"/>
      <c r="R47" s="141" t="s">
        <v>283</v>
      </c>
      <c r="S47" s="140" t="s">
        <v>283</v>
      </c>
      <c r="T47" s="294" t="s">
        <v>283</v>
      </c>
      <c r="U47" s="808"/>
      <c r="V47" s="2"/>
    </row>
    <row r="48" spans="2:22" ht="12" customHeight="1" x14ac:dyDescent="0.15">
      <c r="B48" s="18">
        <f t="shared" si="0"/>
        <v>35</v>
      </c>
      <c r="C48" s="771" t="s">
        <v>44</v>
      </c>
      <c r="D48" s="772"/>
      <c r="E48" s="10" t="s">
        <v>108</v>
      </c>
      <c r="F48" s="158" t="s">
        <v>274</v>
      </c>
      <c r="G48" s="140"/>
      <c r="H48" s="208"/>
      <c r="I48" s="140" t="s">
        <v>274</v>
      </c>
      <c r="J48" s="140"/>
      <c r="K48" s="140"/>
      <c r="L48" s="140" t="s">
        <v>274</v>
      </c>
      <c r="M48" s="140"/>
      <c r="N48" s="140"/>
      <c r="O48" s="140" t="s">
        <v>274</v>
      </c>
      <c r="P48" s="140"/>
      <c r="Q48" s="297"/>
      <c r="R48" s="140" t="s">
        <v>274</v>
      </c>
      <c r="S48" s="140" t="s">
        <v>274</v>
      </c>
      <c r="T48" s="297" t="s">
        <v>274</v>
      </c>
      <c r="U48" s="808"/>
      <c r="V48" s="2"/>
    </row>
    <row r="49" spans="2:22" ht="12" customHeight="1" x14ac:dyDescent="0.15">
      <c r="B49" s="18">
        <f t="shared" si="0"/>
        <v>36</v>
      </c>
      <c r="C49" s="771" t="s">
        <v>45</v>
      </c>
      <c r="D49" s="772"/>
      <c r="E49" s="10" t="s">
        <v>63</v>
      </c>
      <c r="F49" s="169">
        <v>9.3000000000000007</v>
      </c>
      <c r="G49" s="71"/>
      <c r="H49" s="209"/>
      <c r="I49" s="179">
        <v>10</v>
      </c>
      <c r="J49" s="71"/>
      <c r="K49" s="71"/>
      <c r="L49" s="179">
        <v>19</v>
      </c>
      <c r="M49" s="71"/>
      <c r="N49" s="71"/>
      <c r="O49" s="179">
        <v>11</v>
      </c>
      <c r="P49" s="71"/>
      <c r="Q49" s="296"/>
      <c r="R49" s="179">
        <v>19</v>
      </c>
      <c r="S49" s="179">
        <v>9.3000000000000007</v>
      </c>
      <c r="T49" s="293">
        <v>12.324999999999999</v>
      </c>
      <c r="U49" s="808"/>
      <c r="V49" s="2"/>
    </row>
    <row r="50" spans="2:22" ht="12" customHeight="1" x14ac:dyDescent="0.15">
      <c r="B50" s="18">
        <f t="shared" si="0"/>
        <v>37</v>
      </c>
      <c r="C50" s="771" t="s">
        <v>46</v>
      </c>
      <c r="D50" s="772"/>
      <c r="E50" s="10" t="s">
        <v>105</v>
      </c>
      <c r="F50" s="137" t="s">
        <v>267</v>
      </c>
      <c r="G50" s="141"/>
      <c r="H50" s="205"/>
      <c r="I50" s="141" t="s">
        <v>267</v>
      </c>
      <c r="J50" s="141"/>
      <c r="K50" s="141"/>
      <c r="L50" s="141" t="s">
        <v>267</v>
      </c>
      <c r="M50" s="141"/>
      <c r="N50" s="141"/>
      <c r="O50" s="141" t="s">
        <v>267</v>
      </c>
      <c r="P50" s="141"/>
      <c r="Q50" s="294"/>
      <c r="R50" s="184" t="s">
        <v>267</v>
      </c>
      <c r="S50" s="141" t="s">
        <v>267</v>
      </c>
      <c r="T50" s="294" t="s">
        <v>267</v>
      </c>
      <c r="U50" s="814"/>
      <c r="V50" s="2"/>
    </row>
    <row r="51" spans="2:22" ht="12" customHeight="1" x14ac:dyDescent="0.15">
      <c r="B51" s="18">
        <f t="shared" si="0"/>
        <v>38</v>
      </c>
      <c r="C51" s="771" t="s">
        <v>47</v>
      </c>
      <c r="D51" s="772"/>
      <c r="E51" s="10" t="s">
        <v>63</v>
      </c>
      <c r="F51" s="144">
        <v>13</v>
      </c>
      <c r="G51" s="179">
        <v>12</v>
      </c>
      <c r="H51" s="204">
        <v>12</v>
      </c>
      <c r="I51" s="179">
        <v>11</v>
      </c>
      <c r="J51" s="179">
        <v>35</v>
      </c>
      <c r="K51" s="179">
        <v>14</v>
      </c>
      <c r="L51" s="179">
        <v>25</v>
      </c>
      <c r="M51" s="179">
        <v>20</v>
      </c>
      <c r="N51" s="179">
        <v>21</v>
      </c>
      <c r="O51" s="179">
        <v>15</v>
      </c>
      <c r="P51" s="179">
        <v>15</v>
      </c>
      <c r="Q51" s="293">
        <v>16</v>
      </c>
      <c r="R51" s="179">
        <v>35</v>
      </c>
      <c r="S51" s="179">
        <v>11</v>
      </c>
      <c r="T51" s="293">
        <v>17.416666666666668</v>
      </c>
      <c r="U51" s="8" t="s">
        <v>449</v>
      </c>
      <c r="V51" s="2"/>
    </row>
    <row r="52" spans="2:22" ht="12" customHeight="1" x14ac:dyDescent="0.15">
      <c r="B52" s="18">
        <f t="shared" si="0"/>
        <v>39</v>
      </c>
      <c r="C52" s="771" t="s">
        <v>48</v>
      </c>
      <c r="D52" s="772"/>
      <c r="E52" s="10" t="s">
        <v>64</v>
      </c>
      <c r="F52" s="144">
        <v>24</v>
      </c>
      <c r="G52" s="179"/>
      <c r="H52" s="204"/>
      <c r="I52" s="179">
        <v>24</v>
      </c>
      <c r="J52" s="179"/>
      <c r="K52" s="179"/>
      <c r="L52" s="179">
        <v>27</v>
      </c>
      <c r="M52" s="179"/>
      <c r="N52" s="179"/>
      <c r="O52" s="179">
        <v>27</v>
      </c>
      <c r="P52" s="179"/>
      <c r="Q52" s="293"/>
      <c r="R52" s="179">
        <v>27</v>
      </c>
      <c r="S52" s="179">
        <v>24</v>
      </c>
      <c r="T52" s="293">
        <v>25.5</v>
      </c>
      <c r="U52" s="813" t="s">
        <v>450</v>
      </c>
      <c r="V52" s="2"/>
    </row>
    <row r="53" spans="2:22" ht="12" customHeight="1" x14ac:dyDescent="0.15">
      <c r="B53" s="18">
        <f t="shared" si="0"/>
        <v>40</v>
      </c>
      <c r="C53" s="771" t="s">
        <v>49</v>
      </c>
      <c r="D53" s="772"/>
      <c r="E53" s="10" t="s">
        <v>65</v>
      </c>
      <c r="F53" s="144">
        <v>62</v>
      </c>
      <c r="G53" s="179"/>
      <c r="H53" s="204"/>
      <c r="I53" s="179">
        <v>66</v>
      </c>
      <c r="J53" s="179"/>
      <c r="K53" s="179"/>
      <c r="L53" s="179">
        <v>100</v>
      </c>
      <c r="M53" s="179"/>
      <c r="N53" s="179"/>
      <c r="O53" s="179">
        <v>75</v>
      </c>
      <c r="P53" s="179"/>
      <c r="Q53" s="293"/>
      <c r="R53" s="179">
        <v>100</v>
      </c>
      <c r="S53" s="179">
        <v>62</v>
      </c>
      <c r="T53" s="293">
        <v>75.75</v>
      </c>
      <c r="U53" s="814"/>
      <c r="V53" s="2"/>
    </row>
    <row r="54" spans="2:22" ht="12" customHeight="1" x14ac:dyDescent="0.15">
      <c r="B54" s="18">
        <f t="shared" si="0"/>
        <v>41</v>
      </c>
      <c r="C54" s="771" t="s">
        <v>50</v>
      </c>
      <c r="D54" s="772"/>
      <c r="E54" s="10" t="s">
        <v>87</v>
      </c>
      <c r="F54" s="158" t="s">
        <v>275</v>
      </c>
      <c r="G54" s="140"/>
      <c r="H54" s="208"/>
      <c r="I54" s="140" t="s">
        <v>275</v>
      </c>
      <c r="J54" s="140"/>
      <c r="K54" s="140"/>
      <c r="L54" s="140" t="s">
        <v>275</v>
      </c>
      <c r="M54" s="140"/>
      <c r="N54" s="140"/>
      <c r="O54" s="140" t="s">
        <v>275</v>
      </c>
      <c r="P54" s="140"/>
      <c r="Q54" s="297"/>
      <c r="R54" s="140" t="s">
        <v>275</v>
      </c>
      <c r="S54" s="140" t="s">
        <v>275</v>
      </c>
      <c r="T54" s="297" t="s">
        <v>275</v>
      </c>
      <c r="U54" s="813" t="s">
        <v>60</v>
      </c>
      <c r="V54" s="2"/>
    </row>
    <row r="55" spans="2:22" ht="12" customHeight="1" x14ac:dyDescent="0.15">
      <c r="B55" s="18">
        <f t="shared" si="0"/>
        <v>42</v>
      </c>
      <c r="C55" s="771" t="s">
        <v>216</v>
      </c>
      <c r="D55" s="772"/>
      <c r="E55" s="10" t="s">
        <v>115</v>
      </c>
      <c r="F55" s="143">
        <v>9.9999999999999995E-7</v>
      </c>
      <c r="G55" s="183">
        <v>3.0000000000000001E-6</v>
      </c>
      <c r="H55" s="228">
        <v>9.9999999999999995E-7</v>
      </c>
      <c r="I55" s="140" t="s">
        <v>276</v>
      </c>
      <c r="J55" s="140" t="s">
        <v>276</v>
      </c>
      <c r="K55" s="140" t="s">
        <v>276</v>
      </c>
      <c r="L55" s="183" t="s">
        <v>276</v>
      </c>
      <c r="M55" s="140" t="s">
        <v>276</v>
      </c>
      <c r="N55" s="140" t="s">
        <v>276</v>
      </c>
      <c r="O55" s="140" t="s">
        <v>276</v>
      </c>
      <c r="P55" s="140" t="s">
        <v>276</v>
      </c>
      <c r="Q55" s="369" t="s">
        <v>276</v>
      </c>
      <c r="R55" s="370">
        <v>3.0000000000000001E-6</v>
      </c>
      <c r="S55" s="183" t="s">
        <v>276</v>
      </c>
      <c r="T55" s="369" t="s">
        <v>276</v>
      </c>
      <c r="U55" s="808"/>
      <c r="V55" s="2"/>
    </row>
    <row r="56" spans="2:22" ht="12" customHeight="1" x14ac:dyDescent="0.15">
      <c r="B56" s="18">
        <f t="shared" si="0"/>
        <v>43</v>
      </c>
      <c r="C56" s="771" t="s">
        <v>217</v>
      </c>
      <c r="D56" s="772"/>
      <c r="E56" s="10" t="s">
        <v>115</v>
      </c>
      <c r="F56" s="143" t="s">
        <v>276</v>
      </c>
      <c r="G56" s="183" t="s">
        <v>276</v>
      </c>
      <c r="H56" s="183" t="s">
        <v>276</v>
      </c>
      <c r="I56" s="183" t="s">
        <v>276</v>
      </c>
      <c r="J56" s="183" t="s">
        <v>276</v>
      </c>
      <c r="K56" s="183" t="s">
        <v>276</v>
      </c>
      <c r="L56" s="183" t="s">
        <v>276</v>
      </c>
      <c r="M56" s="183" t="s">
        <v>276</v>
      </c>
      <c r="N56" s="183" t="s">
        <v>276</v>
      </c>
      <c r="O56" s="183" t="s">
        <v>276</v>
      </c>
      <c r="P56" s="183" t="s">
        <v>276</v>
      </c>
      <c r="Q56" s="369" t="s">
        <v>276</v>
      </c>
      <c r="R56" s="371" t="s">
        <v>276</v>
      </c>
      <c r="S56" s="372" t="s">
        <v>276</v>
      </c>
      <c r="T56" s="373" t="s">
        <v>276</v>
      </c>
      <c r="U56" s="808"/>
      <c r="V56" s="2"/>
    </row>
    <row r="57" spans="2:22" ht="12" customHeight="1" x14ac:dyDescent="0.15">
      <c r="B57" s="18">
        <f t="shared" si="0"/>
        <v>44</v>
      </c>
      <c r="C57" s="771" t="s">
        <v>51</v>
      </c>
      <c r="D57" s="772"/>
      <c r="E57" s="10" t="s">
        <v>94</v>
      </c>
      <c r="F57" s="137" t="s">
        <v>273</v>
      </c>
      <c r="G57" s="141"/>
      <c r="H57" s="205"/>
      <c r="I57" s="141" t="s">
        <v>273</v>
      </c>
      <c r="J57" s="141"/>
      <c r="K57" s="141"/>
      <c r="L57" s="141" t="s">
        <v>273</v>
      </c>
      <c r="M57" s="141"/>
      <c r="N57" s="141"/>
      <c r="O57" s="141" t="s">
        <v>273</v>
      </c>
      <c r="P57" s="141"/>
      <c r="Q57" s="294"/>
      <c r="R57" s="184" t="s">
        <v>273</v>
      </c>
      <c r="S57" s="141" t="s">
        <v>273</v>
      </c>
      <c r="T57" s="294" t="s">
        <v>273</v>
      </c>
      <c r="U57" s="808"/>
      <c r="V57" s="2"/>
    </row>
    <row r="58" spans="2:22" ht="12" customHeight="1" x14ac:dyDescent="0.15">
      <c r="B58" s="18">
        <f t="shared" si="0"/>
        <v>45</v>
      </c>
      <c r="C58" s="771" t="s">
        <v>52</v>
      </c>
      <c r="D58" s="772"/>
      <c r="E58" s="10" t="s">
        <v>116</v>
      </c>
      <c r="F58" s="160" t="s">
        <v>277</v>
      </c>
      <c r="G58" s="182"/>
      <c r="H58" s="210"/>
      <c r="I58" s="182" t="s">
        <v>277</v>
      </c>
      <c r="J58" s="182"/>
      <c r="K58" s="182"/>
      <c r="L58" s="182" t="s">
        <v>277</v>
      </c>
      <c r="M58" s="182"/>
      <c r="N58" s="182"/>
      <c r="O58" s="182" t="s">
        <v>277</v>
      </c>
      <c r="P58" s="182"/>
      <c r="Q58" s="298"/>
      <c r="R58" s="218" t="s">
        <v>277</v>
      </c>
      <c r="S58" s="182" t="s">
        <v>277</v>
      </c>
      <c r="T58" s="298" t="s">
        <v>277</v>
      </c>
      <c r="U58" s="814"/>
      <c r="V58" s="2"/>
    </row>
    <row r="59" spans="2:22" ht="12" customHeight="1" x14ac:dyDescent="0.15">
      <c r="B59" s="27">
        <f t="shared" si="0"/>
        <v>46</v>
      </c>
      <c r="C59" s="771" t="s">
        <v>581</v>
      </c>
      <c r="D59" s="772"/>
      <c r="E59" s="10" t="s">
        <v>95</v>
      </c>
      <c r="F59" s="154" t="s">
        <v>284</v>
      </c>
      <c r="G59" s="71" t="s">
        <v>284</v>
      </c>
      <c r="H59" s="209">
        <v>0.4</v>
      </c>
      <c r="I59" s="71">
        <v>0.6</v>
      </c>
      <c r="J59" s="209">
        <v>0.3</v>
      </c>
      <c r="K59" s="71">
        <v>0.4</v>
      </c>
      <c r="L59" s="71" t="s">
        <v>284</v>
      </c>
      <c r="M59" s="71">
        <v>0.3</v>
      </c>
      <c r="N59" s="71">
        <v>0.3</v>
      </c>
      <c r="O59" s="182" t="s">
        <v>284</v>
      </c>
      <c r="P59" s="182" t="s">
        <v>284</v>
      </c>
      <c r="Q59" s="296" t="s">
        <v>284</v>
      </c>
      <c r="R59" s="132">
        <v>0.6</v>
      </c>
      <c r="S59" s="71" t="s">
        <v>284</v>
      </c>
      <c r="T59" s="296" t="s">
        <v>284</v>
      </c>
      <c r="U59" s="813" t="s">
        <v>61</v>
      </c>
      <c r="V59" s="2"/>
    </row>
    <row r="60" spans="2:22" ht="12" customHeight="1" x14ac:dyDescent="0.15">
      <c r="B60" s="18">
        <f t="shared" si="0"/>
        <v>47</v>
      </c>
      <c r="C60" s="771" t="s">
        <v>580</v>
      </c>
      <c r="D60" s="772"/>
      <c r="E60" s="10" t="s">
        <v>66</v>
      </c>
      <c r="F60" s="154">
        <v>7.3</v>
      </c>
      <c r="G60" s="71">
        <v>7.4</v>
      </c>
      <c r="H60" s="209">
        <v>7.5</v>
      </c>
      <c r="I60" s="71">
        <v>7.4</v>
      </c>
      <c r="J60" s="209">
        <v>7</v>
      </c>
      <c r="K60" s="71">
        <v>7.5</v>
      </c>
      <c r="L60" s="71">
        <v>7.5</v>
      </c>
      <c r="M60" s="71">
        <v>7.5</v>
      </c>
      <c r="N60" s="71">
        <v>7.4</v>
      </c>
      <c r="O60" s="71">
        <v>7.3</v>
      </c>
      <c r="P60" s="71">
        <v>7.4</v>
      </c>
      <c r="Q60" s="296">
        <v>7.2</v>
      </c>
      <c r="R60" s="132">
        <v>7.5</v>
      </c>
      <c r="S60" s="71">
        <v>7</v>
      </c>
      <c r="T60" s="296">
        <v>7.3666666666666671</v>
      </c>
      <c r="U60" s="808"/>
      <c r="V60" s="2"/>
    </row>
    <row r="61" spans="2:22" ht="12" customHeight="1" x14ac:dyDescent="0.15">
      <c r="B61" s="18">
        <f t="shared" si="0"/>
        <v>48</v>
      </c>
      <c r="C61" s="771" t="s">
        <v>53</v>
      </c>
      <c r="D61" s="772"/>
      <c r="E61" s="10" t="s">
        <v>119</v>
      </c>
      <c r="F61" s="144" t="s">
        <v>287</v>
      </c>
      <c r="G61" s="179" t="s">
        <v>287</v>
      </c>
      <c r="H61" s="204" t="s">
        <v>569</v>
      </c>
      <c r="I61" s="179" t="s">
        <v>569</v>
      </c>
      <c r="J61" s="204" t="s">
        <v>569</v>
      </c>
      <c r="K61" s="204" t="s">
        <v>569</v>
      </c>
      <c r="L61" s="179" t="s">
        <v>569</v>
      </c>
      <c r="M61" s="179" t="s">
        <v>569</v>
      </c>
      <c r="N61" s="179" t="s">
        <v>569</v>
      </c>
      <c r="O61" s="179" t="s">
        <v>569</v>
      </c>
      <c r="P61" s="179" t="s">
        <v>287</v>
      </c>
      <c r="Q61" s="293" t="s">
        <v>287</v>
      </c>
      <c r="R61" s="133"/>
      <c r="S61" s="179"/>
      <c r="T61" s="293"/>
      <c r="U61" s="808"/>
      <c r="V61" s="2"/>
    </row>
    <row r="62" spans="2:22" ht="12" customHeight="1" x14ac:dyDescent="0.15">
      <c r="B62" s="18">
        <f t="shared" si="0"/>
        <v>49</v>
      </c>
      <c r="C62" s="771" t="s">
        <v>54</v>
      </c>
      <c r="D62" s="772"/>
      <c r="E62" s="10" t="s">
        <v>119</v>
      </c>
      <c r="F62" s="144" t="s">
        <v>287</v>
      </c>
      <c r="G62" s="179" t="s">
        <v>287</v>
      </c>
      <c r="H62" s="204" t="s">
        <v>569</v>
      </c>
      <c r="I62" s="179" t="s">
        <v>569</v>
      </c>
      <c r="J62" s="204" t="s">
        <v>569</v>
      </c>
      <c r="K62" s="204" t="s">
        <v>569</v>
      </c>
      <c r="L62" s="179" t="s">
        <v>569</v>
      </c>
      <c r="M62" s="179" t="s">
        <v>569</v>
      </c>
      <c r="N62" s="179" t="s">
        <v>569</v>
      </c>
      <c r="O62" s="179" t="s">
        <v>569</v>
      </c>
      <c r="P62" s="179" t="s">
        <v>287</v>
      </c>
      <c r="Q62" s="293" t="s">
        <v>287</v>
      </c>
      <c r="R62" s="133"/>
      <c r="S62" s="179"/>
      <c r="T62" s="293"/>
      <c r="U62" s="808"/>
      <c r="V62" s="2"/>
    </row>
    <row r="63" spans="2:22" ht="12" customHeight="1" x14ac:dyDescent="0.15">
      <c r="B63" s="18">
        <f t="shared" si="0"/>
        <v>50</v>
      </c>
      <c r="C63" s="771" t="s">
        <v>55</v>
      </c>
      <c r="D63" s="772"/>
      <c r="E63" s="10" t="s">
        <v>117</v>
      </c>
      <c r="F63" s="154" t="s">
        <v>285</v>
      </c>
      <c r="G63" s="71" t="s">
        <v>285</v>
      </c>
      <c r="H63" s="209" t="s">
        <v>285</v>
      </c>
      <c r="I63" s="71" t="s">
        <v>285</v>
      </c>
      <c r="J63" s="209">
        <v>0.8</v>
      </c>
      <c r="K63" s="209" t="s">
        <v>285</v>
      </c>
      <c r="L63" s="71" t="s">
        <v>285</v>
      </c>
      <c r="M63" s="71" t="s">
        <v>285</v>
      </c>
      <c r="N63" s="71" t="s">
        <v>285</v>
      </c>
      <c r="O63" s="71" t="s">
        <v>285</v>
      </c>
      <c r="P63" s="71" t="s">
        <v>285</v>
      </c>
      <c r="Q63" s="296" t="s">
        <v>285</v>
      </c>
      <c r="R63" s="132">
        <v>0.8</v>
      </c>
      <c r="S63" s="71" t="s">
        <v>285</v>
      </c>
      <c r="T63" s="296" t="s">
        <v>285</v>
      </c>
      <c r="U63" s="808"/>
      <c r="V63" s="2"/>
    </row>
    <row r="64" spans="2:22" ht="12" customHeight="1" thickBot="1" x14ac:dyDescent="0.2">
      <c r="B64" s="23">
        <f t="shared" si="0"/>
        <v>51</v>
      </c>
      <c r="C64" s="769" t="s">
        <v>56</v>
      </c>
      <c r="D64" s="770"/>
      <c r="E64" s="24" t="s">
        <v>118</v>
      </c>
      <c r="F64" s="167" t="s">
        <v>271</v>
      </c>
      <c r="G64" s="201" t="s">
        <v>271</v>
      </c>
      <c r="H64" s="233" t="s">
        <v>271</v>
      </c>
      <c r="I64" s="201" t="s">
        <v>271</v>
      </c>
      <c r="J64" s="233" t="s">
        <v>271</v>
      </c>
      <c r="K64" s="233" t="s">
        <v>271</v>
      </c>
      <c r="L64" s="275" t="s">
        <v>271</v>
      </c>
      <c r="M64" s="287" t="s">
        <v>271</v>
      </c>
      <c r="N64" s="323" t="s">
        <v>271</v>
      </c>
      <c r="O64" s="337" t="s">
        <v>271</v>
      </c>
      <c r="P64" s="358" t="s">
        <v>271</v>
      </c>
      <c r="Q64" s="343" t="s">
        <v>271</v>
      </c>
      <c r="R64" s="364" t="s">
        <v>271</v>
      </c>
      <c r="S64" s="365" t="s">
        <v>271</v>
      </c>
      <c r="T64" s="300" t="s">
        <v>271</v>
      </c>
      <c r="U64" s="809"/>
      <c r="V64" s="2"/>
    </row>
    <row r="65" spans="2:22" ht="15" customHeight="1" thickBot="1" x14ac:dyDescent="0.2">
      <c r="B65" s="816" t="s">
        <v>124</v>
      </c>
      <c r="C65" s="817"/>
      <c r="D65" s="817"/>
      <c r="E65" s="818"/>
      <c r="F65" s="161" t="s">
        <v>257</v>
      </c>
      <c r="G65" s="89" t="s">
        <v>257</v>
      </c>
      <c r="H65" s="89" t="s">
        <v>257</v>
      </c>
      <c r="I65" s="89" t="s">
        <v>257</v>
      </c>
      <c r="J65" s="89" t="s">
        <v>257</v>
      </c>
      <c r="K65" s="89" t="s">
        <v>257</v>
      </c>
      <c r="L65" s="89" t="s">
        <v>257</v>
      </c>
      <c r="M65" s="89" t="s">
        <v>257</v>
      </c>
      <c r="N65" s="89" t="s">
        <v>257</v>
      </c>
      <c r="O65" s="89" t="s">
        <v>257</v>
      </c>
      <c r="P65" s="89" t="s">
        <v>257</v>
      </c>
      <c r="Q65" s="377" t="s">
        <v>257</v>
      </c>
      <c r="R65" s="359"/>
      <c r="S65" s="359"/>
      <c r="T65" s="359"/>
      <c r="V65" s="2"/>
    </row>
    <row r="66" spans="2:22" ht="15" customHeight="1" thickBot="1" x14ac:dyDescent="0.2">
      <c r="B66" s="816" t="s">
        <v>555</v>
      </c>
      <c r="C66" s="817"/>
      <c r="D66" s="817"/>
      <c r="E66" s="818"/>
      <c r="F66" s="168" t="s">
        <v>176</v>
      </c>
      <c r="G66" s="173" t="s">
        <v>176</v>
      </c>
      <c r="H66" s="173" t="s">
        <v>176</v>
      </c>
      <c r="I66" s="173" t="s">
        <v>176</v>
      </c>
      <c r="J66" s="173" t="s">
        <v>176</v>
      </c>
      <c r="K66" s="173" t="s">
        <v>176</v>
      </c>
      <c r="L66" s="173" t="s">
        <v>176</v>
      </c>
      <c r="M66" s="173" t="s">
        <v>176</v>
      </c>
      <c r="N66" s="173" t="s">
        <v>176</v>
      </c>
      <c r="O66" s="173" t="s">
        <v>176</v>
      </c>
      <c r="P66" s="173" t="s">
        <v>176</v>
      </c>
      <c r="Q66" s="302" t="s">
        <v>176</v>
      </c>
      <c r="S66" s="5"/>
      <c r="T66" s="77"/>
      <c r="V66" s="2"/>
    </row>
    <row r="67" spans="2:22" ht="12" customHeight="1" x14ac:dyDescent="0.15">
      <c r="C67" s="3" t="s">
        <v>552</v>
      </c>
      <c r="D67" s="1"/>
      <c r="E67" s="4"/>
      <c r="F67" s="4"/>
      <c r="G67" s="4"/>
      <c r="H67" s="64"/>
      <c r="I67" s="4"/>
      <c r="J67" s="4"/>
      <c r="K67" s="4"/>
      <c r="L67" s="4"/>
      <c r="M67" s="4"/>
      <c r="N67" s="4"/>
      <c r="O67" s="4"/>
      <c r="P67" s="4"/>
      <c r="Q67" s="4"/>
      <c r="R67" s="815"/>
      <c r="S67" s="815"/>
      <c r="T67" s="815"/>
      <c r="V67" s="4"/>
    </row>
    <row r="68" spans="2:22" ht="12" customHeight="1" x14ac:dyDescent="0.15">
      <c r="B68" s="1"/>
      <c r="D68" s="26"/>
      <c r="E68" s="26"/>
      <c r="F68" s="26"/>
      <c r="G68" s="26"/>
      <c r="H68" s="70"/>
      <c r="I68" s="26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6"/>
      <c r="D69" s="26"/>
      <c r="E69" s="26"/>
      <c r="F69" s="26"/>
      <c r="G69" s="26"/>
      <c r="H69" s="26"/>
      <c r="I69" s="26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G3:I3"/>
    <mergeCell ref="G4:I4"/>
    <mergeCell ref="B6:C12"/>
    <mergeCell ref="D10:E10"/>
    <mergeCell ref="D11:E11"/>
    <mergeCell ref="D6:E6"/>
    <mergeCell ref="C21:D21"/>
    <mergeCell ref="B4:C4"/>
    <mergeCell ref="D7:E7"/>
    <mergeCell ref="B1:M1"/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19:D19"/>
    <mergeCell ref="C20:D20"/>
    <mergeCell ref="C15:D15"/>
    <mergeCell ref="C16:D16"/>
    <mergeCell ref="C28:D28"/>
    <mergeCell ref="C29:D29"/>
    <mergeCell ref="C38:D38"/>
    <mergeCell ref="C22:D22"/>
    <mergeCell ref="C34:D34"/>
    <mergeCell ref="C30:D30"/>
    <mergeCell ref="U54:U58"/>
    <mergeCell ref="U59:U64"/>
    <mergeCell ref="C41:D41"/>
    <mergeCell ref="C35:D35"/>
    <mergeCell ref="C36:D36"/>
    <mergeCell ref="C37:D37"/>
    <mergeCell ref="C39:D39"/>
    <mergeCell ref="C40:D40"/>
    <mergeCell ref="U6:U12"/>
    <mergeCell ref="T6:T9"/>
    <mergeCell ref="U52:U53"/>
    <mergeCell ref="U27:U33"/>
    <mergeCell ref="U34:U44"/>
    <mergeCell ref="U14:U15"/>
    <mergeCell ref="U22:U26"/>
    <mergeCell ref="U45:U50"/>
    <mergeCell ref="U16:U21"/>
    <mergeCell ref="R6:R9"/>
    <mergeCell ref="S6:S9"/>
    <mergeCell ref="R13:T13"/>
    <mergeCell ref="D8:E8"/>
    <mergeCell ref="F13:Q13"/>
    <mergeCell ref="D9:E9"/>
    <mergeCell ref="D12:E12"/>
    <mergeCell ref="C31:D31"/>
    <mergeCell ref="C32:D32"/>
    <mergeCell ref="C33:D33"/>
    <mergeCell ref="C26:D26"/>
    <mergeCell ref="C27:D27"/>
    <mergeCell ref="C46:D46"/>
    <mergeCell ref="C47:D47"/>
    <mergeCell ref="C48:D48"/>
    <mergeCell ref="C49:D49"/>
    <mergeCell ref="C42:D42"/>
    <mergeCell ref="C43:D43"/>
    <mergeCell ref="C44:D44"/>
    <mergeCell ref="C45:D45"/>
    <mergeCell ref="C56:D56"/>
    <mergeCell ref="C57:D57"/>
    <mergeCell ref="C50:D50"/>
    <mergeCell ref="C51:D51"/>
    <mergeCell ref="C52:D52"/>
    <mergeCell ref="C53:D53"/>
    <mergeCell ref="C54:D54"/>
    <mergeCell ref="C55:D55"/>
    <mergeCell ref="C64:D64"/>
    <mergeCell ref="C58:D58"/>
    <mergeCell ref="C59:D59"/>
    <mergeCell ref="C60:D60"/>
    <mergeCell ref="C61:D61"/>
    <mergeCell ref="C62:D62"/>
    <mergeCell ref="C63:D63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1" orientation="portrait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pageSetUpPr fitToPage="1"/>
  </sheetPr>
  <dimension ref="B1:N45"/>
  <sheetViews>
    <sheetView zoomScaleNormal="100" zoomScaleSheetLayoutView="100" workbookViewId="0">
      <selection activeCell="F4" sqref="F4"/>
    </sheetView>
  </sheetViews>
  <sheetFormatPr defaultColWidth="8.875" defaultRowHeight="10.5" x14ac:dyDescent="0.15"/>
  <cols>
    <col min="1" max="1" width="2.625" style="3" customWidth="1"/>
    <col min="2" max="2" width="2.375" style="3" customWidth="1"/>
    <col min="3" max="3" width="7" style="3" customWidth="1"/>
    <col min="4" max="4" width="19.25" style="3" customWidth="1"/>
    <col min="5" max="5" width="15.125" style="3" customWidth="1"/>
    <col min="6" max="12" width="7.625" style="3" customWidth="1"/>
    <col min="13" max="13" width="10.5" style="3" customWidth="1"/>
    <col min="14" max="14" width="3.5" style="3" customWidth="1"/>
    <col min="15" max="16384" width="8.875" style="3"/>
  </cols>
  <sheetData>
    <row r="1" spans="2:14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</row>
    <row r="2" spans="2:14" ht="15" customHeight="1" thickBo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14" ht="19.149999999999999" customHeight="1" thickBot="1" x14ac:dyDescent="0.2">
      <c r="B3" s="19"/>
      <c r="D3" s="16"/>
      <c r="F3" s="706" t="s">
        <v>6</v>
      </c>
      <c r="G3" s="1020" t="s">
        <v>7</v>
      </c>
      <c r="H3" s="1021"/>
      <c r="I3" s="1022"/>
      <c r="L3" s="31"/>
      <c r="M3" s="31"/>
    </row>
    <row r="4" spans="2:14" ht="19.149999999999999" customHeight="1" thickBot="1" x14ac:dyDescent="0.2">
      <c r="B4" s="844" t="s">
        <v>22</v>
      </c>
      <c r="C4" s="845"/>
      <c r="D4" s="29" t="s">
        <v>140</v>
      </c>
      <c r="F4" s="707">
        <v>2</v>
      </c>
      <c r="G4" s="1023" t="s">
        <v>141</v>
      </c>
      <c r="H4" s="1024"/>
      <c r="I4" s="1025"/>
      <c r="L4" s="32"/>
      <c r="M4" s="32"/>
    </row>
    <row r="5" spans="2:1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1" customHeight="1" x14ac:dyDescent="0.15">
      <c r="B6" s="857" t="s">
        <v>4</v>
      </c>
      <c r="C6" s="858"/>
      <c r="D6" s="822" t="s">
        <v>16</v>
      </c>
      <c r="E6" s="823"/>
      <c r="F6" s="129">
        <v>45392</v>
      </c>
      <c r="G6" s="178">
        <v>45476</v>
      </c>
      <c r="H6" s="278">
        <v>45567</v>
      </c>
      <c r="I6" s="178">
        <v>45665</v>
      </c>
      <c r="J6" s="850" t="s">
        <v>0</v>
      </c>
      <c r="K6" s="853" t="s">
        <v>1</v>
      </c>
      <c r="L6" s="810" t="s">
        <v>2</v>
      </c>
      <c r="M6" s="847" t="s">
        <v>81</v>
      </c>
      <c r="N6" s="4"/>
    </row>
    <row r="7" spans="2:14" ht="14.1" customHeight="1" x14ac:dyDescent="0.15">
      <c r="B7" s="859"/>
      <c r="C7" s="860"/>
      <c r="D7" s="824" t="s">
        <v>17</v>
      </c>
      <c r="E7" s="825"/>
      <c r="F7" s="130">
        <v>0.41875000000000001</v>
      </c>
      <c r="G7" s="131">
        <v>0.51944444444444449</v>
      </c>
      <c r="H7" s="279">
        <v>0.40972222222222221</v>
      </c>
      <c r="I7" s="131">
        <v>0.41944444444444445</v>
      </c>
      <c r="J7" s="851"/>
      <c r="K7" s="854"/>
      <c r="L7" s="811"/>
      <c r="M7" s="848"/>
      <c r="N7" s="4"/>
    </row>
    <row r="8" spans="2:14" ht="14.1" customHeight="1" x14ac:dyDescent="0.15">
      <c r="B8" s="859"/>
      <c r="C8" s="860"/>
      <c r="D8" s="824" t="s">
        <v>18</v>
      </c>
      <c r="E8" s="929"/>
      <c r="F8" s="131" t="s">
        <v>556</v>
      </c>
      <c r="G8" s="131" t="s">
        <v>558</v>
      </c>
      <c r="H8" s="131" t="s">
        <v>558</v>
      </c>
      <c r="I8" s="328" t="s">
        <v>563</v>
      </c>
      <c r="J8" s="851"/>
      <c r="K8" s="854"/>
      <c r="L8" s="811"/>
      <c r="M8" s="848"/>
      <c r="N8" s="4"/>
    </row>
    <row r="9" spans="2:14" ht="14.1" customHeight="1" x14ac:dyDescent="0.15">
      <c r="B9" s="859"/>
      <c r="C9" s="860"/>
      <c r="D9" s="820" t="s">
        <v>19</v>
      </c>
      <c r="E9" s="821"/>
      <c r="F9" s="131" t="s">
        <v>557</v>
      </c>
      <c r="G9" s="131" t="s">
        <v>559</v>
      </c>
      <c r="H9" s="131" t="s">
        <v>563</v>
      </c>
      <c r="I9" s="328" t="s">
        <v>563</v>
      </c>
      <c r="J9" s="852"/>
      <c r="K9" s="855"/>
      <c r="L9" s="856"/>
      <c r="M9" s="928"/>
      <c r="N9" s="64"/>
    </row>
    <row r="10" spans="2:14" ht="14.1" customHeight="1" x14ac:dyDescent="0.15">
      <c r="B10" s="859"/>
      <c r="C10" s="860"/>
      <c r="D10" s="820" t="s">
        <v>20</v>
      </c>
      <c r="E10" s="830"/>
      <c r="F10" s="132">
        <v>10.1</v>
      </c>
      <c r="G10" s="71">
        <v>24.4</v>
      </c>
      <c r="H10" s="272">
        <v>26.1</v>
      </c>
      <c r="I10" s="71">
        <v>4.0999999999999996</v>
      </c>
      <c r="J10" s="65"/>
      <c r="K10" s="66"/>
      <c r="L10" s="67"/>
      <c r="M10" s="928"/>
      <c r="N10" s="64"/>
    </row>
    <row r="11" spans="2:14" ht="14.1" customHeight="1" x14ac:dyDescent="0.15">
      <c r="B11" s="859"/>
      <c r="C11" s="860"/>
      <c r="D11" s="820" t="s">
        <v>233</v>
      </c>
      <c r="E11" s="830"/>
      <c r="F11" s="132">
        <v>8.1999999999999993</v>
      </c>
      <c r="G11" s="71">
        <v>18.7</v>
      </c>
      <c r="H11" s="272">
        <v>18.3</v>
      </c>
      <c r="I11" s="71">
        <v>6.6</v>
      </c>
      <c r="J11" s="65"/>
      <c r="K11" s="66"/>
      <c r="L11" s="67"/>
      <c r="M11" s="928"/>
      <c r="N11" s="64"/>
    </row>
    <row r="12" spans="2:14" ht="14.1" customHeight="1" thickBot="1" x14ac:dyDescent="0.2">
      <c r="B12" s="861"/>
      <c r="C12" s="862"/>
      <c r="D12" s="828" t="s">
        <v>625</v>
      </c>
      <c r="E12" s="829"/>
      <c r="F12" s="165">
        <v>0.54</v>
      </c>
      <c r="G12" s="189">
        <v>0.63</v>
      </c>
      <c r="H12" s="277">
        <v>0.7</v>
      </c>
      <c r="I12" s="341">
        <v>0.57999999999999996</v>
      </c>
      <c r="J12" s="57"/>
      <c r="K12" s="58"/>
      <c r="L12" s="59"/>
      <c r="M12" s="849"/>
      <c r="N12" s="4"/>
    </row>
    <row r="13" spans="2:14" ht="14.1" customHeight="1" x14ac:dyDescent="0.15">
      <c r="B13" s="819" t="s">
        <v>80</v>
      </c>
      <c r="C13" s="781"/>
      <c r="D13" s="781"/>
      <c r="E13" s="33" t="s">
        <v>84</v>
      </c>
      <c r="F13" s="779" t="s">
        <v>3</v>
      </c>
      <c r="G13" s="781"/>
      <c r="H13" s="781"/>
      <c r="I13" s="782"/>
      <c r="J13" s="779"/>
      <c r="K13" s="781"/>
      <c r="L13" s="782"/>
      <c r="M13" s="38"/>
      <c r="N13" s="4"/>
    </row>
    <row r="14" spans="2:14" ht="14.1" customHeight="1" x14ac:dyDescent="0.15">
      <c r="B14" s="17">
        <v>1</v>
      </c>
      <c r="C14" s="831" t="s">
        <v>67</v>
      </c>
      <c r="D14" s="843"/>
      <c r="E14" s="37" t="s">
        <v>94</v>
      </c>
      <c r="F14" s="170"/>
      <c r="G14" s="141" t="s">
        <v>268</v>
      </c>
      <c r="H14" s="182"/>
      <c r="I14" s="211"/>
      <c r="J14" s="135" t="s">
        <v>268</v>
      </c>
      <c r="K14" s="205" t="s">
        <v>268</v>
      </c>
      <c r="L14" s="294" t="s">
        <v>268</v>
      </c>
      <c r="M14" s="846" t="s">
        <v>82</v>
      </c>
      <c r="N14" s="2"/>
    </row>
    <row r="15" spans="2:14" ht="14.1" customHeight="1" x14ac:dyDescent="0.15">
      <c r="B15" s="12">
        <v>2</v>
      </c>
      <c r="C15" s="771" t="s">
        <v>68</v>
      </c>
      <c r="D15" s="772"/>
      <c r="E15" s="10" t="s">
        <v>85</v>
      </c>
      <c r="F15" s="160"/>
      <c r="G15" s="141" t="s">
        <v>272</v>
      </c>
      <c r="H15" s="182"/>
      <c r="I15" s="210"/>
      <c r="J15" s="138" t="s">
        <v>272</v>
      </c>
      <c r="K15" s="210" t="s">
        <v>272</v>
      </c>
      <c r="L15" s="298" t="s">
        <v>272</v>
      </c>
      <c r="M15" s="846"/>
      <c r="N15" s="2"/>
    </row>
    <row r="16" spans="2:14" ht="14.1" customHeight="1" x14ac:dyDescent="0.15">
      <c r="B16" s="12">
        <v>3</v>
      </c>
      <c r="C16" s="771" t="s">
        <v>69</v>
      </c>
      <c r="D16" s="772"/>
      <c r="E16" s="10" t="s">
        <v>94</v>
      </c>
      <c r="F16" s="137" t="s">
        <v>268</v>
      </c>
      <c r="G16" s="141" t="s">
        <v>268</v>
      </c>
      <c r="H16" s="141" t="s">
        <v>268</v>
      </c>
      <c r="I16" s="141" t="s">
        <v>268</v>
      </c>
      <c r="J16" s="135" t="s">
        <v>268</v>
      </c>
      <c r="K16" s="205" t="s">
        <v>268</v>
      </c>
      <c r="L16" s="294" t="s">
        <v>268</v>
      </c>
      <c r="M16" s="846"/>
      <c r="N16" s="2"/>
    </row>
    <row r="17" spans="2:14" ht="14.1" customHeight="1" x14ac:dyDescent="0.15">
      <c r="B17" s="17">
        <v>4</v>
      </c>
      <c r="C17" s="771" t="s">
        <v>144</v>
      </c>
      <c r="D17" s="772"/>
      <c r="E17" s="10" t="s">
        <v>186</v>
      </c>
      <c r="F17" s="160"/>
      <c r="G17" s="141" t="s">
        <v>278</v>
      </c>
      <c r="H17" s="182"/>
      <c r="I17" s="298"/>
      <c r="J17" s="138" t="s">
        <v>278</v>
      </c>
      <c r="K17" s="210" t="s">
        <v>278</v>
      </c>
      <c r="L17" s="298" t="s">
        <v>278</v>
      </c>
      <c r="M17" s="805" t="s">
        <v>60</v>
      </c>
      <c r="N17" s="2"/>
    </row>
    <row r="18" spans="2:14" ht="14.1" customHeight="1" x14ac:dyDescent="0.15">
      <c r="B18" s="12">
        <v>5</v>
      </c>
      <c r="C18" s="771" t="s">
        <v>145</v>
      </c>
      <c r="D18" s="772"/>
      <c r="E18" s="10" t="s">
        <v>237</v>
      </c>
      <c r="F18" s="137"/>
      <c r="G18" s="141" t="s">
        <v>279</v>
      </c>
      <c r="H18" s="141"/>
      <c r="I18" s="294"/>
      <c r="J18" s="135" t="s">
        <v>279</v>
      </c>
      <c r="K18" s="205" t="s">
        <v>279</v>
      </c>
      <c r="L18" s="294" t="s">
        <v>267</v>
      </c>
      <c r="M18" s="805"/>
      <c r="N18" s="2"/>
    </row>
    <row r="19" spans="2:14" ht="14.1" customHeight="1" x14ac:dyDescent="0.15">
      <c r="B19" s="12">
        <v>6</v>
      </c>
      <c r="C19" s="771" t="s">
        <v>70</v>
      </c>
      <c r="D19" s="772"/>
      <c r="E19" s="10" t="s">
        <v>114</v>
      </c>
      <c r="F19" s="137"/>
      <c r="G19" s="141" t="s">
        <v>280</v>
      </c>
      <c r="H19" s="141"/>
      <c r="I19" s="294"/>
      <c r="J19" s="135" t="s">
        <v>280</v>
      </c>
      <c r="K19" s="205" t="s">
        <v>280</v>
      </c>
      <c r="L19" s="294" t="s">
        <v>280</v>
      </c>
      <c r="M19" s="805"/>
      <c r="N19" s="2"/>
    </row>
    <row r="20" spans="2:14" ht="14.1" customHeight="1" x14ac:dyDescent="0.15">
      <c r="B20" s="17">
        <v>7</v>
      </c>
      <c r="C20" s="771" t="s">
        <v>71</v>
      </c>
      <c r="D20" s="772"/>
      <c r="E20" s="10" t="s">
        <v>89</v>
      </c>
      <c r="F20" s="154"/>
      <c r="G20" s="71"/>
      <c r="H20" s="71"/>
      <c r="I20" s="296"/>
      <c r="J20" s="132"/>
      <c r="K20" s="332"/>
      <c r="L20" s="296"/>
      <c r="M20" s="813" t="s">
        <v>451</v>
      </c>
      <c r="N20" s="2"/>
    </row>
    <row r="21" spans="2:14" ht="14.1" customHeight="1" x14ac:dyDescent="0.15">
      <c r="B21" s="12">
        <v>8</v>
      </c>
      <c r="C21" s="771" t="s">
        <v>72</v>
      </c>
      <c r="D21" s="772"/>
      <c r="E21" s="10" t="s">
        <v>89</v>
      </c>
      <c r="F21" s="154"/>
      <c r="G21" s="71"/>
      <c r="H21" s="71"/>
      <c r="I21" s="296"/>
      <c r="J21" s="132"/>
      <c r="K21" s="332"/>
      <c r="L21" s="296"/>
      <c r="M21" s="814"/>
      <c r="N21" s="2"/>
    </row>
    <row r="22" spans="2:14" ht="14.1" customHeight="1" x14ac:dyDescent="0.15">
      <c r="B22" s="12">
        <v>9</v>
      </c>
      <c r="C22" s="771" t="s">
        <v>146</v>
      </c>
      <c r="D22" s="772"/>
      <c r="E22" s="10" t="s">
        <v>226</v>
      </c>
      <c r="F22" s="137" t="s">
        <v>267</v>
      </c>
      <c r="G22" s="141">
        <v>1E-3</v>
      </c>
      <c r="H22" s="141" t="s">
        <v>267</v>
      </c>
      <c r="I22" s="141" t="s">
        <v>267</v>
      </c>
      <c r="J22" s="135">
        <v>1E-3</v>
      </c>
      <c r="K22" s="205" t="s">
        <v>267</v>
      </c>
      <c r="L22" s="294" t="s">
        <v>267</v>
      </c>
      <c r="M22" s="813" t="s">
        <v>59</v>
      </c>
      <c r="N22" s="2"/>
    </row>
    <row r="23" spans="2:14" ht="14.1" customHeight="1" x14ac:dyDescent="0.15">
      <c r="B23" s="17">
        <v>10</v>
      </c>
      <c r="C23" s="771" t="s">
        <v>73</v>
      </c>
      <c r="D23" s="772"/>
      <c r="E23" s="10" t="s">
        <v>227</v>
      </c>
      <c r="F23" s="137" t="s">
        <v>268</v>
      </c>
      <c r="G23" s="141">
        <v>2E-3</v>
      </c>
      <c r="H23" s="141" t="s">
        <v>268</v>
      </c>
      <c r="I23" s="141" t="s">
        <v>268</v>
      </c>
      <c r="J23" s="135">
        <v>2E-3</v>
      </c>
      <c r="K23" s="205" t="s">
        <v>268</v>
      </c>
      <c r="L23" s="294" t="s">
        <v>268</v>
      </c>
      <c r="M23" s="814"/>
      <c r="N23" s="2"/>
    </row>
    <row r="24" spans="2:14" ht="14.1" customHeight="1" x14ac:dyDescent="0.15">
      <c r="B24" s="12">
        <v>11</v>
      </c>
      <c r="C24" s="771" t="s">
        <v>74</v>
      </c>
      <c r="D24" s="772"/>
      <c r="E24" s="10" t="s">
        <v>98</v>
      </c>
      <c r="F24" s="158"/>
      <c r="G24" s="140"/>
      <c r="H24" s="140"/>
      <c r="I24" s="297"/>
      <c r="J24" s="139"/>
      <c r="K24" s="208"/>
      <c r="L24" s="297"/>
      <c r="M24" s="8" t="s">
        <v>83</v>
      </c>
      <c r="N24" s="2"/>
    </row>
    <row r="25" spans="2:14" ht="14.1" customHeight="1" x14ac:dyDescent="0.15">
      <c r="B25" s="12">
        <v>12</v>
      </c>
      <c r="C25" s="771" t="s">
        <v>21</v>
      </c>
      <c r="D25" s="772"/>
      <c r="E25" s="10" t="s">
        <v>90</v>
      </c>
      <c r="F25" s="158">
        <v>0.54</v>
      </c>
      <c r="G25" s="140">
        <v>0.63</v>
      </c>
      <c r="H25" s="140">
        <v>0.7</v>
      </c>
      <c r="I25" s="140">
        <v>0.57999999999999996</v>
      </c>
      <c r="J25" s="139">
        <v>0.7</v>
      </c>
      <c r="K25" s="208">
        <v>0.54</v>
      </c>
      <c r="L25" s="297">
        <v>0.61249999999999993</v>
      </c>
      <c r="M25" s="8" t="s">
        <v>452</v>
      </c>
      <c r="N25" s="2"/>
    </row>
    <row r="26" spans="2:14" ht="14.1" customHeight="1" x14ac:dyDescent="0.15">
      <c r="B26" s="17">
        <v>13</v>
      </c>
      <c r="C26" s="771" t="s">
        <v>75</v>
      </c>
      <c r="D26" s="772"/>
      <c r="E26" s="10" t="s">
        <v>100</v>
      </c>
      <c r="F26" s="144">
        <v>24</v>
      </c>
      <c r="G26" s="179">
        <v>24</v>
      </c>
      <c r="H26" s="179">
        <v>27</v>
      </c>
      <c r="I26" s="179">
        <v>27</v>
      </c>
      <c r="J26" s="133">
        <v>27</v>
      </c>
      <c r="K26" s="204">
        <v>24</v>
      </c>
      <c r="L26" s="293">
        <v>25.5</v>
      </c>
      <c r="M26" s="62" t="s">
        <v>61</v>
      </c>
      <c r="N26" s="2"/>
    </row>
    <row r="27" spans="2:14" ht="14.1" customHeight="1" x14ac:dyDescent="0.15">
      <c r="B27" s="12">
        <v>14</v>
      </c>
      <c r="C27" s="771" t="s">
        <v>46</v>
      </c>
      <c r="D27" s="772"/>
      <c r="E27" s="10" t="s">
        <v>91</v>
      </c>
      <c r="F27" s="137" t="s">
        <v>267</v>
      </c>
      <c r="G27" s="141" t="s">
        <v>267</v>
      </c>
      <c r="H27" s="141" t="s">
        <v>267</v>
      </c>
      <c r="I27" s="141" t="s">
        <v>267</v>
      </c>
      <c r="J27" s="135" t="s">
        <v>267</v>
      </c>
      <c r="K27" s="205" t="s">
        <v>267</v>
      </c>
      <c r="L27" s="294" t="s">
        <v>267</v>
      </c>
      <c r="M27" s="8" t="s">
        <v>58</v>
      </c>
      <c r="N27" s="2"/>
    </row>
    <row r="28" spans="2:14" ht="14.1" customHeight="1" x14ac:dyDescent="0.15">
      <c r="B28" s="12">
        <v>15</v>
      </c>
      <c r="C28" s="771" t="s">
        <v>76</v>
      </c>
      <c r="D28" s="772"/>
      <c r="E28" s="10" t="s">
        <v>92</v>
      </c>
      <c r="F28" s="154">
        <v>1.6</v>
      </c>
      <c r="G28" s="71">
        <v>2.2000000000000002</v>
      </c>
      <c r="H28" s="71">
        <v>1.8</v>
      </c>
      <c r="I28" s="71">
        <v>2</v>
      </c>
      <c r="J28" s="132">
        <v>2.2000000000000002</v>
      </c>
      <c r="K28" s="332">
        <v>1.6</v>
      </c>
      <c r="L28" s="296">
        <v>1.9000000000000001</v>
      </c>
      <c r="M28" s="8" t="s">
        <v>454</v>
      </c>
      <c r="N28" s="2"/>
    </row>
    <row r="29" spans="2:14" ht="14.1" customHeight="1" x14ac:dyDescent="0.15">
      <c r="B29" s="17">
        <v>16</v>
      </c>
      <c r="C29" s="771" t="s">
        <v>147</v>
      </c>
      <c r="D29" s="772"/>
      <c r="E29" s="10" t="s">
        <v>93</v>
      </c>
      <c r="F29" s="137"/>
      <c r="G29" s="141" t="s">
        <v>267</v>
      </c>
      <c r="H29" s="141"/>
      <c r="I29" s="205"/>
      <c r="J29" s="135" t="s">
        <v>267</v>
      </c>
      <c r="K29" s="205" t="s">
        <v>267</v>
      </c>
      <c r="L29" s="294" t="s">
        <v>267</v>
      </c>
      <c r="M29" s="805" t="s">
        <v>60</v>
      </c>
      <c r="N29" s="2"/>
    </row>
    <row r="30" spans="2:14" ht="14.1" customHeight="1" x14ac:dyDescent="0.15">
      <c r="B30" s="12">
        <v>17</v>
      </c>
      <c r="C30" s="771" t="s">
        <v>148</v>
      </c>
      <c r="D30" s="772"/>
      <c r="E30" s="10" t="s">
        <v>94</v>
      </c>
      <c r="F30" s="137"/>
      <c r="G30" s="141" t="s">
        <v>268</v>
      </c>
      <c r="H30" s="141"/>
      <c r="I30" s="205"/>
      <c r="J30" s="135" t="s">
        <v>268</v>
      </c>
      <c r="K30" s="205" t="s">
        <v>268</v>
      </c>
      <c r="L30" s="294" t="s">
        <v>268</v>
      </c>
      <c r="M30" s="805"/>
      <c r="N30" s="2"/>
    </row>
    <row r="31" spans="2:14" ht="14.1" customHeight="1" x14ac:dyDescent="0.15">
      <c r="B31" s="12">
        <v>18</v>
      </c>
      <c r="C31" s="839" t="s">
        <v>99</v>
      </c>
      <c r="D31" s="840"/>
      <c r="E31" s="10" t="s">
        <v>95</v>
      </c>
      <c r="F31" s="154"/>
      <c r="G31" s="71"/>
      <c r="H31" s="71"/>
      <c r="I31" s="332"/>
      <c r="J31" s="132"/>
      <c r="K31" s="332"/>
      <c r="L31" s="296"/>
      <c r="M31" s="813" t="s">
        <v>61</v>
      </c>
      <c r="N31" s="2"/>
    </row>
    <row r="32" spans="2:14" ht="14.1" customHeight="1" x14ac:dyDescent="0.15">
      <c r="B32" s="17">
        <v>19</v>
      </c>
      <c r="C32" s="771" t="s">
        <v>77</v>
      </c>
      <c r="D32" s="772"/>
      <c r="E32" s="10" t="s">
        <v>95</v>
      </c>
      <c r="F32" s="144" t="s">
        <v>286</v>
      </c>
      <c r="G32" s="179" t="s">
        <v>286</v>
      </c>
      <c r="H32" s="179" t="s">
        <v>286</v>
      </c>
      <c r="I32" s="179" t="s">
        <v>286</v>
      </c>
      <c r="J32" s="133" t="s">
        <v>286</v>
      </c>
      <c r="K32" s="204" t="s">
        <v>286</v>
      </c>
      <c r="L32" s="293" t="s">
        <v>286</v>
      </c>
      <c r="M32" s="808"/>
      <c r="N32" s="2"/>
    </row>
    <row r="33" spans="2:14" ht="14.1" customHeight="1" x14ac:dyDescent="0.15">
      <c r="B33" s="12">
        <v>20</v>
      </c>
      <c r="C33" s="771" t="s">
        <v>49</v>
      </c>
      <c r="D33" s="772"/>
      <c r="E33" s="10" t="s">
        <v>101</v>
      </c>
      <c r="F33" s="144">
        <v>62</v>
      </c>
      <c r="G33" s="179">
        <v>66</v>
      </c>
      <c r="H33" s="179">
        <v>100</v>
      </c>
      <c r="I33" s="179">
        <v>75</v>
      </c>
      <c r="J33" s="133">
        <v>100</v>
      </c>
      <c r="K33" s="204">
        <v>62</v>
      </c>
      <c r="L33" s="293">
        <v>75.75</v>
      </c>
      <c r="M33" s="808"/>
      <c r="N33" s="2"/>
    </row>
    <row r="34" spans="2:14" ht="14.1" customHeight="1" x14ac:dyDescent="0.15">
      <c r="B34" s="12">
        <v>21</v>
      </c>
      <c r="C34" s="771" t="s">
        <v>56</v>
      </c>
      <c r="D34" s="772"/>
      <c r="E34" s="10" t="s">
        <v>96</v>
      </c>
      <c r="F34" s="144" t="s">
        <v>271</v>
      </c>
      <c r="G34" s="179" t="s">
        <v>271</v>
      </c>
      <c r="H34" s="179" t="s">
        <v>271</v>
      </c>
      <c r="I34" s="179" t="s">
        <v>271</v>
      </c>
      <c r="J34" s="132" t="s">
        <v>271</v>
      </c>
      <c r="K34" s="332" t="s">
        <v>271</v>
      </c>
      <c r="L34" s="296" t="s">
        <v>271</v>
      </c>
      <c r="M34" s="808"/>
      <c r="N34" s="2"/>
    </row>
    <row r="35" spans="2:14" ht="14.1" customHeight="1" x14ac:dyDescent="0.15">
      <c r="B35" s="17">
        <v>22</v>
      </c>
      <c r="C35" s="771" t="s">
        <v>580</v>
      </c>
      <c r="D35" s="772"/>
      <c r="E35" s="10" t="s">
        <v>97</v>
      </c>
      <c r="F35" s="154">
        <v>7.3</v>
      </c>
      <c r="G35" s="71">
        <v>7.4</v>
      </c>
      <c r="H35" s="71">
        <v>7.5</v>
      </c>
      <c r="I35" s="71">
        <v>7.3</v>
      </c>
      <c r="J35" s="132">
        <v>7.5</v>
      </c>
      <c r="K35" s="332">
        <v>7.3</v>
      </c>
      <c r="L35" s="296">
        <v>7.375</v>
      </c>
      <c r="M35" s="808"/>
      <c r="N35" s="2"/>
    </row>
    <row r="36" spans="2:14" ht="24" customHeight="1" x14ac:dyDescent="0.15">
      <c r="B36" s="12">
        <v>23</v>
      </c>
      <c r="C36" s="771" t="s">
        <v>78</v>
      </c>
      <c r="D36" s="772"/>
      <c r="E36" s="54" t="s">
        <v>102</v>
      </c>
      <c r="F36" s="154">
        <v>-2.2999999999999998</v>
      </c>
      <c r="G36" s="71">
        <v>-2</v>
      </c>
      <c r="H36" s="71">
        <v>-1.8</v>
      </c>
      <c r="I36" s="332">
        <v>-2.2999999999999998</v>
      </c>
      <c r="J36" s="132">
        <v>-1.8</v>
      </c>
      <c r="K36" s="332">
        <v>-2.2999999999999998</v>
      </c>
      <c r="L36" s="296">
        <v>-2.0999999999999996</v>
      </c>
      <c r="M36" s="814"/>
      <c r="N36" s="2"/>
    </row>
    <row r="37" spans="2:14" ht="19.5" x14ac:dyDescent="0.15">
      <c r="B37" s="12">
        <v>24</v>
      </c>
      <c r="C37" s="771" t="s">
        <v>222</v>
      </c>
      <c r="D37" s="772"/>
      <c r="E37" s="54" t="s">
        <v>223</v>
      </c>
      <c r="F37" s="144">
        <v>0</v>
      </c>
      <c r="G37" s="179">
        <v>1</v>
      </c>
      <c r="H37" s="179">
        <v>0</v>
      </c>
      <c r="I37" s="293">
        <v>0</v>
      </c>
      <c r="J37" s="188">
        <v>1</v>
      </c>
      <c r="K37" s="179">
        <v>0</v>
      </c>
      <c r="L37" s="350">
        <v>0.25</v>
      </c>
      <c r="M37" s="55" t="s">
        <v>229</v>
      </c>
      <c r="N37" s="2"/>
    </row>
    <row r="38" spans="2:14" ht="13.5" customHeight="1" x14ac:dyDescent="0.15">
      <c r="B38" s="17">
        <v>25</v>
      </c>
      <c r="C38" s="831" t="s">
        <v>185</v>
      </c>
      <c r="D38" s="843"/>
      <c r="E38" s="63" t="s">
        <v>88</v>
      </c>
      <c r="F38" s="171"/>
      <c r="G38" s="141" t="s">
        <v>274</v>
      </c>
      <c r="H38" s="258"/>
      <c r="I38" s="350"/>
      <c r="J38" s="133" t="s">
        <v>274</v>
      </c>
      <c r="K38" s="179" t="s">
        <v>274</v>
      </c>
      <c r="L38" s="350" t="s">
        <v>274</v>
      </c>
      <c r="M38" s="62" t="s">
        <v>60</v>
      </c>
      <c r="N38" s="2"/>
    </row>
    <row r="39" spans="2:14" ht="13.5" customHeight="1" x14ac:dyDescent="0.15">
      <c r="B39" s="81">
        <v>26</v>
      </c>
      <c r="C39" s="835" t="s">
        <v>42</v>
      </c>
      <c r="D39" s="836"/>
      <c r="E39" s="78" t="s">
        <v>88</v>
      </c>
      <c r="F39" s="137">
        <v>0.01</v>
      </c>
      <c r="G39" s="140">
        <v>0.02</v>
      </c>
      <c r="H39" s="140">
        <v>0.01</v>
      </c>
      <c r="I39" s="141" t="s">
        <v>274</v>
      </c>
      <c r="J39" s="351">
        <v>0.02</v>
      </c>
      <c r="K39" s="352" t="s">
        <v>274</v>
      </c>
      <c r="L39" s="356">
        <v>0.01</v>
      </c>
      <c r="M39" s="62" t="s">
        <v>82</v>
      </c>
      <c r="N39" s="2"/>
    </row>
    <row r="40" spans="2:14" ht="24.75" customHeight="1" thickBot="1" x14ac:dyDescent="0.2">
      <c r="B40" s="79">
        <v>27</v>
      </c>
      <c r="C40" s="837" t="s">
        <v>258</v>
      </c>
      <c r="D40" s="927"/>
      <c r="E40" s="80" t="s">
        <v>260</v>
      </c>
      <c r="F40" s="172"/>
      <c r="G40" s="250" t="s">
        <v>276</v>
      </c>
      <c r="H40" s="248"/>
      <c r="I40" s="349"/>
      <c r="J40" s="340" t="s">
        <v>276</v>
      </c>
      <c r="K40" s="353" t="s">
        <v>276</v>
      </c>
      <c r="L40" s="354" t="s">
        <v>276</v>
      </c>
      <c r="M40" s="61" t="s">
        <v>61</v>
      </c>
      <c r="N40" s="2"/>
    </row>
    <row r="41" spans="2:14" ht="15" customHeight="1" thickBot="1" x14ac:dyDescent="0.2">
      <c r="B41" s="816" t="s">
        <v>553</v>
      </c>
      <c r="C41" s="817"/>
      <c r="D41" s="817"/>
      <c r="E41" s="818"/>
      <c r="F41" s="173" t="s">
        <v>213</v>
      </c>
      <c r="G41" s="173" t="s">
        <v>460</v>
      </c>
      <c r="H41" s="173" t="s">
        <v>472</v>
      </c>
      <c r="I41" s="302" t="s">
        <v>475</v>
      </c>
      <c r="J41" s="5"/>
      <c r="K41" s="5"/>
      <c r="L41" s="5"/>
      <c r="M41" s="2"/>
      <c r="N41" s="2"/>
    </row>
    <row r="42" spans="2:14" ht="10.5" customHeight="1" x14ac:dyDescent="0.15">
      <c r="B42" s="3" t="s">
        <v>120</v>
      </c>
      <c r="C42" s="1"/>
      <c r="D42" s="1"/>
      <c r="E42" s="1"/>
      <c r="F42" s="4"/>
      <c r="G42" s="1"/>
      <c r="H42" s="1"/>
      <c r="I42" s="4"/>
      <c r="J42" s="4"/>
      <c r="K42" s="4"/>
      <c r="L42" s="4"/>
      <c r="M42" s="4"/>
      <c r="N42" s="4"/>
    </row>
    <row r="43" spans="2:14" ht="10.5" customHeight="1" x14ac:dyDescent="0.15">
      <c r="B43" s="3" t="s">
        <v>446</v>
      </c>
    </row>
    <row r="44" spans="2:14" ht="10.5" customHeight="1" x14ac:dyDescent="0.15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2:14" ht="10.1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</sheetData>
  <mergeCells count="53">
    <mergeCell ref="G3:I3"/>
    <mergeCell ref="G4:I4"/>
    <mergeCell ref="D12:E12"/>
    <mergeCell ref="B1:M1"/>
    <mergeCell ref="B4:C4"/>
    <mergeCell ref="B6:C12"/>
    <mergeCell ref="D6:E6"/>
    <mergeCell ref="J6:J9"/>
    <mergeCell ref="K6:K9"/>
    <mergeCell ref="L6:L9"/>
    <mergeCell ref="M6:M12"/>
    <mergeCell ref="D7:E7"/>
    <mergeCell ref="D8:E8"/>
    <mergeCell ref="D9:E9"/>
    <mergeCell ref="D10:E10"/>
    <mergeCell ref="D11:E11"/>
    <mergeCell ref="B13:D13"/>
    <mergeCell ref="F13:I13"/>
    <mergeCell ref="J13:L13"/>
    <mergeCell ref="C14:D14"/>
    <mergeCell ref="M14:M16"/>
    <mergeCell ref="C15:D15"/>
    <mergeCell ref="C16:D16"/>
    <mergeCell ref="C17:D17"/>
    <mergeCell ref="M17:M19"/>
    <mergeCell ref="C18:D18"/>
    <mergeCell ref="C19:D19"/>
    <mergeCell ref="C20:D20"/>
    <mergeCell ref="C21:D21"/>
    <mergeCell ref="C22:D22"/>
    <mergeCell ref="C23:D23"/>
    <mergeCell ref="M20:M21"/>
    <mergeCell ref="M22:M23"/>
    <mergeCell ref="C24:D24"/>
    <mergeCell ref="C25:D25"/>
    <mergeCell ref="C26:D26"/>
    <mergeCell ref="C27:D27"/>
    <mergeCell ref="C28:D28"/>
    <mergeCell ref="C29:D29"/>
    <mergeCell ref="M29:M30"/>
    <mergeCell ref="C30:D30"/>
    <mergeCell ref="C31:D31"/>
    <mergeCell ref="C32:D32"/>
    <mergeCell ref="M31:M36"/>
    <mergeCell ref="C33:D33"/>
    <mergeCell ref="B41:E41"/>
    <mergeCell ref="C39:D39"/>
    <mergeCell ref="C40:D40"/>
    <mergeCell ref="C34:D34"/>
    <mergeCell ref="C35:D35"/>
    <mergeCell ref="C36:D36"/>
    <mergeCell ref="C37:D37"/>
    <mergeCell ref="C38:D38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B1:V81"/>
  <sheetViews>
    <sheetView zoomScaleNormal="100" zoomScaleSheetLayoutView="100" workbookViewId="0">
      <selection activeCell="F4" sqref="F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</row>
    <row r="2" spans="2:22" ht="12" customHeight="1" thickBot="1" x14ac:dyDescent="0.2">
      <c r="C2" s="15"/>
    </row>
    <row r="3" spans="2:22" ht="16.899999999999999" customHeight="1" thickBot="1" x14ac:dyDescent="0.2">
      <c r="B3" s="4"/>
      <c r="C3" s="9"/>
      <c r="D3" s="11"/>
      <c r="E3" s="4"/>
      <c r="F3" s="706" t="s">
        <v>6</v>
      </c>
      <c r="G3" s="1020" t="s">
        <v>7</v>
      </c>
      <c r="H3" s="1021"/>
      <c r="I3" s="1022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783" t="s">
        <v>22</v>
      </c>
      <c r="C4" s="784"/>
      <c r="D4" s="29" t="s">
        <v>140</v>
      </c>
      <c r="E4" s="4"/>
      <c r="F4" s="707">
        <v>3</v>
      </c>
      <c r="G4" s="1023" t="s">
        <v>142</v>
      </c>
      <c r="H4" s="1024"/>
      <c r="I4" s="1025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791" t="s">
        <v>262</v>
      </c>
      <c r="C6" s="792"/>
      <c r="D6" s="803" t="s">
        <v>8</v>
      </c>
      <c r="E6" s="804"/>
      <c r="F6" s="129">
        <v>45392</v>
      </c>
      <c r="G6" s="178">
        <v>45420</v>
      </c>
      <c r="H6" s="178">
        <v>45448</v>
      </c>
      <c r="I6" s="178">
        <v>45476</v>
      </c>
      <c r="J6" s="178">
        <v>45511</v>
      </c>
      <c r="K6" s="178">
        <v>45539</v>
      </c>
      <c r="L6" s="278">
        <v>45567</v>
      </c>
      <c r="M6" s="178">
        <v>45602</v>
      </c>
      <c r="N6" s="178">
        <v>45630</v>
      </c>
      <c r="O6" s="178">
        <v>45665</v>
      </c>
      <c r="P6" s="178">
        <v>45693</v>
      </c>
      <c r="Q6" s="303">
        <v>45721</v>
      </c>
      <c r="R6" s="785" t="s">
        <v>0</v>
      </c>
      <c r="S6" s="788" t="s">
        <v>1</v>
      </c>
      <c r="T6" s="810" t="s">
        <v>2</v>
      </c>
      <c r="U6" s="807" t="s">
        <v>14</v>
      </c>
      <c r="V6" s="4"/>
    </row>
    <row r="7" spans="2:22" ht="12" customHeight="1" x14ac:dyDescent="0.15">
      <c r="B7" s="793"/>
      <c r="C7" s="794"/>
      <c r="D7" s="801" t="s">
        <v>13</v>
      </c>
      <c r="E7" s="802"/>
      <c r="F7" s="130">
        <v>0.44166666666666665</v>
      </c>
      <c r="G7" s="131">
        <v>0.60972222222222217</v>
      </c>
      <c r="H7" s="131">
        <v>0.55902777777777779</v>
      </c>
      <c r="I7" s="131">
        <v>0.54791666666666672</v>
      </c>
      <c r="J7" s="131">
        <v>0.55902777777777779</v>
      </c>
      <c r="K7" s="131">
        <v>0.53472222222222221</v>
      </c>
      <c r="L7" s="279">
        <v>0.43541666666666662</v>
      </c>
      <c r="M7" s="131">
        <v>0.47569444444444442</v>
      </c>
      <c r="N7" s="131">
        <v>0.44444444444444442</v>
      </c>
      <c r="O7" s="131">
        <v>0.44374999999999998</v>
      </c>
      <c r="P7" s="131">
        <v>0.48680555555555555</v>
      </c>
      <c r="Q7" s="304">
        <v>0.47916666666666669</v>
      </c>
      <c r="R7" s="786"/>
      <c r="S7" s="789"/>
      <c r="T7" s="811"/>
      <c r="U7" s="808"/>
      <c r="V7" s="4"/>
    </row>
    <row r="8" spans="2:22" ht="12" customHeight="1" x14ac:dyDescent="0.15">
      <c r="B8" s="793"/>
      <c r="C8" s="794"/>
      <c r="D8" s="801" t="s">
        <v>9</v>
      </c>
      <c r="E8" s="802"/>
      <c r="F8" s="131" t="s">
        <v>556</v>
      </c>
      <c r="G8" s="131" t="s">
        <v>556</v>
      </c>
      <c r="H8" s="131" t="s">
        <v>588</v>
      </c>
      <c r="I8" s="131" t="s">
        <v>558</v>
      </c>
      <c r="J8" s="131" t="s">
        <v>557</v>
      </c>
      <c r="K8" s="134" t="s">
        <v>557</v>
      </c>
      <c r="L8" s="269" t="s">
        <v>557</v>
      </c>
      <c r="M8" s="306" t="s">
        <v>587</v>
      </c>
      <c r="N8" s="131" t="s">
        <v>556</v>
      </c>
      <c r="O8" s="328" t="s">
        <v>563</v>
      </c>
      <c r="P8" s="357" t="s">
        <v>561</v>
      </c>
      <c r="Q8" s="304" t="s">
        <v>587</v>
      </c>
      <c r="R8" s="786"/>
      <c r="S8" s="789"/>
      <c r="T8" s="811"/>
      <c r="U8" s="808"/>
      <c r="V8" s="4"/>
    </row>
    <row r="9" spans="2:22" ht="12" customHeight="1" x14ac:dyDescent="0.15">
      <c r="B9" s="793"/>
      <c r="C9" s="794"/>
      <c r="D9" s="797" t="s">
        <v>10</v>
      </c>
      <c r="E9" s="798"/>
      <c r="F9" s="131" t="s">
        <v>557</v>
      </c>
      <c r="G9" s="131" t="s">
        <v>562</v>
      </c>
      <c r="H9" s="131" t="s">
        <v>562</v>
      </c>
      <c r="I9" s="131" t="s">
        <v>560</v>
      </c>
      <c r="J9" s="131" t="s">
        <v>562</v>
      </c>
      <c r="K9" s="134" t="s">
        <v>557</v>
      </c>
      <c r="L9" s="269" t="s">
        <v>562</v>
      </c>
      <c r="M9" s="306" t="s">
        <v>587</v>
      </c>
      <c r="N9" s="131" t="s">
        <v>556</v>
      </c>
      <c r="O9" s="328" t="s">
        <v>563</v>
      </c>
      <c r="P9" s="357" t="s">
        <v>561</v>
      </c>
      <c r="Q9" s="361" t="s">
        <v>562</v>
      </c>
      <c r="R9" s="787"/>
      <c r="S9" s="790"/>
      <c r="T9" s="812"/>
      <c r="U9" s="808"/>
      <c r="V9" s="4"/>
    </row>
    <row r="10" spans="2:22" ht="12" customHeight="1" x14ac:dyDescent="0.15">
      <c r="B10" s="793"/>
      <c r="C10" s="794"/>
      <c r="D10" s="797" t="s">
        <v>11</v>
      </c>
      <c r="E10" s="798"/>
      <c r="F10" s="132">
        <v>10.6</v>
      </c>
      <c r="G10" s="71">
        <v>10</v>
      </c>
      <c r="H10" s="71">
        <v>18.8</v>
      </c>
      <c r="I10" s="71">
        <v>23.3</v>
      </c>
      <c r="J10" s="71">
        <v>27.4</v>
      </c>
      <c r="K10" s="71">
        <v>28.2</v>
      </c>
      <c r="L10" s="272">
        <v>24.3</v>
      </c>
      <c r="M10" s="71">
        <v>10.4</v>
      </c>
      <c r="N10" s="71">
        <v>5.7</v>
      </c>
      <c r="O10" s="71">
        <v>3.7</v>
      </c>
      <c r="P10" s="71">
        <v>0.9</v>
      </c>
      <c r="Q10" s="296">
        <v>6</v>
      </c>
      <c r="R10" s="132">
        <f>MAX(F10:Q10)</f>
        <v>28.2</v>
      </c>
      <c r="S10" s="362">
        <f>MIN(F10:Q10)</f>
        <v>0.9</v>
      </c>
      <c r="T10" s="296">
        <f>AVERAGEA(F10:Q10)</f>
        <v>14.108333333333333</v>
      </c>
      <c r="U10" s="808"/>
      <c r="V10" s="4"/>
    </row>
    <row r="11" spans="2:22" ht="12" customHeight="1" x14ac:dyDescent="0.15">
      <c r="B11" s="793"/>
      <c r="C11" s="794"/>
      <c r="D11" s="797" t="s">
        <v>232</v>
      </c>
      <c r="E11" s="798"/>
      <c r="F11" s="132">
        <v>7.9</v>
      </c>
      <c r="G11" s="71">
        <v>12.2</v>
      </c>
      <c r="H11" s="71">
        <v>14.2</v>
      </c>
      <c r="I11" s="71">
        <v>18</v>
      </c>
      <c r="J11" s="71">
        <v>14.9</v>
      </c>
      <c r="K11" s="71">
        <v>21.5</v>
      </c>
      <c r="L11" s="272">
        <v>17.100000000000001</v>
      </c>
      <c r="M11" s="71">
        <v>14.3</v>
      </c>
      <c r="N11" s="71">
        <v>9.9</v>
      </c>
      <c r="O11" s="71">
        <v>5</v>
      </c>
      <c r="P11" s="71">
        <v>3.5</v>
      </c>
      <c r="Q11" s="296">
        <v>3.5</v>
      </c>
      <c r="R11" s="132">
        <f>MAX(F11:Q11)</f>
        <v>21.5</v>
      </c>
      <c r="S11" s="362">
        <f>MIN(F11:Q11)</f>
        <v>3.5</v>
      </c>
      <c r="T11" s="296">
        <f>AVERAGEA(F11:Q11)</f>
        <v>11.833333333333334</v>
      </c>
      <c r="U11" s="808"/>
      <c r="V11" s="4"/>
    </row>
    <row r="12" spans="2:22" ht="12" customHeight="1" thickBot="1" x14ac:dyDescent="0.2">
      <c r="B12" s="795"/>
      <c r="C12" s="796"/>
      <c r="D12" s="799" t="s">
        <v>625</v>
      </c>
      <c r="E12" s="800"/>
      <c r="F12" s="155">
        <v>0.55000000000000004</v>
      </c>
      <c r="G12" s="215">
        <v>0.56000000000000005</v>
      </c>
      <c r="H12" s="189">
        <v>0.57999999999999996</v>
      </c>
      <c r="I12" s="249">
        <v>0.7</v>
      </c>
      <c r="J12" s="189">
        <v>0.59</v>
      </c>
      <c r="K12" s="189">
        <v>0.64</v>
      </c>
      <c r="L12" s="277">
        <v>0.72</v>
      </c>
      <c r="M12" s="309">
        <v>0.64</v>
      </c>
      <c r="N12" s="249">
        <v>0.63</v>
      </c>
      <c r="O12" s="249">
        <v>0.6</v>
      </c>
      <c r="P12" s="249">
        <v>0.53</v>
      </c>
      <c r="Q12" s="342">
        <v>0.49</v>
      </c>
      <c r="R12" s="368">
        <f>MAX(F12:Q12)</f>
        <v>0.72</v>
      </c>
      <c r="S12" s="367">
        <f>MIN(F12:Q12)</f>
        <v>0.49</v>
      </c>
      <c r="T12" s="342">
        <f>AVERAGEA(F12:Q12)</f>
        <v>0.60249999999999992</v>
      </c>
      <c r="U12" s="809"/>
      <c r="V12" s="4"/>
    </row>
    <row r="13" spans="2:22" ht="15" customHeight="1" x14ac:dyDescent="0.15">
      <c r="B13" s="819" t="s">
        <v>123</v>
      </c>
      <c r="C13" s="781"/>
      <c r="D13" s="781"/>
      <c r="E13" s="30" t="s">
        <v>62</v>
      </c>
      <c r="F13" s="779" t="s">
        <v>3</v>
      </c>
      <c r="G13" s="780"/>
      <c r="H13" s="781"/>
      <c r="I13" s="781"/>
      <c r="J13" s="781"/>
      <c r="K13" s="781"/>
      <c r="L13" s="781"/>
      <c r="M13" s="781"/>
      <c r="N13" s="781"/>
      <c r="O13" s="781"/>
      <c r="P13" s="781"/>
      <c r="Q13" s="782"/>
      <c r="R13" s="779"/>
      <c r="S13" s="781"/>
      <c r="T13" s="782"/>
      <c r="U13" s="28"/>
      <c r="V13" s="4"/>
    </row>
    <row r="14" spans="2:22" ht="12" customHeight="1" x14ac:dyDescent="0.15">
      <c r="B14" s="18">
        <v>1</v>
      </c>
      <c r="C14" s="771" t="s">
        <v>23</v>
      </c>
      <c r="D14" s="772"/>
      <c r="E14" s="10" t="s">
        <v>103</v>
      </c>
      <c r="F14" s="133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293">
        <v>0</v>
      </c>
      <c r="R14" s="234">
        <v>0</v>
      </c>
      <c r="S14" s="266">
        <v>0</v>
      </c>
      <c r="T14" s="310">
        <v>0</v>
      </c>
      <c r="U14" s="813" t="s">
        <v>57</v>
      </c>
      <c r="V14" s="2"/>
    </row>
    <row r="15" spans="2:22" ht="12" customHeight="1" x14ac:dyDescent="0.15">
      <c r="B15" s="18">
        <f>B14+1</f>
        <v>2</v>
      </c>
      <c r="C15" s="771" t="s">
        <v>24</v>
      </c>
      <c r="D15" s="772"/>
      <c r="E15" s="14" t="s">
        <v>112</v>
      </c>
      <c r="F15" s="146" t="s">
        <v>564</v>
      </c>
      <c r="G15" s="134" t="s">
        <v>564</v>
      </c>
      <c r="H15" s="134" t="s">
        <v>564</v>
      </c>
      <c r="I15" s="134" t="s">
        <v>566</v>
      </c>
      <c r="J15" s="134" t="s">
        <v>564</v>
      </c>
      <c r="K15" s="134" t="s">
        <v>564</v>
      </c>
      <c r="L15" s="269" t="s">
        <v>564</v>
      </c>
      <c r="M15" s="306" t="s">
        <v>564</v>
      </c>
      <c r="N15" s="322" t="s">
        <v>564</v>
      </c>
      <c r="O15" s="328" t="s">
        <v>565</v>
      </c>
      <c r="P15" s="357" t="s">
        <v>564</v>
      </c>
      <c r="Q15" s="361" t="s">
        <v>564</v>
      </c>
      <c r="R15" s="366"/>
      <c r="S15" s="360"/>
      <c r="T15" s="361"/>
      <c r="U15" s="808"/>
      <c r="V15" s="2"/>
    </row>
    <row r="16" spans="2:22" ht="12" customHeight="1" x14ac:dyDescent="0.15">
      <c r="B16" s="18">
        <f t="shared" ref="B16:B64" si="0">B15+1</f>
        <v>3</v>
      </c>
      <c r="C16" s="771" t="s">
        <v>25</v>
      </c>
      <c r="D16" s="772"/>
      <c r="E16" s="10" t="s">
        <v>187</v>
      </c>
      <c r="F16" s="135"/>
      <c r="G16" s="141"/>
      <c r="H16" s="205"/>
      <c r="I16" s="141" t="s">
        <v>265</v>
      </c>
      <c r="J16" s="205"/>
      <c r="K16" s="205"/>
      <c r="L16" s="141"/>
      <c r="M16" s="141"/>
      <c r="N16" s="141"/>
      <c r="O16" s="141"/>
      <c r="P16" s="141"/>
      <c r="Q16" s="294"/>
      <c r="R16" s="184" t="s">
        <v>265</v>
      </c>
      <c r="S16" s="141" t="s">
        <v>265</v>
      </c>
      <c r="T16" s="294" t="s">
        <v>265</v>
      </c>
      <c r="U16" s="805" t="s">
        <v>58</v>
      </c>
      <c r="V16" s="2"/>
    </row>
    <row r="17" spans="2:22" ht="12" customHeight="1" x14ac:dyDescent="0.15">
      <c r="B17" s="18">
        <f t="shared" si="0"/>
        <v>4</v>
      </c>
      <c r="C17" s="771" t="s">
        <v>26</v>
      </c>
      <c r="D17" s="772"/>
      <c r="E17" s="10" t="s">
        <v>104</v>
      </c>
      <c r="F17" s="136"/>
      <c r="G17" s="180"/>
      <c r="H17" s="206"/>
      <c r="I17" s="141" t="s">
        <v>266</v>
      </c>
      <c r="J17" s="206"/>
      <c r="K17" s="206"/>
      <c r="L17" s="180"/>
      <c r="M17" s="180"/>
      <c r="N17" s="180"/>
      <c r="O17" s="180"/>
      <c r="P17" s="180"/>
      <c r="Q17" s="295"/>
      <c r="R17" s="216" t="s">
        <v>266</v>
      </c>
      <c r="S17" s="180" t="s">
        <v>266</v>
      </c>
      <c r="T17" s="295" t="s">
        <v>266</v>
      </c>
      <c r="U17" s="805"/>
      <c r="V17" s="2"/>
    </row>
    <row r="18" spans="2:22" ht="12" customHeight="1" x14ac:dyDescent="0.15">
      <c r="B18" s="18">
        <f t="shared" si="0"/>
        <v>5</v>
      </c>
      <c r="C18" s="771" t="s">
        <v>27</v>
      </c>
      <c r="D18" s="772"/>
      <c r="E18" s="10" t="s">
        <v>91</v>
      </c>
      <c r="F18" s="135"/>
      <c r="G18" s="141"/>
      <c r="H18" s="205"/>
      <c r="I18" s="141" t="s">
        <v>267</v>
      </c>
      <c r="J18" s="205"/>
      <c r="K18" s="205"/>
      <c r="L18" s="141"/>
      <c r="M18" s="141"/>
      <c r="N18" s="141"/>
      <c r="O18" s="141"/>
      <c r="P18" s="141"/>
      <c r="Q18" s="294"/>
      <c r="R18" s="184" t="s">
        <v>267</v>
      </c>
      <c r="S18" s="141" t="s">
        <v>267</v>
      </c>
      <c r="T18" s="294" t="s">
        <v>267</v>
      </c>
      <c r="U18" s="805"/>
      <c r="V18" s="2"/>
    </row>
    <row r="19" spans="2:22" ht="12" customHeight="1" x14ac:dyDescent="0.15">
      <c r="B19" s="18">
        <f t="shared" si="0"/>
        <v>6</v>
      </c>
      <c r="C19" s="771" t="s">
        <v>28</v>
      </c>
      <c r="D19" s="772"/>
      <c r="E19" s="10" t="s">
        <v>91</v>
      </c>
      <c r="F19" s="135"/>
      <c r="G19" s="141"/>
      <c r="H19" s="205"/>
      <c r="I19" s="141" t="s">
        <v>267</v>
      </c>
      <c r="J19" s="205"/>
      <c r="K19" s="205"/>
      <c r="L19" s="141"/>
      <c r="M19" s="141"/>
      <c r="N19" s="141"/>
      <c r="O19" s="141"/>
      <c r="P19" s="141"/>
      <c r="Q19" s="294"/>
      <c r="R19" s="184" t="s">
        <v>267</v>
      </c>
      <c r="S19" s="141" t="s">
        <v>267</v>
      </c>
      <c r="T19" s="294" t="s">
        <v>267</v>
      </c>
      <c r="U19" s="805"/>
      <c r="V19" s="2"/>
    </row>
    <row r="20" spans="2:22" ht="12" customHeight="1" x14ac:dyDescent="0.15">
      <c r="B20" s="18">
        <f t="shared" si="0"/>
        <v>7</v>
      </c>
      <c r="C20" s="771" t="s">
        <v>29</v>
      </c>
      <c r="D20" s="772"/>
      <c r="E20" s="10" t="s">
        <v>91</v>
      </c>
      <c r="F20" s="135"/>
      <c r="G20" s="141"/>
      <c r="H20" s="205"/>
      <c r="I20" s="141" t="s">
        <v>267</v>
      </c>
      <c r="J20" s="205"/>
      <c r="K20" s="205"/>
      <c r="L20" s="141"/>
      <c r="M20" s="141"/>
      <c r="N20" s="141"/>
      <c r="O20" s="141"/>
      <c r="P20" s="141"/>
      <c r="Q20" s="294"/>
      <c r="R20" s="184" t="s">
        <v>267</v>
      </c>
      <c r="S20" s="141" t="s">
        <v>267</v>
      </c>
      <c r="T20" s="294" t="s">
        <v>267</v>
      </c>
      <c r="U20" s="805"/>
      <c r="V20" s="2"/>
    </row>
    <row r="21" spans="2:22" ht="12" customHeight="1" x14ac:dyDescent="0.15">
      <c r="B21" s="18">
        <f t="shared" si="0"/>
        <v>8</v>
      </c>
      <c r="C21" s="771" t="s">
        <v>30</v>
      </c>
      <c r="D21" s="772"/>
      <c r="E21" s="10" t="s">
        <v>94</v>
      </c>
      <c r="F21" s="135"/>
      <c r="G21" s="141"/>
      <c r="H21" s="205"/>
      <c r="I21" s="141" t="s">
        <v>268</v>
      </c>
      <c r="J21" s="205"/>
      <c r="K21" s="205"/>
      <c r="L21" s="141"/>
      <c r="M21" s="141"/>
      <c r="N21" s="141"/>
      <c r="O21" s="141"/>
      <c r="P21" s="141"/>
      <c r="Q21" s="294"/>
      <c r="R21" s="184" t="s">
        <v>268</v>
      </c>
      <c r="S21" s="141" t="s">
        <v>268</v>
      </c>
      <c r="T21" s="294" t="s">
        <v>268</v>
      </c>
      <c r="U21" s="805"/>
      <c r="V21" s="2"/>
    </row>
    <row r="22" spans="2:22" ht="12" customHeight="1" x14ac:dyDescent="0.15">
      <c r="B22" s="18">
        <f t="shared" si="0"/>
        <v>9</v>
      </c>
      <c r="C22" s="771" t="s">
        <v>188</v>
      </c>
      <c r="D22" s="774"/>
      <c r="E22" s="10" t="s">
        <v>86</v>
      </c>
      <c r="F22" s="135" t="s">
        <v>269</v>
      </c>
      <c r="G22" s="141"/>
      <c r="H22" s="205"/>
      <c r="I22" s="141" t="s">
        <v>269</v>
      </c>
      <c r="J22" s="205"/>
      <c r="K22" s="205"/>
      <c r="L22" s="141" t="s">
        <v>269</v>
      </c>
      <c r="M22" s="141"/>
      <c r="N22" s="141"/>
      <c r="O22" s="141" t="s">
        <v>269</v>
      </c>
      <c r="P22" s="141"/>
      <c r="Q22" s="294"/>
      <c r="R22" s="184" t="s">
        <v>269</v>
      </c>
      <c r="S22" s="141" t="s">
        <v>269</v>
      </c>
      <c r="T22" s="294" t="s">
        <v>269</v>
      </c>
      <c r="U22" s="813" t="s">
        <v>448</v>
      </c>
      <c r="V22" s="2"/>
    </row>
    <row r="23" spans="2:22" ht="12" customHeight="1" x14ac:dyDescent="0.15">
      <c r="B23" s="18">
        <f t="shared" si="0"/>
        <v>10</v>
      </c>
      <c r="C23" s="771" t="s">
        <v>31</v>
      </c>
      <c r="D23" s="772"/>
      <c r="E23" s="10" t="s">
        <v>91</v>
      </c>
      <c r="F23" s="135" t="s">
        <v>267</v>
      </c>
      <c r="G23" s="141"/>
      <c r="H23" s="205"/>
      <c r="I23" s="141" t="s">
        <v>267</v>
      </c>
      <c r="J23" s="205"/>
      <c r="K23" s="205"/>
      <c r="L23" s="141" t="s">
        <v>267</v>
      </c>
      <c r="M23" s="141"/>
      <c r="N23" s="141"/>
      <c r="O23" s="141" t="s">
        <v>267</v>
      </c>
      <c r="P23" s="141"/>
      <c r="Q23" s="294"/>
      <c r="R23" s="184" t="s">
        <v>267</v>
      </c>
      <c r="S23" s="141" t="s">
        <v>267</v>
      </c>
      <c r="T23" s="294" t="s">
        <v>267</v>
      </c>
      <c r="U23" s="808"/>
      <c r="V23" s="2"/>
    </row>
    <row r="24" spans="2:22" ht="12" customHeight="1" x14ac:dyDescent="0.15">
      <c r="B24" s="18">
        <f t="shared" si="0"/>
        <v>11</v>
      </c>
      <c r="C24" s="771" t="s">
        <v>32</v>
      </c>
      <c r="D24" s="772"/>
      <c r="E24" s="10" t="s">
        <v>106</v>
      </c>
      <c r="F24" s="315">
        <v>0.15</v>
      </c>
      <c r="G24" s="71" t="s">
        <v>271</v>
      </c>
      <c r="H24" s="209">
        <v>0.1</v>
      </c>
      <c r="I24" s="71">
        <v>0.1</v>
      </c>
      <c r="J24" s="324">
        <v>0.17</v>
      </c>
      <c r="K24" s="324" t="s">
        <v>271</v>
      </c>
      <c r="L24" s="324">
        <v>0.21</v>
      </c>
      <c r="M24" s="236">
        <v>0.23</v>
      </c>
      <c r="N24" s="236">
        <v>0.24</v>
      </c>
      <c r="O24" s="236">
        <v>0.22</v>
      </c>
      <c r="P24" s="236">
        <v>0.21</v>
      </c>
      <c r="Q24" s="296">
        <v>0.19</v>
      </c>
      <c r="R24" s="363">
        <v>0.24</v>
      </c>
      <c r="S24" s="71" t="s">
        <v>271</v>
      </c>
      <c r="T24" s="296">
        <v>0.15166666666666664</v>
      </c>
      <c r="U24" s="808"/>
      <c r="V24" s="2"/>
    </row>
    <row r="25" spans="2:22" ht="12" customHeight="1" x14ac:dyDescent="0.15">
      <c r="B25" s="18">
        <f t="shared" si="0"/>
        <v>12</v>
      </c>
      <c r="C25" s="771" t="s">
        <v>33</v>
      </c>
      <c r="D25" s="772"/>
      <c r="E25" s="10" t="s">
        <v>107</v>
      </c>
      <c r="F25" s="139"/>
      <c r="G25" s="140"/>
      <c r="H25" s="208"/>
      <c r="I25" s="141" t="s">
        <v>270</v>
      </c>
      <c r="J25" s="208"/>
      <c r="K25" s="208"/>
      <c r="L25" s="140"/>
      <c r="M25" s="140"/>
      <c r="N25" s="140"/>
      <c r="O25" s="140"/>
      <c r="P25" s="140"/>
      <c r="Q25" s="297"/>
      <c r="R25" s="140" t="s">
        <v>270</v>
      </c>
      <c r="S25" s="140" t="s">
        <v>270</v>
      </c>
      <c r="T25" s="297" t="s">
        <v>270</v>
      </c>
      <c r="U25" s="808"/>
      <c r="V25" s="2"/>
    </row>
    <row r="26" spans="2:22" ht="12" customHeight="1" x14ac:dyDescent="0.15">
      <c r="B26" s="18">
        <f t="shared" si="0"/>
        <v>13</v>
      </c>
      <c r="C26" s="771" t="s">
        <v>34</v>
      </c>
      <c r="D26" s="772"/>
      <c r="E26" s="10" t="s">
        <v>108</v>
      </c>
      <c r="F26" s="132"/>
      <c r="G26" s="71"/>
      <c r="H26" s="209"/>
      <c r="I26" s="141" t="s">
        <v>271</v>
      </c>
      <c r="J26" s="209"/>
      <c r="K26" s="209"/>
      <c r="L26" s="71"/>
      <c r="M26" s="71"/>
      <c r="N26" s="71"/>
      <c r="O26" s="71"/>
      <c r="P26" s="71"/>
      <c r="Q26" s="296"/>
      <c r="R26" s="71" t="s">
        <v>271</v>
      </c>
      <c r="S26" s="71" t="s">
        <v>271</v>
      </c>
      <c r="T26" s="296" t="s">
        <v>271</v>
      </c>
      <c r="U26" s="814"/>
      <c r="V26" s="2"/>
    </row>
    <row r="27" spans="2:22" ht="12" customHeight="1" x14ac:dyDescent="0.15">
      <c r="B27" s="18">
        <f t="shared" si="0"/>
        <v>14</v>
      </c>
      <c r="C27" s="771" t="s">
        <v>35</v>
      </c>
      <c r="D27" s="772"/>
      <c r="E27" s="10" t="s">
        <v>109</v>
      </c>
      <c r="F27" s="138"/>
      <c r="G27" s="182"/>
      <c r="H27" s="210"/>
      <c r="I27" s="141" t="s">
        <v>272</v>
      </c>
      <c r="J27" s="210"/>
      <c r="K27" s="210"/>
      <c r="L27" s="182"/>
      <c r="M27" s="182"/>
      <c r="N27" s="182"/>
      <c r="O27" s="182"/>
      <c r="P27" s="182"/>
      <c r="Q27" s="298"/>
      <c r="R27" s="182" t="s">
        <v>272</v>
      </c>
      <c r="S27" s="182" t="s">
        <v>272</v>
      </c>
      <c r="T27" s="298" t="s">
        <v>272</v>
      </c>
      <c r="U27" s="805" t="s">
        <v>60</v>
      </c>
      <c r="V27" s="2"/>
    </row>
    <row r="28" spans="2:22" ht="12" customHeight="1" x14ac:dyDescent="0.15">
      <c r="B28" s="18">
        <f t="shared" si="0"/>
        <v>15</v>
      </c>
      <c r="C28" s="771" t="s">
        <v>167</v>
      </c>
      <c r="D28" s="772"/>
      <c r="E28" s="10" t="s">
        <v>105</v>
      </c>
      <c r="F28" s="135"/>
      <c r="G28" s="141"/>
      <c r="H28" s="205"/>
      <c r="I28" s="141" t="s">
        <v>273</v>
      </c>
      <c r="J28" s="205"/>
      <c r="K28" s="205"/>
      <c r="L28" s="141"/>
      <c r="M28" s="141"/>
      <c r="N28" s="141"/>
      <c r="O28" s="141"/>
      <c r="P28" s="141"/>
      <c r="Q28" s="294"/>
      <c r="R28" s="184" t="s">
        <v>273</v>
      </c>
      <c r="S28" s="141" t="s">
        <v>273</v>
      </c>
      <c r="T28" s="294" t="s">
        <v>273</v>
      </c>
      <c r="U28" s="805"/>
      <c r="V28" s="2"/>
    </row>
    <row r="29" spans="2:22" ht="24" customHeight="1" x14ac:dyDescent="0.15">
      <c r="B29" s="18">
        <f>B28+1</f>
        <v>16</v>
      </c>
      <c r="C29" s="775" t="s">
        <v>225</v>
      </c>
      <c r="D29" s="772"/>
      <c r="E29" s="10" t="s">
        <v>86</v>
      </c>
      <c r="F29" s="135"/>
      <c r="G29" s="141"/>
      <c r="H29" s="205"/>
      <c r="I29" s="141" t="s">
        <v>268</v>
      </c>
      <c r="J29" s="205"/>
      <c r="K29" s="205"/>
      <c r="L29" s="141"/>
      <c r="M29" s="141"/>
      <c r="N29" s="141"/>
      <c r="O29" s="141"/>
      <c r="P29" s="141"/>
      <c r="Q29" s="294"/>
      <c r="R29" s="141" t="s">
        <v>268</v>
      </c>
      <c r="S29" s="141" t="s">
        <v>268</v>
      </c>
      <c r="T29" s="294" t="s">
        <v>268</v>
      </c>
      <c r="U29" s="805"/>
      <c r="V29" s="2"/>
    </row>
    <row r="30" spans="2:22" ht="12" customHeight="1" x14ac:dyDescent="0.15">
      <c r="B30" s="18">
        <f t="shared" si="0"/>
        <v>17</v>
      </c>
      <c r="C30" s="771" t="s">
        <v>168</v>
      </c>
      <c r="D30" s="772"/>
      <c r="E30" s="10" t="s">
        <v>94</v>
      </c>
      <c r="F30" s="135"/>
      <c r="G30" s="141"/>
      <c r="H30" s="205"/>
      <c r="I30" s="141" t="s">
        <v>267</v>
      </c>
      <c r="J30" s="205"/>
      <c r="K30" s="205"/>
      <c r="L30" s="141"/>
      <c r="M30" s="141"/>
      <c r="N30" s="141"/>
      <c r="O30" s="141"/>
      <c r="P30" s="141"/>
      <c r="Q30" s="294"/>
      <c r="R30" s="141" t="s">
        <v>267</v>
      </c>
      <c r="S30" s="141" t="s">
        <v>267</v>
      </c>
      <c r="T30" s="294" t="s">
        <v>267</v>
      </c>
      <c r="U30" s="805"/>
      <c r="V30" s="2"/>
    </row>
    <row r="31" spans="2:22" ht="12" customHeight="1" x14ac:dyDescent="0.15">
      <c r="B31" s="18">
        <f t="shared" si="0"/>
        <v>18</v>
      </c>
      <c r="C31" s="771" t="s">
        <v>169</v>
      </c>
      <c r="D31" s="772"/>
      <c r="E31" s="10" t="s">
        <v>91</v>
      </c>
      <c r="F31" s="135"/>
      <c r="G31" s="141"/>
      <c r="H31" s="205"/>
      <c r="I31" s="141" t="s">
        <v>267</v>
      </c>
      <c r="J31" s="205"/>
      <c r="K31" s="205"/>
      <c r="L31" s="141"/>
      <c r="M31" s="141"/>
      <c r="N31" s="141"/>
      <c r="O31" s="141"/>
      <c r="P31" s="141"/>
      <c r="Q31" s="294"/>
      <c r="R31" s="141" t="s">
        <v>267</v>
      </c>
      <c r="S31" s="141" t="s">
        <v>267</v>
      </c>
      <c r="T31" s="294" t="s">
        <v>267</v>
      </c>
      <c r="U31" s="805"/>
      <c r="V31" s="2"/>
    </row>
    <row r="32" spans="2:22" ht="12" customHeight="1" x14ac:dyDescent="0.15">
      <c r="B32" s="18">
        <f t="shared" si="0"/>
        <v>19</v>
      </c>
      <c r="C32" s="771" t="s">
        <v>170</v>
      </c>
      <c r="D32" s="772"/>
      <c r="E32" s="10" t="s">
        <v>91</v>
      </c>
      <c r="F32" s="135"/>
      <c r="G32" s="141"/>
      <c r="H32" s="205"/>
      <c r="I32" s="141" t="s">
        <v>267</v>
      </c>
      <c r="J32" s="205"/>
      <c r="K32" s="205"/>
      <c r="L32" s="141"/>
      <c r="M32" s="141"/>
      <c r="N32" s="141"/>
      <c r="O32" s="141"/>
      <c r="P32" s="141"/>
      <c r="Q32" s="294"/>
      <c r="R32" s="141" t="s">
        <v>267</v>
      </c>
      <c r="S32" s="141" t="s">
        <v>267</v>
      </c>
      <c r="T32" s="294" t="s">
        <v>267</v>
      </c>
      <c r="U32" s="805"/>
      <c r="V32" s="2"/>
    </row>
    <row r="33" spans="2:22" ht="12" customHeight="1" x14ac:dyDescent="0.15">
      <c r="B33" s="18">
        <f t="shared" si="0"/>
        <v>20</v>
      </c>
      <c r="C33" s="771" t="s">
        <v>171</v>
      </c>
      <c r="D33" s="772"/>
      <c r="E33" s="10" t="s">
        <v>91</v>
      </c>
      <c r="F33" s="135"/>
      <c r="G33" s="141"/>
      <c r="H33" s="205"/>
      <c r="I33" s="141" t="s">
        <v>267</v>
      </c>
      <c r="J33" s="205"/>
      <c r="K33" s="205"/>
      <c r="L33" s="141"/>
      <c r="M33" s="141"/>
      <c r="N33" s="141"/>
      <c r="O33" s="141"/>
      <c r="P33" s="141"/>
      <c r="Q33" s="294"/>
      <c r="R33" s="141" t="s">
        <v>267</v>
      </c>
      <c r="S33" s="141" t="s">
        <v>267</v>
      </c>
      <c r="T33" s="294" t="s">
        <v>267</v>
      </c>
      <c r="U33" s="805"/>
      <c r="V33" s="2"/>
    </row>
    <row r="34" spans="2:22" ht="12" customHeight="1" x14ac:dyDescent="0.15">
      <c r="B34" s="18">
        <f t="shared" si="0"/>
        <v>21</v>
      </c>
      <c r="C34" s="771" t="s">
        <v>221</v>
      </c>
      <c r="D34" s="772"/>
      <c r="E34" s="10" t="s">
        <v>89</v>
      </c>
      <c r="F34" s="135" t="s">
        <v>281</v>
      </c>
      <c r="G34" s="141"/>
      <c r="H34" s="205"/>
      <c r="I34" s="140">
        <v>7.0000000000000007E-2</v>
      </c>
      <c r="J34" s="205"/>
      <c r="K34" s="205"/>
      <c r="L34" s="140">
        <v>0.09</v>
      </c>
      <c r="M34" s="141"/>
      <c r="N34" s="141"/>
      <c r="O34" s="141" t="s">
        <v>281</v>
      </c>
      <c r="P34" s="141"/>
      <c r="Q34" s="294"/>
      <c r="R34" s="217">
        <v>0.09</v>
      </c>
      <c r="S34" s="141" t="s">
        <v>281</v>
      </c>
      <c r="T34" s="294" t="s">
        <v>281</v>
      </c>
      <c r="U34" s="813" t="s">
        <v>59</v>
      </c>
      <c r="V34" s="2"/>
    </row>
    <row r="35" spans="2:22" ht="12" customHeight="1" x14ac:dyDescent="0.15">
      <c r="B35" s="18">
        <f t="shared" si="0"/>
        <v>22</v>
      </c>
      <c r="C35" s="771" t="s">
        <v>36</v>
      </c>
      <c r="D35" s="772"/>
      <c r="E35" s="10" t="s">
        <v>94</v>
      </c>
      <c r="F35" s="135" t="s">
        <v>268</v>
      </c>
      <c r="G35" s="141"/>
      <c r="H35" s="205"/>
      <c r="I35" s="141" t="s">
        <v>268</v>
      </c>
      <c r="J35" s="205"/>
      <c r="K35" s="205"/>
      <c r="L35" s="141" t="s">
        <v>268</v>
      </c>
      <c r="M35" s="141"/>
      <c r="N35" s="141"/>
      <c r="O35" s="141" t="s">
        <v>268</v>
      </c>
      <c r="P35" s="141"/>
      <c r="Q35" s="294"/>
      <c r="R35" s="184" t="s">
        <v>268</v>
      </c>
      <c r="S35" s="141" t="s">
        <v>268</v>
      </c>
      <c r="T35" s="294" t="s">
        <v>268</v>
      </c>
      <c r="U35" s="808"/>
      <c r="V35" s="2"/>
    </row>
    <row r="36" spans="2:22" ht="12" customHeight="1" x14ac:dyDescent="0.15">
      <c r="B36" s="18">
        <f t="shared" si="0"/>
        <v>23</v>
      </c>
      <c r="C36" s="771" t="s">
        <v>157</v>
      </c>
      <c r="D36" s="772"/>
      <c r="E36" s="10" t="s">
        <v>111</v>
      </c>
      <c r="F36" s="135">
        <v>2E-3</v>
      </c>
      <c r="G36" s="141"/>
      <c r="H36" s="205"/>
      <c r="I36" s="141">
        <v>8.9999999999999993E-3</v>
      </c>
      <c r="J36" s="205"/>
      <c r="K36" s="205"/>
      <c r="L36" s="141">
        <v>5.0000000000000001E-3</v>
      </c>
      <c r="M36" s="141"/>
      <c r="N36" s="141"/>
      <c r="O36" s="141">
        <v>1E-3</v>
      </c>
      <c r="P36" s="141"/>
      <c r="Q36" s="294"/>
      <c r="R36" s="184">
        <v>8.9999999999999993E-3</v>
      </c>
      <c r="S36" s="141">
        <v>1E-3</v>
      </c>
      <c r="T36" s="294">
        <v>4.2500000000000003E-3</v>
      </c>
      <c r="U36" s="808"/>
      <c r="V36" s="2"/>
    </row>
    <row r="37" spans="2:22" ht="12" customHeight="1" x14ac:dyDescent="0.15">
      <c r="B37" s="18">
        <f t="shared" si="0"/>
        <v>24</v>
      </c>
      <c r="C37" s="771" t="s">
        <v>37</v>
      </c>
      <c r="D37" s="772"/>
      <c r="E37" s="10" t="s">
        <v>110</v>
      </c>
      <c r="F37" s="135" t="s">
        <v>282</v>
      </c>
      <c r="G37" s="141"/>
      <c r="H37" s="205"/>
      <c r="I37" s="141">
        <v>7.0000000000000001E-3</v>
      </c>
      <c r="J37" s="205"/>
      <c r="K37" s="205"/>
      <c r="L37" s="141">
        <v>5.0000000000000001E-3</v>
      </c>
      <c r="M37" s="141"/>
      <c r="N37" s="141"/>
      <c r="O37" s="141">
        <v>6.0000000000000001E-3</v>
      </c>
      <c r="P37" s="141"/>
      <c r="Q37" s="294"/>
      <c r="R37" s="184">
        <v>7.0000000000000001E-3</v>
      </c>
      <c r="S37" s="141" t="s">
        <v>282</v>
      </c>
      <c r="T37" s="294">
        <v>4.5000000000000005E-3</v>
      </c>
      <c r="U37" s="808"/>
      <c r="V37" s="2"/>
    </row>
    <row r="38" spans="2:22" ht="12" customHeight="1" x14ac:dyDescent="0.15">
      <c r="B38" s="18">
        <f t="shared" si="0"/>
        <v>25</v>
      </c>
      <c r="C38" s="771" t="s">
        <v>172</v>
      </c>
      <c r="D38" s="772"/>
      <c r="E38" s="10" t="s">
        <v>88</v>
      </c>
      <c r="F38" s="135">
        <v>1E-3</v>
      </c>
      <c r="G38" s="141"/>
      <c r="H38" s="205"/>
      <c r="I38" s="141" t="s">
        <v>267</v>
      </c>
      <c r="J38" s="205"/>
      <c r="K38" s="205"/>
      <c r="L38" s="141">
        <v>1E-3</v>
      </c>
      <c r="M38" s="141"/>
      <c r="N38" s="141"/>
      <c r="O38" s="141">
        <v>1E-3</v>
      </c>
      <c r="P38" s="141"/>
      <c r="Q38" s="294"/>
      <c r="R38" s="141">
        <v>1E-3</v>
      </c>
      <c r="S38" s="141" t="s">
        <v>267</v>
      </c>
      <c r="T38" s="294" t="s">
        <v>267</v>
      </c>
      <c r="U38" s="808"/>
      <c r="V38" s="2"/>
    </row>
    <row r="39" spans="2:22" ht="12" customHeight="1" x14ac:dyDescent="0.15">
      <c r="B39" s="18">
        <f t="shared" si="0"/>
        <v>26</v>
      </c>
      <c r="C39" s="771" t="s">
        <v>38</v>
      </c>
      <c r="D39" s="772"/>
      <c r="E39" s="10" t="s">
        <v>91</v>
      </c>
      <c r="F39" s="135" t="s">
        <v>267</v>
      </c>
      <c r="G39" s="141"/>
      <c r="H39" s="205"/>
      <c r="I39" s="141" t="s">
        <v>267</v>
      </c>
      <c r="J39" s="205"/>
      <c r="K39" s="205"/>
      <c r="L39" s="141" t="s">
        <v>267</v>
      </c>
      <c r="M39" s="141"/>
      <c r="N39" s="141"/>
      <c r="O39" s="141" t="s">
        <v>267</v>
      </c>
      <c r="P39" s="141"/>
      <c r="Q39" s="294"/>
      <c r="R39" s="184" t="s">
        <v>267</v>
      </c>
      <c r="S39" s="141" t="s">
        <v>267</v>
      </c>
      <c r="T39" s="294" t="s">
        <v>267</v>
      </c>
      <c r="U39" s="808"/>
      <c r="V39" s="2"/>
    </row>
    <row r="40" spans="2:22" ht="12" customHeight="1" x14ac:dyDescent="0.15">
      <c r="B40" s="18">
        <f t="shared" si="0"/>
        <v>27</v>
      </c>
      <c r="C40" s="771" t="s">
        <v>39</v>
      </c>
      <c r="D40" s="772"/>
      <c r="E40" s="10" t="s">
        <v>88</v>
      </c>
      <c r="F40" s="135">
        <v>5.0000000000000001E-3</v>
      </c>
      <c r="G40" s="141"/>
      <c r="H40" s="205"/>
      <c r="I40" s="141">
        <v>1.2999999999999999E-2</v>
      </c>
      <c r="J40" s="205"/>
      <c r="K40" s="205"/>
      <c r="L40" s="141">
        <v>0.01</v>
      </c>
      <c r="M40" s="141"/>
      <c r="N40" s="141"/>
      <c r="O40" s="141">
        <v>4.0000000000000001E-3</v>
      </c>
      <c r="P40" s="141"/>
      <c r="Q40" s="294"/>
      <c r="R40" s="184">
        <v>1.2999999999999999E-2</v>
      </c>
      <c r="S40" s="141">
        <v>4.0000000000000001E-3</v>
      </c>
      <c r="T40" s="294">
        <v>8.0000000000000002E-3</v>
      </c>
      <c r="U40" s="808"/>
      <c r="V40" s="2"/>
    </row>
    <row r="41" spans="2:22" ht="12" customHeight="1" x14ac:dyDescent="0.15">
      <c r="B41" s="18">
        <f t="shared" si="0"/>
        <v>28</v>
      </c>
      <c r="C41" s="771" t="s">
        <v>40</v>
      </c>
      <c r="D41" s="772"/>
      <c r="E41" s="10" t="s">
        <v>110</v>
      </c>
      <c r="F41" s="135" t="s">
        <v>282</v>
      </c>
      <c r="G41" s="140"/>
      <c r="H41" s="208"/>
      <c r="I41" s="141">
        <v>5.0000000000000001E-3</v>
      </c>
      <c r="J41" s="208"/>
      <c r="K41" s="208"/>
      <c r="L41" s="141" t="s">
        <v>282</v>
      </c>
      <c r="M41" s="140"/>
      <c r="N41" s="140"/>
      <c r="O41" s="141" t="s">
        <v>282</v>
      </c>
      <c r="P41" s="140"/>
      <c r="Q41" s="297"/>
      <c r="R41" s="141">
        <v>5.0000000000000001E-3</v>
      </c>
      <c r="S41" s="141" t="s">
        <v>282</v>
      </c>
      <c r="T41" s="294" t="s">
        <v>282</v>
      </c>
      <c r="U41" s="808"/>
      <c r="V41" s="2"/>
    </row>
    <row r="42" spans="2:22" ht="12" customHeight="1" x14ac:dyDescent="0.15">
      <c r="B42" s="18">
        <f t="shared" si="0"/>
        <v>29</v>
      </c>
      <c r="C42" s="771" t="s">
        <v>173</v>
      </c>
      <c r="D42" s="772"/>
      <c r="E42" s="10" t="s">
        <v>110</v>
      </c>
      <c r="F42" s="135">
        <v>2E-3</v>
      </c>
      <c r="G42" s="182"/>
      <c r="H42" s="210"/>
      <c r="I42" s="141">
        <v>4.0000000000000001E-3</v>
      </c>
      <c r="J42" s="210"/>
      <c r="K42" s="210"/>
      <c r="L42" s="141">
        <v>4.0000000000000001E-3</v>
      </c>
      <c r="M42" s="141"/>
      <c r="N42" s="141"/>
      <c r="O42" s="141">
        <v>2E-3</v>
      </c>
      <c r="P42" s="141"/>
      <c r="Q42" s="294"/>
      <c r="R42" s="184">
        <v>4.0000000000000001E-3</v>
      </c>
      <c r="S42" s="141">
        <v>2E-3</v>
      </c>
      <c r="T42" s="294">
        <v>3.0000000000000001E-3</v>
      </c>
      <c r="U42" s="808"/>
      <c r="V42" s="2"/>
    </row>
    <row r="43" spans="2:22" ht="12" customHeight="1" x14ac:dyDescent="0.15">
      <c r="B43" s="18">
        <f t="shared" si="0"/>
        <v>30</v>
      </c>
      <c r="C43" s="771" t="s">
        <v>174</v>
      </c>
      <c r="D43" s="772"/>
      <c r="E43" s="10" t="s">
        <v>113</v>
      </c>
      <c r="F43" s="135" t="s">
        <v>267</v>
      </c>
      <c r="G43" s="141"/>
      <c r="H43" s="205"/>
      <c r="I43" s="141" t="s">
        <v>267</v>
      </c>
      <c r="J43" s="205"/>
      <c r="K43" s="205"/>
      <c r="L43" s="141" t="s">
        <v>267</v>
      </c>
      <c r="M43" s="141"/>
      <c r="N43" s="141"/>
      <c r="O43" s="141" t="s">
        <v>267</v>
      </c>
      <c r="P43" s="141"/>
      <c r="Q43" s="294"/>
      <c r="R43" s="218" t="s">
        <v>267</v>
      </c>
      <c r="S43" s="141" t="s">
        <v>267</v>
      </c>
      <c r="T43" s="294" t="s">
        <v>267</v>
      </c>
      <c r="U43" s="808"/>
      <c r="V43" s="2"/>
    </row>
    <row r="44" spans="2:22" ht="12" customHeight="1" x14ac:dyDescent="0.15">
      <c r="B44" s="18">
        <f t="shared" si="0"/>
        <v>31</v>
      </c>
      <c r="C44" s="771" t="s">
        <v>175</v>
      </c>
      <c r="D44" s="772"/>
      <c r="E44" s="10" t="s">
        <v>114</v>
      </c>
      <c r="F44" s="135" t="s">
        <v>280</v>
      </c>
      <c r="G44" s="141"/>
      <c r="H44" s="205"/>
      <c r="I44" s="141" t="s">
        <v>280</v>
      </c>
      <c r="J44" s="205"/>
      <c r="K44" s="205"/>
      <c r="L44" s="141" t="s">
        <v>280</v>
      </c>
      <c r="M44" s="141"/>
      <c r="N44" s="141"/>
      <c r="O44" s="141" t="s">
        <v>280</v>
      </c>
      <c r="P44" s="141"/>
      <c r="Q44" s="294"/>
      <c r="R44" s="184" t="s">
        <v>280</v>
      </c>
      <c r="S44" s="141" t="s">
        <v>280</v>
      </c>
      <c r="T44" s="294" t="s">
        <v>280</v>
      </c>
      <c r="U44" s="814"/>
      <c r="V44" s="2"/>
    </row>
    <row r="45" spans="2:22" ht="12" customHeight="1" x14ac:dyDescent="0.15">
      <c r="B45" s="18">
        <f t="shared" si="0"/>
        <v>32</v>
      </c>
      <c r="C45" s="771" t="s">
        <v>41</v>
      </c>
      <c r="D45" s="772"/>
      <c r="E45" s="10" t="s">
        <v>108</v>
      </c>
      <c r="F45" s="139"/>
      <c r="G45" s="140"/>
      <c r="H45" s="208"/>
      <c r="I45" s="141" t="s">
        <v>274</v>
      </c>
      <c r="J45" s="208"/>
      <c r="K45" s="208"/>
      <c r="L45" s="140"/>
      <c r="M45" s="140"/>
      <c r="N45" s="140"/>
      <c r="O45" s="140"/>
      <c r="P45" s="140"/>
      <c r="Q45" s="297"/>
      <c r="R45" s="140" t="s">
        <v>267</v>
      </c>
      <c r="S45" s="140" t="s">
        <v>267</v>
      </c>
      <c r="T45" s="297" t="s">
        <v>267</v>
      </c>
      <c r="U45" s="813" t="s">
        <v>58</v>
      </c>
      <c r="V45" s="2"/>
    </row>
    <row r="46" spans="2:22" ht="12" customHeight="1" x14ac:dyDescent="0.15">
      <c r="B46" s="18">
        <f t="shared" si="0"/>
        <v>33</v>
      </c>
      <c r="C46" s="771" t="s">
        <v>42</v>
      </c>
      <c r="D46" s="772"/>
      <c r="E46" s="10" t="s">
        <v>87</v>
      </c>
      <c r="F46" s="139"/>
      <c r="G46" s="140"/>
      <c r="H46" s="208"/>
      <c r="I46" s="140">
        <v>0.02</v>
      </c>
      <c r="J46" s="208"/>
      <c r="K46" s="208"/>
      <c r="L46" s="140"/>
      <c r="M46" s="140"/>
      <c r="N46" s="140"/>
      <c r="O46" s="140"/>
      <c r="P46" s="140"/>
      <c r="Q46" s="297"/>
      <c r="R46" s="140">
        <v>0.02</v>
      </c>
      <c r="S46" s="140">
        <v>0.02</v>
      </c>
      <c r="T46" s="297">
        <v>0.02</v>
      </c>
      <c r="U46" s="808"/>
      <c r="V46" s="2"/>
    </row>
    <row r="47" spans="2:22" ht="12" customHeight="1" x14ac:dyDescent="0.15">
      <c r="B47" s="18">
        <f t="shared" si="0"/>
        <v>34</v>
      </c>
      <c r="C47" s="771" t="s">
        <v>43</v>
      </c>
      <c r="D47" s="772"/>
      <c r="E47" s="10" t="s">
        <v>93</v>
      </c>
      <c r="F47" s="139"/>
      <c r="G47" s="140"/>
      <c r="H47" s="208"/>
      <c r="I47" s="141" t="s">
        <v>283</v>
      </c>
      <c r="J47" s="208"/>
      <c r="K47" s="208"/>
      <c r="L47" s="140"/>
      <c r="M47" s="140"/>
      <c r="N47" s="140"/>
      <c r="O47" s="140"/>
      <c r="P47" s="140"/>
      <c r="Q47" s="297"/>
      <c r="R47" s="141" t="s">
        <v>283</v>
      </c>
      <c r="S47" s="140" t="s">
        <v>283</v>
      </c>
      <c r="T47" s="294" t="s">
        <v>283</v>
      </c>
      <c r="U47" s="808"/>
      <c r="V47" s="2"/>
    </row>
    <row r="48" spans="2:22" ht="12" customHeight="1" x14ac:dyDescent="0.15">
      <c r="B48" s="18">
        <f t="shared" si="0"/>
        <v>35</v>
      </c>
      <c r="C48" s="771" t="s">
        <v>44</v>
      </c>
      <c r="D48" s="772"/>
      <c r="E48" s="10" t="s">
        <v>108</v>
      </c>
      <c r="F48" s="139"/>
      <c r="G48" s="140"/>
      <c r="H48" s="208"/>
      <c r="I48" s="141" t="s">
        <v>274</v>
      </c>
      <c r="J48" s="208"/>
      <c r="K48" s="208"/>
      <c r="L48" s="140"/>
      <c r="M48" s="140"/>
      <c r="N48" s="140"/>
      <c r="O48" s="140"/>
      <c r="P48" s="140"/>
      <c r="Q48" s="297"/>
      <c r="R48" s="140" t="s">
        <v>274</v>
      </c>
      <c r="S48" s="140" t="s">
        <v>274</v>
      </c>
      <c r="T48" s="297" t="s">
        <v>274</v>
      </c>
      <c r="U48" s="808"/>
      <c r="V48" s="2"/>
    </row>
    <row r="49" spans="2:22" ht="12" customHeight="1" x14ac:dyDescent="0.15">
      <c r="B49" s="18">
        <f t="shared" si="0"/>
        <v>36</v>
      </c>
      <c r="C49" s="771" t="s">
        <v>45</v>
      </c>
      <c r="D49" s="772"/>
      <c r="E49" s="10" t="s">
        <v>63</v>
      </c>
      <c r="F49" s="132"/>
      <c r="G49" s="71"/>
      <c r="H49" s="209"/>
      <c r="I49" s="179">
        <v>10</v>
      </c>
      <c r="J49" s="209"/>
      <c r="K49" s="209"/>
      <c r="L49" s="71"/>
      <c r="M49" s="71"/>
      <c r="N49" s="71"/>
      <c r="O49" s="71"/>
      <c r="P49" s="71"/>
      <c r="Q49" s="296"/>
      <c r="R49" s="179">
        <v>10</v>
      </c>
      <c r="S49" s="179">
        <v>10</v>
      </c>
      <c r="T49" s="293">
        <v>10</v>
      </c>
      <c r="U49" s="808"/>
      <c r="V49" s="2"/>
    </row>
    <row r="50" spans="2:22" ht="12" customHeight="1" x14ac:dyDescent="0.15">
      <c r="B50" s="18">
        <f t="shared" si="0"/>
        <v>37</v>
      </c>
      <c r="C50" s="771" t="s">
        <v>46</v>
      </c>
      <c r="D50" s="772"/>
      <c r="E50" s="10" t="s">
        <v>105</v>
      </c>
      <c r="F50" s="135"/>
      <c r="G50" s="141"/>
      <c r="H50" s="205"/>
      <c r="I50" s="141" t="s">
        <v>267</v>
      </c>
      <c r="J50" s="205"/>
      <c r="K50" s="205"/>
      <c r="L50" s="141"/>
      <c r="M50" s="141"/>
      <c r="N50" s="141"/>
      <c r="O50" s="141"/>
      <c r="P50" s="141"/>
      <c r="Q50" s="294"/>
      <c r="R50" s="184" t="s">
        <v>267</v>
      </c>
      <c r="S50" s="141" t="s">
        <v>267</v>
      </c>
      <c r="T50" s="294" t="s">
        <v>267</v>
      </c>
      <c r="U50" s="814"/>
      <c r="V50" s="2"/>
    </row>
    <row r="51" spans="2:22" ht="12" customHeight="1" x14ac:dyDescent="0.15">
      <c r="B51" s="18">
        <f t="shared" si="0"/>
        <v>38</v>
      </c>
      <c r="C51" s="771" t="s">
        <v>47</v>
      </c>
      <c r="D51" s="772"/>
      <c r="E51" s="10" t="s">
        <v>63</v>
      </c>
      <c r="F51" s="133">
        <v>13</v>
      </c>
      <c r="G51" s="179">
        <v>11</v>
      </c>
      <c r="H51" s="204">
        <v>11</v>
      </c>
      <c r="I51" s="179">
        <v>11</v>
      </c>
      <c r="J51" s="204">
        <v>35</v>
      </c>
      <c r="K51" s="204">
        <v>13</v>
      </c>
      <c r="L51" s="179">
        <v>24</v>
      </c>
      <c r="M51" s="179">
        <v>18</v>
      </c>
      <c r="N51" s="179">
        <v>18</v>
      </c>
      <c r="O51" s="179">
        <v>13</v>
      </c>
      <c r="P51" s="179">
        <v>14</v>
      </c>
      <c r="Q51" s="293">
        <v>15</v>
      </c>
      <c r="R51" s="148">
        <v>35</v>
      </c>
      <c r="S51" s="179">
        <v>11</v>
      </c>
      <c r="T51" s="293">
        <v>16.333333333333332</v>
      </c>
      <c r="U51" s="8" t="s">
        <v>449</v>
      </c>
      <c r="V51" s="2"/>
    </row>
    <row r="52" spans="2:22" ht="12" customHeight="1" x14ac:dyDescent="0.15">
      <c r="B52" s="18">
        <f t="shared" si="0"/>
        <v>39</v>
      </c>
      <c r="C52" s="771" t="s">
        <v>48</v>
      </c>
      <c r="D52" s="772"/>
      <c r="E52" s="10" t="s">
        <v>64</v>
      </c>
      <c r="F52" s="133"/>
      <c r="G52" s="179"/>
      <c r="H52" s="204"/>
      <c r="I52" s="179">
        <v>24</v>
      </c>
      <c r="J52" s="204"/>
      <c r="K52" s="204"/>
      <c r="L52" s="179"/>
      <c r="M52" s="179"/>
      <c r="N52" s="179"/>
      <c r="O52" s="179"/>
      <c r="P52" s="179"/>
      <c r="Q52" s="293"/>
      <c r="R52" s="179">
        <v>24</v>
      </c>
      <c r="S52" s="179">
        <v>24</v>
      </c>
      <c r="T52" s="293">
        <v>24</v>
      </c>
      <c r="U52" s="805" t="s">
        <v>450</v>
      </c>
      <c r="V52" s="2"/>
    </row>
    <row r="53" spans="2:22" ht="12" customHeight="1" x14ac:dyDescent="0.15">
      <c r="B53" s="18">
        <f t="shared" si="0"/>
        <v>40</v>
      </c>
      <c r="C53" s="771" t="s">
        <v>49</v>
      </c>
      <c r="D53" s="772"/>
      <c r="E53" s="10" t="s">
        <v>65</v>
      </c>
      <c r="F53" s="133"/>
      <c r="G53" s="179"/>
      <c r="H53" s="204"/>
      <c r="I53" s="179">
        <v>66</v>
      </c>
      <c r="J53" s="204"/>
      <c r="K53" s="204"/>
      <c r="L53" s="179"/>
      <c r="M53" s="179"/>
      <c r="N53" s="179"/>
      <c r="O53" s="179"/>
      <c r="P53" s="179"/>
      <c r="Q53" s="293"/>
      <c r="R53" s="179">
        <v>66</v>
      </c>
      <c r="S53" s="179">
        <v>66</v>
      </c>
      <c r="T53" s="293">
        <v>66</v>
      </c>
      <c r="U53" s="805"/>
      <c r="V53" s="2"/>
    </row>
    <row r="54" spans="2:22" ht="12" customHeight="1" x14ac:dyDescent="0.15">
      <c r="B54" s="18">
        <f t="shared" si="0"/>
        <v>41</v>
      </c>
      <c r="C54" s="771" t="s">
        <v>50</v>
      </c>
      <c r="D54" s="772"/>
      <c r="E54" s="10" t="s">
        <v>87</v>
      </c>
      <c r="F54" s="139"/>
      <c r="G54" s="140"/>
      <c r="H54" s="208"/>
      <c r="I54" s="141" t="s">
        <v>275</v>
      </c>
      <c r="J54" s="208"/>
      <c r="K54" s="208"/>
      <c r="L54" s="140"/>
      <c r="M54" s="140"/>
      <c r="N54" s="140"/>
      <c r="O54" s="140"/>
      <c r="P54" s="140"/>
      <c r="Q54" s="297"/>
      <c r="R54" s="140" t="s">
        <v>275</v>
      </c>
      <c r="S54" s="140" t="s">
        <v>275</v>
      </c>
      <c r="T54" s="297" t="s">
        <v>275</v>
      </c>
      <c r="U54" s="805" t="s">
        <v>60</v>
      </c>
      <c r="V54" s="2"/>
    </row>
    <row r="55" spans="2:22" ht="12" customHeight="1" x14ac:dyDescent="0.15">
      <c r="B55" s="18">
        <f t="shared" si="0"/>
        <v>42</v>
      </c>
      <c r="C55" s="771" t="s">
        <v>216</v>
      </c>
      <c r="D55" s="772"/>
      <c r="E55" s="10" t="s">
        <v>115</v>
      </c>
      <c r="F55" s="156"/>
      <c r="G55" s="224"/>
      <c r="H55" s="235"/>
      <c r="I55" s="141" t="s">
        <v>276</v>
      </c>
      <c r="J55" s="235"/>
      <c r="K55" s="235"/>
      <c r="L55" s="224"/>
      <c r="M55" s="224"/>
      <c r="N55" s="224"/>
      <c r="O55" s="224"/>
      <c r="P55" s="224"/>
      <c r="Q55" s="299"/>
      <c r="R55" s="370" t="s">
        <v>276</v>
      </c>
      <c r="S55" s="183" t="s">
        <v>276</v>
      </c>
      <c r="T55" s="369" t="s">
        <v>276</v>
      </c>
      <c r="U55" s="805"/>
      <c r="V55" s="2"/>
    </row>
    <row r="56" spans="2:22" ht="12" customHeight="1" x14ac:dyDescent="0.15">
      <c r="B56" s="18">
        <f t="shared" si="0"/>
        <v>43</v>
      </c>
      <c r="C56" s="771" t="s">
        <v>217</v>
      </c>
      <c r="D56" s="772"/>
      <c r="E56" s="10" t="s">
        <v>115</v>
      </c>
      <c r="F56" s="156"/>
      <c r="G56" s="224"/>
      <c r="H56" s="235"/>
      <c r="I56" s="141" t="s">
        <v>276</v>
      </c>
      <c r="J56" s="235"/>
      <c r="K56" s="235"/>
      <c r="L56" s="224"/>
      <c r="M56" s="224"/>
      <c r="N56" s="224"/>
      <c r="O56" s="224"/>
      <c r="P56" s="224"/>
      <c r="Q56" s="299"/>
      <c r="R56" s="371" t="s">
        <v>276</v>
      </c>
      <c r="S56" s="372" t="s">
        <v>276</v>
      </c>
      <c r="T56" s="373" t="s">
        <v>276</v>
      </c>
      <c r="U56" s="805"/>
      <c r="V56" s="2"/>
    </row>
    <row r="57" spans="2:22" ht="12" customHeight="1" x14ac:dyDescent="0.15">
      <c r="B57" s="18">
        <f t="shared" si="0"/>
        <v>44</v>
      </c>
      <c r="C57" s="771" t="s">
        <v>51</v>
      </c>
      <c r="D57" s="772"/>
      <c r="E57" s="10" t="s">
        <v>94</v>
      </c>
      <c r="F57" s="135"/>
      <c r="G57" s="141"/>
      <c r="H57" s="205"/>
      <c r="I57" s="141" t="s">
        <v>273</v>
      </c>
      <c r="J57" s="205"/>
      <c r="K57" s="205"/>
      <c r="L57" s="141"/>
      <c r="M57" s="141"/>
      <c r="N57" s="141"/>
      <c r="O57" s="141"/>
      <c r="P57" s="141"/>
      <c r="Q57" s="294"/>
      <c r="R57" s="184" t="s">
        <v>273</v>
      </c>
      <c r="S57" s="141" t="s">
        <v>273</v>
      </c>
      <c r="T57" s="294" t="s">
        <v>273</v>
      </c>
      <c r="U57" s="805"/>
      <c r="V57" s="2"/>
    </row>
    <row r="58" spans="2:22" ht="12" customHeight="1" x14ac:dyDescent="0.15">
      <c r="B58" s="18">
        <f t="shared" si="0"/>
        <v>45</v>
      </c>
      <c r="C58" s="771" t="s">
        <v>52</v>
      </c>
      <c r="D58" s="772"/>
      <c r="E58" s="10" t="s">
        <v>116</v>
      </c>
      <c r="F58" s="138"/>
      <c r="G58" s="182"/>
      <c r="H58" s="210"/>
      <c r="I58" s="141" t="s">
        <v>277</v>
      </c>
      <c r="J58" s="210"/>
      <c r="K58" s="210"/>
      <c r="L58" s="182"/>
      <c r="M58" s="182"/>
      <c r="N58" s="182"/>
      <c r="O58" s="182"/>
      <c r="P58" s="182"/>
      <c r="Q58" s="298"/>
      <c r="R58" s="218" t="s">
        <v>277</v>
      </c>
      <c r="S58" s="182" t="s">
        <v>277</v>
      </c>
      <c r="T58" s="298" t="s">
        <v>277</v>
      </c>
      <c r="U58" s="805"/>
      <c r="V58" s="2"/>
    </row>
    <row r="59" spans="2:22" ht="12" customHeight="1" x14ac:dyDescent="0.15">
      <c r="B59" s="27">
        <f t="shared" si="0"/>
        <v>46</v>
      </c>
      <c r="C59" s="771" t="s">
        <v>581</v>
      </c>
      <c r="D59" s="772"/>
      <c r="E59" s="10" t="s">
        <v>95</v>
      </c>
      <c r="F59" s="132" t="s">
        <v>284</v>
      </c>
      <c r="G59" s="71">
        <v>0.3</v>
      </c>
      <c r="H59" s="209">
        <v>0.4</v>
      </c>
      <c r="I59" s="71">
        <v>0.6</v>
      </c>
      <c r="J59" s="209">
        <v>0.5</v>
      </c>
      <c r="K59" s="209">
        <v>0.4</v>
      </c>
      <c r="L59" s="71" t="s">
        <v>284</v>
      </c>
      <c r="M59" s="71">
        <v>0.4</v>
      </c>
      <c r="N59" s="71">
        <v>0.5</v>
      </c>
      <c r="O59" s="71" t="s">
        <v>284</v>
      </c>
      <c r="P59" s="71" t="s">
        <v>284</v>
      </c>
      <c r="Q59" s="296">
        <v>0.3</v>
      </c>
      <c r="R59" s="132">
        <v>0.6</v>
      </c>
      <c r="S59" s="71" t="s">
        <v>284</v>
      </c>
      <c r="T59" s="296" t="s">
        <v>284</v>
      </c>
      <c r="U59" s="805" t="s">
        <v>61</v>
      </c>
      <c r="V59" s="2"/>
    </row>
    <row r="60" spans="2:22" ht="12" customHeight="1" x14ac:dyDescent="0.15">
      <c r="B60" s="18">
        <f t="shared" si="0"/>
        <v>47</v>
      </c>
      <c r="C60" s="771" t="s">
        <v>580</v>
      </c>
      <c r="D60" s="772"/>
      <c r="E60" s="10" t="s">
        <v>66</v>
      </c>
      <c r="F60" s="132">
        <v>7.2</v>
      </c>
      <c r="G60" s="71">
        <v>7.4</v>
      </c>
      <c r="H60" s="209">
        <v>7.4</v>
      </c>
      <c r="I60" s="71">
        <v>7.3</v>
      </c>
      <c r="J60" s="209">
        <v>7</v>
      </c>
      <c r="K60" s="209">
        <v>7.3</v>
      </c>
      <c r="L60" s="71">
        <v>7.3</v>
      </c>
      <c r="M60" s="71">
        <v>7.4</v>
      </c>
      <c r="N60" s="71">
        <v>7.1</v>
      </c>
      <c r="O60" s="71">
        <v>7.1</v>
      </c>
      <c r="P60" s="71">
        <v>7.1</v>
      </c>
      <c r="Q60" s="296">
        <v>7.2</v>
      </c>
      <c r="R60" s="132">
        <v>7.4</v>
      </c>
      <c r="S60" s="71">
        <v>7</v>
      </c>
      <c r="T60" s="296">
        <v>7.2333333333333316</v>
      </c>
      <c r="U60" s="805"/>
      <c r="V60" s="2"/>
    </row>
    <row r="61" spans="2:22" ht="12" customHeight="1" x14ac:dyDescent="0.15">
      <c r="B61" s="18">
        <f t="shared" si="0"/>
        <v>48</v>
      </c>
      <c r="C61" s="771" t="s">
        <v>53</v>
      </c>
      <c r="D61" s="772"/>
      <c r="E61" s="10" t="s">
        <v>119</v>
      </c>
      <c r="F61" s="133" t="s">
        <v>568</v>
      </c>
      <c r="G61" s="179" t="s">
        <v>568</v>
      </c>
      <c r="H61" s="204" t="s">
        <v>568</v>
      </c>
      <c r="I61" s="179" t="s">
        <v>569</v>
      </c>
      <c r="J61" s="204" t="s">
        <v>568</v>
      </c>
      <c r="K61" s="204" t="s">
        <v>568</v>
      </c>
      <c r="L61" s="179" t="s">
        <v>568</v>
      </c>
      <c r="M61" s="179" t="s">
        <v>568</v>
      </c>
      <c r="N61" s="179" t="s">
        <v>568</v>
      </c>
      <c r="O61" s="179" t="s">
        <v>568</v>
      </c>
      <c r="P61" s="179" t="s">
        <v>568</v>
      </c>
      <c r="Q61" s="293" t="s">
        <v>568</v>
      </c>
      <c r="R61" s="133"/>
      <c r="S61" s="179"/>
      <c r="T61" s="293"/>
      <c r="U61" s="805"/>
      <c r="V61" s="2"/>
    </row>
    <row r="62" spans="2:22" ht="12" customHeight="1" x14ac:dyDescent="0.15">
      <c r="B62" s="18">
        <f t="shared" si="0"/>
        <v>49</v>
      </c>
      <c r="C62" s="771" t="s">
        <v>54</v>
      </c>
      <c r="D62" s="772"/>
      <c r="E62" s="10" t="s">
        <v>119</v>
      </c>
      <c r="F62" s="133" t="s">
        <v>568</v>
      </c>
      <c r="G62" s="179" t="s">
        <v>568</v>
      </c>
      <c r="H62" s="204" t="s">
        <v>568</v>
      </c>
      <c r="I62" s="179" t="s">
        <v>569</v>
      </c>
      <c r="J62" s="204" t="s">
        <v>568</v>
      </c>
      <c r="K62" s="204" t="s">
        <v>568</v>
      </c>
      <c r="L62" s="179" t="s">
        <v>568</v>
      </c>
      <c r="M62" s="179" t="s">
        <v>568</v>
      </c>
      <c r="N62" s="179" t="s">
        <v>568</v>
      </c>
      <c r="O62" s="179" t="s">
        <v>568</v>
      </c>
      <c r="P62" s="179" t="s">
        <v>568</v>
      </c>
      <c r="Q62" s="293" t="s">
        <v>568</v>
      </c>
      <c r="R62" s="133"/>
      <c r="S62" s="179"/>
      <c r="T62" s="293"/>
      <c r="U62" s="805"/>
      <c r="V62" s="2"/>
    </row>
    <row r="63" spans="2:22" ht="12" customHeight="1" x14ac:dyDescent="0.15">
      <c r="B63" s="18">
        <f t="shared" si="0"/>
        <v>50</v>
      </c>
      <c r="C63" s="771" t="s">
        <v>55</v>
      </c>
      <c r="D63" s="772"/>
      <c r="E63" s="10" t="s">
        <v>117</v>
      </c>
      <c r="F63" s="132" t="s">
        <v>285</v>
      </c>
      <c r="G63" s="71" t="s">
        <v>285</v>
      </c>
      <c r="H63" s="209" t="s">
        <v>285</v>
      </c>
      <c r="I63" s="71" t="s">
        <v>285</v>
      </c>
      <c r="J63" s="209" t="s">
        <v>285</v>
      </c>
      <c r="K63" s="209" t="s">
        <v>285</v>
      </c>
      <c r="L63" s="141" t="s">
        <v>285</v>
      </c>
      <c r="M63" s="141" t="s">
        <v>285</v>
      </c>
      <c r="N63" s="141" t="s">
        <v>285</v>
      </c>
      <c r="O63" s="71" t="s">
        <v>285</v>
      </c>
      <c r="P63" s="141" t="s">
        <v>285</v>
      </c>
      <c r="Q63" s="296" t="s">
        <v>285</v>
      </c>
      <c r="R63" s="132" t="s">
        <v>285</v>
      </c>
      <c r="S63" s="71" t="s">
        <v>285</v>
      </c>
      <c r="T63" s="296" t="s">
        <v>285</v>
      </c>
      <c r="U63" s="805"/>
      <c r="V63" s="2"/>
    </row>
    <row r="64" spans="2:22" ht="12" customHeight="1" thickBot="1" x14ac:dyDescent="0.2">
      <c r="B64" s="23">
        <f t="shared" si="0"/>
        <v>51</v>
      </c>
      <c r="C64" s="769" t="s">
        <v>56</v>
      </c>
      <c r="D64" s="770"/>
      <c r="E64" s="24" t="s">
        <v>118</v>
      </c>
      <c r="F64" s="145" t="s">
        <v>271</v>
      </c>
      <c r="G64" s="201" t="s">
        <v>271</v>
      </c>
      <c r="H64" s="201" t="s">
        <v>271</v>
      </c>
      <c r="I64" s="201" t="s">
        <v>271</v>
      </c>
      <c r="J64" s="201" t="s">
        <v>271</v>
      </c>
      <c r="K64" s="201" t="s">
        <v>271</v>
      </c>
      <c r="L64" s="275" t="s">
        <v>271</v>
      </c>
      <c r="M64" s="308" t="s">
        <v>271</v>
      </c>
      <c r="N64" s="323" t="s">
        <v>271</v>
      </c>
      <c r="O64" s="229" t="s">
        <v>271</v>
      </c>
      <c r="P64" s="358" t="s">
        <v>271</v>
      </c>
      <c r="Q64" s="343" t="s">
        <v>271</v>
      </c>
      <c r="R64" s="364" t="s">
        <v>271</v>
      </c>
      <c r="S64" s="365" t="s">
        <v>271</v>
      </c>
      <c r="T64" s="300" t="s">
        <v>271</v>
      </c>
      <c r="U64" s="806"/>
      <c r="V64" s="2"/>
    </row>
    <row r="65" spans="2:22" ht="15" customHeight="1" thickBot="1" x14ac:dyDescent="0.2">
      <c r="B65" s="816" t="s">
        <v>124</v>
      </c>
      <c r="C65" s="817"/>
      <c r="D65" s="817"/>
      <c r="E65" s="818"/>
      <c r="F65" s="174" t="s">
        <v>239</v>
      </c>
      <c r="G65" s="89" t="s">
        <v>239</v>
      </c>
      <c r="H65" s="89" t="s">
        <v>239</v>
      </c>
      <c r="I65" s="89" t="s">
        <v>257</v>
      </c>
      <c r="J65" s="89" t="s">
        <v>239</v>
      </c>
      <c r="K65" s="89" t="s">
        <v>239</v>
      </c>
      <c r="L65" s="89" t="s">
        <v>239</v>
      </c>
      <c r="M65" s="89" t="s">
        <v>239</v>
      </c>
      <c r="N65" s="89" t="s">
        <v>239</v>
      </c>
      <c r="O65" s="89" t="s">
        <v>239</v>
      </c>
      <c r="P65" s="89" t="s">
        <v>239</v>
      </c>
      <c r="Q65" s="377" t="s">
        <v>239</v>
      </c>
      <c r="R65" s="359"/>
      <c r="S65" s="359"/>
      <c r="T65" s="359"/>
      <c r="V65" s="2"/>
    </row>
    <row r="66" spans="2:22" ht="15" customHeight="1" thickBot="1" x14ac:dyDescent="0.2">
      <c r="B66" s="816" t="s">
        <v>555</v>
      </c>
      <c r="C66" s="817"/>
      <c r="D66" s="817"/>
      <c r="E66" s="818"/>
      <c r="F66" s="128" t="s">
        <v>183</v>
      </c>
      <c r="G66" s="173" t="s">
        <v>459</v>
      </c>
      <c r="H66" s="173" t="s">
        <v>463</v>
      </c>
      <c r="I66" s="173" t="s">
        <v>176</v>
      </c>
      <c r="J66" s="173" t="s">
        <v>463</v>
      </c>
      <c r="K66" s="173" t="s">
        <v>463</v>
      </c>
      <c r="L66" s="173" t="s">
        <v>183</v>
      </c>
      <c r="M66" s="173" t="s">
        <v>463</v>
      </c>
      <c r="N66" s="173" t="s">
        <v>463</v>
      </c>
      <c r="O66" s="173" t="s">
        <v>183</v>
      </c>
      <c r="P66" s="173" t="s">
        <v>463</v>
      </c>
      <c r="Q66" s="302" t="s">
        <v>463</v>
      </c>
      <c r="S66" s="5"/>
      <c r="T66" s="77"/>
      <c r="V66" s="2"/>
    </row>
    <row r="67" spans="2:22" ht="12" customHeight="1" x14ac:dyDescent="0.15">
      <c r="C67" s="3" t="s">
        <v>552</v>
      </c>
      <c r="D67" s="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815"/>
      <c r="S67" s="815"/>
      <c r="T67" s="815"/>
      <c r="V67" s="4"/>
    </row>
    <row r="68" spans="2:22" ht="12" customHeight="1" x14ac:dyDescent="0.15">
      <c r="B68" s="1"/>
      <c r="D68" s="26"/>
      <c r="E68" s="26"/>
      <c r="F68" s="26"/>
      <c r="G68" s="26"/>
      <c r="H68" s="26"/>
      <c r="I68" s="26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6"/>
      <c r="D69" s="26"/>
      <c r="E69" s="26"/>
      <c r="F69" s="26"/>
      <c r="G69" s="26"/>
      <c r="H69" s="26"/>
      <c r="I69" s="26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C52:D52"/>
    <mergeCell ref="C64:D64"/>
    <mergeCell ref="C58:D5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3:D53"/>
    <mergeCell ref="B1:M1"/>
    <mergeCell ref="C50:D50"/>
    <mergeCell ref="C51:D51"/>
    <mergeCell ref="C41:D41"/>
    <mergeCell ref="C42:D42"/>
    <mergeCell ref="C43:D43"/>
    <mergeCell ref="C44:D44"/>
    <mergeCell ref="C45:D45"/>
    <mergeCell ref="C36:D36"/>
    <mergeCell ref="C37:D37"/>
    <mergeCell ref="C46:D46"/>
    <mergeCell ref="C47:D47"/>
    <mergeCell ref="C48:D48"/>
    <mergeCell ref="C49:D49"/>
    <mergeCell ref="C22:D22"/>
    <mergeCell ref="C34:D34"/>
    <mergeCell ref="C38:D38"/>
    <mergeCell ref="C39:D39"/>
    <mergeCell ref="C40:D40"/>
    <mergeCell ref="C29:D29"/>
    <mergeCell ref="C30:D30"/>
    <mergeCell ref="C31:D31"/>
    <mergeCell ref="C32:D32"/>
    <mergeCell ref="C33:D33"/>
    <mergeCell ref="C35:D35"/>
    <mergeCell ref="U14:U15"/>
    <mergeCell ref="U16:U21"/>
    <mergeCell ref="R6:R9"/>
    <mergeCell ref="S6:S9"/>
    <mergeCell ref="F13:Q13"/>
    <mergeCell ref="R13:T13"/>
    <mergeCell ref="G3:I3"/>
    <mergeCell ref="G4:I4"/>
    <mergeCell ref="U22:U26"/>
    <mergeCell ref="U54:U58"/>
    <mergeCell ref="U59:U64"/>
    <mergeCell ref="U6:U12"/>
    <mergeCell ref="T6:T9"/>
    <mergeCell ref="U52:U53"/>
    <mergeCell ref="U27:U33"/>
    <mergeCell ref="U34:U44"/>
    <mergeCell ref="U45:U50"/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26:D26"/>
    <mergeCell ref="C27:D27"/>
    <mergeCell ref="C28:D28"/>
    <mergeCell ref="C19:D19"/>
    <mergeCell ref="C20:D20"/>
    <mergeCell ref="C21:D21"/>
    <mergeCell ref="B4:C4"/>
    <mergeCell ref="C15:D15"/>
    <mergeCell ref="C16:D16"/>
    <mergeCell ref="D8:E8"/>
    <mergeCell ref="D9:E9"/>
    <mergeCell ref="D12:E12"/>
    <mergeCell ref="B6:C12"/>
    <mergeCell ref="D10:E10"/>
    <mergeCell ref="D11:E11"/>
    <mergeCell ref="D6:E6"/>
    <mergeCell ref="D7:E7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1" orientation="portrait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>
    <pageSetUpPr fitToPage="1"/>
  </sheetPr>
  <dimension ref="B1:V81"/>
  <sheetViews>
    <sheetView zoomScaleNormal="100" zoomScaleSheetLayoutView="90" workbookViewId="0">
      <selection activeCell="F4" sqref="F4"/>
    </sheetView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773" t="str">
        <f>'1 浄水（基準）'!B1:M1</f>
        <v>定　期　水　質　検　査　結　果（令和６年度）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</row>
    <row r="2" spans="2:22" ht="12" customHeight="1" thickBot="1" x14ac:dyDescent="0.2">
      <c r="C2" s="15"/>
    </row>
    <row r="3" spans="2:22" ht="16.899999999999999" customHeight="1" thickBot="1" x14ac:dyDescent="0.2">
      <c r="B3" s="4"/>
      <c r="C3" s="9"/>
      <c r="D3" s="11"/>
      <c r="E3" s="4"/>
      <c r="F3" s="706" t="s">
        <v>6</v>
      </c>
      <c r="G3" s="1020" t="s">
        <v>7</v>
      </c>
      <c r="H3" s="1021"/>
      <c r="I3" s="1022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783" t="s">
        <v>22</v>
      </c>
      <c r="C4" s="784"/>
      <c r="D4" s="29" t="s">
        <v>140</v>
      </c>
      <c r="E4" s="4"/>
      <c r="F4" s="707">
        <v>4</v>
      </c>
      <c r="G4" s="1023" t="s">
        <v>143</v>
      </c>
      <c r="H4" s="1024"/>
      <c r="I4" s="1025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791" t="s">
        <v>262</v>
      </c>
      <c r="C6" s="792"/>
      <c r="D6" s="803" t="s">
        <v>259</v>
      </c>
      <c r="E6" s="804"/>
      <c r="F6" s="129">
        <v>45392</v>
      </c>
      <c r="G6" s="178">
        <v>45420</v>
      </c>
      <c r="H6" s="178">
        <v>45448</v>
      </c>
      <c r="I6" s="178">
        <v>45476</v>
      </c>
      <c r="J6" s="178">
        <v>45511</v>
      </c>
      <c r="K6" s="178">
        <v>45539</v>
      </c>
      <c r="L6" s="278">
        <v>45567</v>
      </c>
      <c r="M6" s="178">
        <v>45602</v>
      </c>
      <c r="N6" s="178">
        <v>45630</v>
      </c>
      <c r="O6" s="178">
        <v>45665</v>
      </c>
      <c r="P6" s="178">
        <v>45693</v>
      </c>
      <c r="Q6" s="303">
        <v>45721</v>
      </c>
      <c r="R6" s="785" t="s">
        <v>0</v>
      </c>
      <c r="S6" s="788" t="s">
        <v>1</v>
      </c>
      <c r="T6" s="810" t="s">
        <v>2</v>
      </c>
      <c r="U6" s="807" t="s">
        <v>14</v>
      </c>
      <c r="V6" s="4"/>
    </row>
    <row r="7" spans="2:22" ht="12" customHeight="1" x14ac:dyDescent="0.15">
      <c r="B7" s="793"/>
      <c r="C7" s="794"/>
      <c r="D7" s="801" t="s">
        <v>13</v>
      </c>
      <c r="E7" s="802"/>
      <c r="F7" s="130">
        <v>0.46249999999999997</v>
      </c>
      <c r="G7" s="131">
        <v>0.59930555555555554</v>
      </c>
      <c r="H7" s="131">
        <v>0.57638888888888895</v>
      </c>
      <c r="I7" s="131">
        <v>0.55902777777777779</v>
      </c>
      <c r="J7" s="131">
        <v>0.54166666666666663</v>
      </c>
      <c r="K7" s="131">
        <v>0.5180555555555556</v>
      </c>
      <c r="L7" s="279">
        <v>0.45833333333333331</v>
      </c>
      <c r="M7" s="131">
        <v>0.46388888888888885</v>
      </c>
      <c r="N7" s="131">
        <v>0.4381944444444445</v>
      </c>
      <c r="O7" s="131">
        <v>0.46180555555555558</v>
      </c>
      <c r="P7" s="131">
        <v>0.47152777777777777</v>
      </c>
      <c r="Q7" s="304">
        <v>0.46875</v>
      </c>
      <c r="R7" s="786"/>
      <c r="S7" s="789"/>
      <c r="T7" s="811"/>
      <c r="U7" s="808"/>
      <c r="V7" s="4"/>
    </row>
    <row r="8" spans="2:22" ht="12" customHeight="1" x14ac:dyDescent="0.15">
      <c r="B8" s="793"/>
      <c r="C8" s="794"/>
      <c r="D8" s="801" t="s">
        <v>9</v>
      </c>
      <c r="E8" s="802"/>
      <c r="F8" s="131" t="s">
        <v>556</v>
      </c>
      <c r="G8" s="131" t="s">
        <v>556</v>
      </c>
      <c r="H8" s="131" t="s">
        <v>557</v>
      </c>
      <c r="I8" s="131" t="s">
        <v>558</v>
      </c>
      <c r="J8" s="131" t="s">
        <v>557</v>
      </c>
      <c r="K8" s="134" t="s">
        <v>557</v>
      </c>
      <c r="L8" s="269" t="s">
        <v>558</v>
      </c>
      <c r="M8" s="306" t="s">
        <v>587</v>
      </c>
      <c r="N8" s="131" t="s">
        <v>556</v>
      </c>
      <c r="O8" s="328" t="s">
        <v>563</v>
      </c>
      <c r="P8" s="357" t="s">
        <v>561</v>
      </c>
      <c r="Q8" s="304" t="s">
        <v>562</v>
      </c>
      <c r="R8" s="786"/>
      <c r="S8" s="789"/>
      <c r="T8" s="811"/>
      <c r="U8" s="808"/>
      <c r="V8" s="4"/>
    </row>
    <row r="9" spans="2:22" ht="12" customHeight="1" x14ac:dyDescent="0.15">
      <c r="B9" s="793"/>
      <c r="C9" s="794"/>
      <c r="D9" s="797" t="s">
        <v>10</v>
      </c>
      <c r="E9" s="798"/>
      <c r="F9" s="131" t="s">
        <v>557</v>
      </c>
      <c r="G9" s="131" t="s">
        <v>562</v>
      </c>
      <c r="H9" s="131" t="s">
        <v>562</v>
      </c>
      <c r="I9" s="131" t="s">
        <v>560</v>
      </c>
      <c r="J9" s="131" t="s">
        <v>562</v>
      </c>
      <c r="K9" s="134" t="s">
        <v>557</v>
      </c>
      <c r="L9" s="269" t="s">
        <v>563</v>
      </c>
      <c r="M9" s="306" t="s">
        <v>562</v>
      </c>
      <c r="N9" s="131" t="s">
        <v>556</v>
      </c>
      <c r="O9" s="328" t="s">
        <v>563</v>
      </c>
      <c r="P9" s="357" t="s">
        <v>561</v>
      </c>
      <c r="Q9" s="361" t="s">
        <v>562</v>
      </c>
      <c r="R9" s="787"/>
      <c r="S9" s="790"/>
      <c r="T9" s="812"/>
      <c r="U9" s="808"/>
      <c r="V9" s="4"/>
    </row>
    <row r="10" spans="2:22" ht="12" customHeight="1" x14ac:dyDescent="0.15">
      <c r="B10" s="793"/>
      <c r="C10" s="794"/>
      <c r="D10" s="797" t="s">
        <v>11</v>
      </c>
      <c r="E10" s="798"/>
      <c r="F10" s="132">
        <v>10.5</v>
      </c>
      <c r="G10" s="71">
        <v>10.1</v>
      </c>
      <c r="H10" s="71">
        <v>18.899999999999999</v>
      </c>
      <c r="I10" s="71">
        <v>22.9</v>
      </c>
      <c r="J10" s="71">
        <v>27.2</v>
      </c>
      <c r="K10" s="71">
        <v>27.6</v>
      </c>
      <c r="L10" s="272">
        <v>25.6</v>
      </c>
      <c r="M10" s="71">
        <v>10</v>
      </c>
      <c r="N10" s="71">
        <v>5.4</v>
      </c>
      <c r="O10" s="71">
        <v>3.2</v>
      </c>
      <c r="P10" s="71">
        <v>-0.1</v>
      </c>
      <c r="Q10" s="296">
        <v>5.9</v>
      </c>
      <c r="R10" s="132">
        <f>MAX(F10:Q10)</f>
        <v>27.6</v>
      </c>
      <c r="S10" s="362">
        <f>MIN(F10:Q10)</f>
        <v>-0.1</v>
      </c>
      <c r="T10" s="296">
        <f>AVERAGEA(F10:Q10)</f>
        <v>13.933333333333332</v>
      </c>
      <c r="U10" s="808"/>
      <c r="V10" s="4"/>
    </row>
    <row r="11" spans="2:22" ht="12" customHeight="1" x14ac:dyDescent="0.15">
      <c r="B11" s="793"/>
      <c r="C11" s="794"/>
      <c r="D11" s="797" t="s">
        <v>232</v>
      </c>
      <c r="E11" s="798"/>
      <c r="F11" s="132">
        <v>7.2</v>
      </c>
      <c r="G11" s="71">
        <v>12.1</v>
      </c>
      <c r="H11" s="71">
        <v>14.4</v>
      </c>
      <c r="I11" s="71">
        <v>18</v>
      </c>
      <c r="J11" s="71">
        <v>14.7</v>
      </c>
      <c r="K11" s="71">
        <v>21.3</v>
      </c>
      <c r="L11" s="272">
        <v>17.5</v>
      </c>
      <c r="M11" s="71">
        <v>14.5</v>
      </c>
      <c r="N11" s="71">
        <v>10.1</v>
      </c>
      <c r="O11" s="71">
        <v>4.5999999999999996</v>
      </c>
      <c r="P11" s="71">
        <v>3.6</v>
      </c>
      <c r="Q11" s="296">
        <v>3.6</v>
      </c>
      <c r="R11" s="132">
        <f>MAX(F11:Q11)</f>
        <v>21.3</v>
      </c>
      <c r="S11" s="362">
        <f>MIN(F11:Q11)</f>
        <v>3.6</v>
      </c>
      <c r="T11" s="296">
        <f>AVERAGEA(F11:Q11)</f>
        <v>11.799999999999999</v>
      </c>
      <c r="U11" s="808"/>
      <c r="V11" s="4"/>
    </row>
    <row r="12" spans="2:22" ht="12" customHeight="1" thickBot="1" x14ac:dyDescent="0.2">
      <c r="B12" s="795"/>
      <c r="C12" s="796"/>
      <c r="D12" s="799" t="s">
        <v>625</v>
      </c>
      <c r="E12" s="800"/>
      <c r="F12" s="155">
        <v>0.55000000000000004</v>
      </c>
      <c r="G12" s="215">
        <v>0.51</v>
      </c>
      <c r="H12" s="189">
        <v>0.59</v>
      </c>
      <c r="I12" s="249">
        <v>0.69</v>
      </c>
      <c r="J12" s="189">
        <v>0.56999999999999995</v>
      </c>
      <c r="K12" s="189">
        <v>0.61</v>
      </c>
      <c r="L12" s="277">
        <v>0.7</v>
      </c>
      <c r="M12" s="309">
        <v>0.63</v>
      </c>
      <c r="N12" s="249">
        <v>0.6</v>
      </c>
      <c r="O12" s="249">
        <v>0.6</v>
      </c>
      <c r="P12" s="249">
        <v>0.54</v>
      </c>
      <c r="Q12" s="342">
        <v>0.47</v>
      </c>
      <c r="R12" s="368">
        <f>MAX(F12:Q12)</f>
        <v>0.7</v>
      </c>
      <c r="S12" s="367">
        <f>MIN(F12:Q12)</f>
        <v>0.47</v>
      </c>
      <c r="T12" s="342">
        <f>AVERAGEA(F12:Q12)</f>
        <v>0.58833333333333326</v>
      </c>
      <c r="U12" s="809"/>
      <c r="V12" s="4"/>
    </row>
    <row r="13" spans="2:22" ht="15" customHeight="1" x14ac:dyDescent="0.15">
      <c r="B13" s="819" t="s">
        <v>123</v>
      </c>
      <c r="C13" s="781"/>
      <c r="D13" s="781"/>
      <c r="E13" s="30" t="s">
        <v>62</v>
      </c>
      <c r="F13" s="779" t="s">
        <v>3</v>
      </c>
      <c r="G13" s="780"/>
      <c r="H13" s="781"/>
      <c r="I13" s="781"/>
      <c r="J13" s="781"/>
      <c r="K13" s="781"/>
      <c r="L13" s="781"/>
      <c r="M13" s="781"/>
      <c r="N13" s="781"/>
      <c r="O13" s="781"/>
      <c r="P13" s="781"/>
      <c r="Q13" s="782"/>
      <c r="R13" s="779"/>
      <c r="S13" s="781"/>
      <c r="T13" s="782"/>
      <c r="U13" s="28"/>
      <c r="V13" s="4"/>
    </row>
    <row r="14" spans="2:22" ht="12" customHeight="1" x14ac:dyDescent="0.15">
      <c r="B14" s="18">
        <v>1</v>
      </c>
      <c r="C14" s="771" t="s">
        <v>23</v>
      </c>
      <c r="D14" s="772"/>
      <c r="E14" s="10" t="s">
        <v>103</v>
      </c>
      <c r="F14" s="133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293">
        <v>0</v>
      </c>
      <c r="R14" s="234">
        <v>0</v>
      </c>
      <c r="S14" s="266">
        <v>0</v>
      </c>
      <c r="T14" s="310">
        <v>0</v>
      </c>
      <c r="U14" s="813" t="s">
        <v>57</v>
      </c>
      <c r="V14" s="2"/>
    </row>
    <row r="15" spans="2:22" ht="12" customHeight="1" x14ac:dyDescent="0.15">
      <c r="B15" s="18">
        <f>B14+1</f>
        <v>2</v>
      </c>
      <c r="C15" s="771" t="s">
        <v>24</v>
      </c>
      <c r="D15" s="772"/>
      <c r="E15" s="14" t="s">
        <v>112</v>
      </c>
      <c r="F15" s="127" t="s">
        <v>564</v>
      </c>
      <c r="G15" s="134" t="s">
        <v>564</v>
      </c>
      <c r="H15" s="134" t="s">
        <v>564</v>
      </c>
      <c r="I15" s="134" t="s">
        <v>566</v>
      </c>
      <c r="J15" s="134" t="s">
        <v>564</v>
      </c>
      <c r="K15" s="134" t="s">
        <v>564</v>
      </c>
      <c r="L15" s="269" t="s">
        <v>564</v>
      </c>
      <c r="M15" s="306" t="s">
        <v>564</v>
      </c>
      <c r="N15" s="322" t="s">
        <v>564</v>
      </c>
      <c r="O15" s="328" t="s">
        <v>565</v>
      </c>
      <c r="P15" s="357" t="s">
        <v>564</v>
      </c>
      <c r="Q15" s="361" t="s">
        <v>564</v>
      </c>
      <c r="R15" s="366"/>
      <c r="S15" s="360"/>
      <c r="T15" s="361"/>
      <c r="U15" s="808"/>
      <c r="V15" s="2"/>
    </row>
    <row r="16" spans="2:22" ht="12" customHeight="1" x14ac:dyDescent="0.15">
      <c r="B16" s="18">
        <f t="shared" ref="B16:B64" si="0">B15+1</f>
        <v>3</v>
      </c>
      <c r="C16" s="771" t="s">
        <v>25</v>
      </c>
      <c r="D16" s="772"/>
      <c r="E16" s="10" t="s">
        <v>187</v>
      </c>
      <c r="F16" s="135"/>
      <c r="G16" s="141"/>
      <c r="H16" s="205"/>
      <c r="I16" s="141" t="s">
        <v>265</v>
      </c>
      <c r="J16" s="205"/>
      <c r="K16" s="205"/>
      <c r="L16" s="141"/>
      <c r="M16" s="141"/>
      <c r="N16" s="141"/>
      <c r="O16" s="141"/>
      <c r="P16" s="141"/>
      <c r="Q16" s="294"/>
      <c r="R16" s="184" t="s">
        <v>265</v>
      </c>
      <c r="S16" s="141" t="s">
        <v>265</v>
      </c>
      <c r="T16" s="294" t="s">
        <v>265</v>
      </c>
      <c r="U16" s="805" t="s">
        <v>58</v>
      </c>
      <c r="V16" s="2"/>
    </row>
    <row r="17" spans="2:22" ht="12" customHeight="1" x14ac:dyDescent="0.15">
      <c r="B17" s="18">
        <f t="shared" si="0"/>
        <v>4</v>
      </c>
      <c r="C17" s="771" t="s">
        <v>26</v>
      </c>
      <c r="D17" s="772"/>
      <c r="E17" s="10" t="s">
        <v>104</v>
      </c>
      <c r="F17" s="136"/>
      <c r="G17" s="180"/>
      <c r="H17" s="206"/>
      <c r="I17" s="141" t="s">
        <v>266</v>
      </c>
      <c r="J17" s="206"/>
      <c r="K17" s="206"/>
      <c r="L17" s="180"/>
      <c r="M17" s="180"/>
      <c r="N17" s="180"/>
      <c r="O17" s="180"/>
      <c r="P17" s="180"/>
      <c r="Q17" s="295"/>
      <c r="R17" s="216" t="s">
        <v>266</v>
      </c>
      <c r="S17" s="180" t="s">
        <v>266</v>
      </c>
      <c r="T17" s="295" t="s">
        <v>266</v>
      </c>
      <c r="U17" s="805"/>
      <c r="V17" s="2"/>
    </row>
    <row r="18" spans="2:22" ht="12" customHeight="1" x14ac:dyDescent="0.15">
      <c r="B18" s="18">
        <f t="shared" si="0"/>
        <v>5</v>
      </c>
      <c r="C18" s="771" t="s">
        <v>27</v>
      </c>
      <c r="D18" s="772"/>
      <c r="E18" s="10" t="s">
        <v>91</v>
      </c>
      <c r="F18" s="135"/>
      <c r="G18" s="141"/>
      <c r="H18" s="205"/>
      <c r="I18" s="141" t="s">
        <v>267</v>
      </c>
      <c r="J18" s="205"/>
      <c r="K18" s="205"/>
      <c r="L18" s="141"/>
      <c r="M18" s="141"/>
      <c r="N18" s="141"/>
      <c r="O18" s="141"/>
      <c r="P18" s="141"/>
      <c r="Q18" s="294"/>
      <c r="R18" s="184" t="s">
        <v>267</v>
      </c>
      <c r="S18" s="141" t="s">
        <v>267</v>
      </c>
      <c r="T18" s="294" t="s">
        <v>267</v>
      </c>
      <c r="U18" s="805"/>
      <c r="V18" s="2"/>
    </row>
    <row r="19" spans="2:22" ht="12" customHeight="1" x14ac:dyDescent="0.15">
      <c r="B19" s="18">
        <f t="shared" si="0"/>
        <v>6</v>
      </c>
      <c r="C19" s="771" t="s">
        <v>28</v>
      </c>
      <c r="D19" s="772"/>
      <c r="E19" s="10" t="s">
        <v>91</v>
      </c>
      <c r="F19" s="135"/>
      <c r="G19" s="141"/>
      <c r="H19" s="205"/>
      <c r="I19" s="141" t="s">
        <v>267</v>
      </c>
      <c r="J19" s="205"/>
      <c r="K19" s="205"/>
      <c r="L19" s="141"/>
      <c r="M19" s="141"/>
      <c r="N19" s="141"/>
      <c r="O19" s="141"/>
      <c r="P19" s="141"/>
      <c r="Q19" s="294"/>
      <c r="R19" s="184" t="s">
        <v>267</v>
      </c>
      <c r="S19" s="141" t="s">
        <v>267</v>
      </c>
      <c r="T19" s="294" t="s">
        <v>267</v>
      </c>
      <c r="U19" s="805"/>
      <c r="V19" s="2"/>
    </row>
    <row r="20" spans="2:22" ht="12" customHeight="1" x14ac:dyDescent="0.15">
      <c r="B20" s="18">
        <f t="shared" si="0"/>
        <v>7</v>
      </c>
      <c r="C20" s="771" t="s">
        <v>29</v>
      </c>
      <c r="D20" s="772"/>
      <c r="E20" s="10" t="s">
        <v>91</v>
      </c>
      <c r="F20" s="135"/>
      <c r="G20" s="141"/>
      <c r="H20" s="205"/>
      <c r="I20" s="141" t="s">
        <v>267</v>
      </c>
      <c r="J20" s="205"/>
      <c r="K20" s="205"/>
      <c r="L20" s="141"/>
      <c r="M20" s="141"/>
      <c r="N20" s="141"/>
      <c r="O20" s="141"/>
      <c r="P20" s="141"/>
      <c r="Q20" s="294"/>
      <c r="R20" s="184" t="s">
        <v>267</v>
      </c>
      <c r="S20" s="141" t="s">
        <v>267</v>
      </c>
      <c r="T20" s="294" t="s">
        <v>267</v>
      </c>
      <c r="U20" s="805"/>
      <c r="V20" s="2"/>
    </row>
    <row r="21" spans="2:22" ht="12" customHeight="1" x14ac:dyDescent="0.15">
      <c r="B21" s="18">
        <f t="shared" si="0"/>
        <v>8</v>
      </c>
      <c r="C21" s="771" t="s">
        <v>30</v>
      </c>
      <c r="D21" s="772"/>
      <c r="E21" s="10" t="s">
        <v>94</v>
      </c>
      <c r="F21" s="135"/>
      <c r="G21" s="141"/>
      <c r="H21" s="205"/>
      <c r="I21" s="141" t="s">
        <v>268</v>
      </c>
      <c r="J21" s="205"/>
      <c r="K21" s="205"/>
      <c r="L21" s="141"/>
      <c r="M21" s="141"/>
      <c r="N21" s="141"/>
      <c r="O21" s="141"/>
      <c r="P21" s="141"/>
      <c r="Q21" s="294"/>
      <c r="R21" s="184" t="s">
        <v>268</v>
      </c>
      <c r="S21" s="141" t="s">
        <v>268</v>
      </c>
      <c r="T21" s="294" t="s">
        <v>268</v>
      </c>
      <c r="U21" s="805"/>
      <c r="V21" s="2"/>
    </row>
    <row r="22" spans="2:22" ht="12" customHeight="1" x14ac:dyDescent="0.15">
      <c r="B22" s="18">
        <f t="shared" si="0"/>
        <v>9</v>
      </c>
      <c r="C22" s="771" t="s">
        <v>188</v>
      </c>
      <c r="D22" s="774"/>
      <c r="E22" s="10" t="s">
        <v>86</v>
      </c>
      <c r="F22" s="135" t="s">
        <v>269</v>
      </c>
      <c r="G22" s="141"/>
      <c r="H22" s="205"/>
      <c r="I22" s="141" t="s">
        <v>269</v>
      </c>
      <c r="J22" s="205"/>
      <c r="K22" s="205"/>
      <c r="L22" s="141" t="s">
        <v>269</v>
      </c>
      <c r="M22" s="141"/>
      <c r="N22" s="141"/>
      <c r="O22" s="141" t="s">
        <v>269</v>
      </c>
      <c r="P22" s="141"/>
      <c r="Q22" s="294"/>
      <c r="R22" s="184" t="s">
        <v>269</v>
      </c>
      <c r="S22" s="141" t="s">
        <v>269</v>
      </c>
      <c r="T22" s="294" t="s">
        <v>269</v>
      </c>
      <c r="U22" s="813" t="s">
        <v>448</v>
      </c>
      <c r="V22" s="2"/>
    </row>
    <row r="23" spans="2:22" ht="12" customHeight="1" x14ac:dyDescent="0.15">
      <c r="B23" s="18">
        <f t="shared" si="0"/>
        <v>10</v>
      </c>
      <c r="C23" s="771" t="s">
        <v>31</v>
      </c>
      <c r="D23" s="772"/>
      <c r="E23" s="10" t="s">
        <v>91</v>
      </c>
      <c r="F23" s="135" t="s">
        <v>267</v>
      </c>
      <c r="G23" s="141"/>
      <c r="H23" s="205"/>
      <c r="I23" s="141" t="s">
        <v>267</v>
      </c>
      <c r="J23" s="205"/>
      <c r="K23" s="205"/>
      <c r="L23" s="141" t="s">
        <v>267</v>
      </c>
      <c r="M23" s="141"/>
      <c r="N23" s="141"/>
      <c r="O23" s="141" t="s">
        <v>267</v>
      </c>
      <c r="P23" s="141"/>
      <c r="Q23" s="294"/>
      <c r="R23" s="184" t="s">
        <v>267</v>
      </c>
      <c r="S23" s="141" t="s">
        <v>267</v>
      </c>
      <c r="T23" s="294" t="s">
        <v>267</v>
      </c>
      <c r="U23" s="808"/>
      <c r="V23" s="2"/>
    </row>
    <row r="24" spans="2:22" ht="12" customHeight="1" x14ac:dyDescent="0.15">
      <c r="B24" s="18">
        <f t="shared" si="0"/>
        <v>11</v>
      </c>
      <c r="C24" s="771" t="s">
        <v>32</v>
      </c>
      <c r="D24" s="772"/>
      <c r="E24" s="10" t="s">
        <v>106</v>
      </c>
      <c r="F24" s="132">
        <v>0.2</v>
      </c>
      <c r="G24" s="71" t="s">
        <v>271</v>
      </c>
      <c r="H24" s="209">
        <v>0.1</v>
      </c>
      <c r="I24" s="71">
        <v>0.1</v>
      </c>
      <c r="J24" s="71">
        <v>0.17</v>
      </c>
      <c r="K24" s="71" t="s">
        <v>271</v>
      </c>
      <c r="L24" s="324">
        <v>0.21099999999999999</v>
      </c>
      <c r="M24" s="236">
        <v>0.23</v>
      </c>
      <c r="N24" s="236">
        <v>0.23</v>
      </c>
      <c r="O24" s="236">
        <v>0.22</v>
      </c>
      <c r="P24" s="236">
        <v>0.22</v>
      </c>
      <c r="Q24" s="378">
        <v>0.18</v>
      </c>
      <c r="R24" s="363">
        <v>0.23</v>
      </c>
      <c r="S24" s="71" t="s">
        <v>271</v>
      </c>
      <c r="T24" s="296">
        <v>0.15508333333333332</v>
      </c>
      <c r="U24" s="808"/>
      <c r="V24" s="2"/>
    </row>
    <row r="25" spans="2:22" ht="12" customHeight="1" x14ac:dyDescent="0.15">
      <c r="B25" s="18">
        <f t="shared" si="0"/>
        <v>12</v>
      </c>
      <c r="C25" s="771" t="s">
        <v>33</v>
      </c>
      <c r="D25" s="772"/>
      <c r="E25" s="10" t="s">
        <v>107</v>
      </c>
      <c r="F25" s="139"/>
      <c r="G25" s="140"/>
      <c r="H25" s="208"/>
      <c r="I25" s="141" t="s">
        <v>270</v>
      </c>
      <c r="J25" s="208"/>
      <c r="K25" s="208"/>
      <c r="L25" s="140"/>
      <c r="M25" s="140"/>
      <c r="N25" s="140"/>
      <c r="O25" s="140"/>
      <c r="P25" s="140"/>
      <c r="Q25" s="297"/>
      <c r="R25" s="140" t="s">
        <v>270</v>
      </c>
      <c r="S25" s="140" t="s">
        <v>270</v>
      </c>
      <c r="T25" s="297" t="s">
        <v>270</v>
      </c>
      <c r="U25" s="808"/>
      <c r="V25" s="2"/>
    </row>
    <row r="26" spans="2:22" ht="12" customHeight="1" x14ac:dyDescent="0.15">
      <c r="B26" s="18">
        <f t="shared" si="0"/>
        <v>13</v>
      </c>
      <c r="C26" s="771" t="s">
        <v>34</v>
      </c>
      <c r="D26" s="772"/>
      <c r="E26" s="10" t="s">
        <v>108</v>
      </c>
      <c r="F26" s="132"/>
      <c r="G26" s="71"/>
      <c r="H26" s="209"/>
      <c r="I26" s="141" t="s">
        <v>271</v>
      </c>
      <c r="J26" s="209"/>
      <c r="K26" s="209"/>
      <c r="L26" s="71"/>
      <c r="M26" s="71"/>
      <c r="N26" s="71"/>
      <c r="O26" s="71"/>
      <c r="P26" s="71"/>
      <c r="Q26" s="296"/>
      <c r="R26" s="71" t="s">
        <v>271</v>
      </c>
      <c r="S26" s="71" t="s">
        <v>271</v>
      </c>
      <c r="T26" s="296" t="s">
        <v>271</v>
      </c>
      <c r="U26" s="814"/>
      <c r="V26" s="2"/>
    </row>
    <row r="27" spans="2:22" ht="12" customHeight="1" x14ac:dyDescent="0.15">
      <c r="B27" s="18">
        <f t="shared" si="0"/>
        <v>14</v>
      </c>
      <c r="C27" s="771" t="s">
        <v>35</v>
      </c>
      <c r="D27" s="772"/>
      <c r="E27" s="10" t="s">
        <v>109</v>
      </c>
      <c r="F27" s="138"/>
      <c r="G27" s="182"/>
      <c r="H27" s="210"/>
      <c r="I27" s="141" t="s">
        <v>272</v>
      </c>
      <c r="J27" s="210"/>
      <c r="K27" s="210"/>
      <c r="L27" s="182"/>
      <c r="M27" s="182"/>
      <c r="N27" s="182"/>
      <c r="O27" s="182"/>
      <c r="P27" s="182"/>
      <c r="Q27" s="298"/>
      <c r="R27" s="182" t="s">
        <v>272</v>
      </c>
      <c r="S27" s="182" t="s">
        <v>272</v>
      </c>
      <c r="T27" s="298" t="s">
        <v>272</v>
      </c>
      <c r="U27" s="805" t="s">
        <v>60</v>
      </c>
      <c r="V27" s="2"/>
    </row>
    <row r="28" spans="2:22" ht="12" customHeight="1" x14ac:dyDescent="0.15">
      <c r="B28" s="18">
        <f t="shared" si="0"/>
        <v>15</v>
      </c>
      <c r="C28" s="771" t="s">
        <v>167</v>
      </c>
      <c r="D28" s="772"/>
      <c r="E28" s="10" t="s">
        <v>105</v>
      </c>
      <c r="F28" s="135"/>
      <c r="G28" s="141"/>
      <c r="H28" s="205"/>
      <c r="I28" s="141" t="s">
        <v>273</v>
      </c>
      <c r="J28" s="205"/>
      <c r="K28" s="205"/>
      <c r="L28" s="141"/>
      <c r="M28" s="141"/>
      <c r="N28" s="141"/>
      <c r="O28" s="141"/>
      <c r="P28" s="141"/>
      <c r="Q28" s="294"/>
      <c r="R28" s="184" t="s">
        <v>273</v>
      </c>
      <c r="S28" s="141" t="s">
        <v>273</v>
      </c>
      <c r="T28" s="294" t="s">
        <v>273</v>
      </c>
      <c r="U28" s="805"/>
      <c r="V28" s="2"/>
    </row>
    <row r="29" spans="2:22" ht="24" customHeight="1" x14ac:dyDescent="0.15">
      <c r="B29" s="18">
        <f>B28+1</f>
        <v>16</v>
      </c>
      <c r="C29" s="775" t="s">
        <v>225</v>
      </c>
      <c r="D29" s="772"/>
      <c r="E29" s="10" t="s">
        <v>86</v>
      </c>
      <c r="F29" s="135"/>
      <c r="G29" s="141"/>
      <c r="H29" s="205"/>
      <c r="I29" s="141" t="s">
        <v>268</v>
      </c>
      <c r="J29" s="205"/>
      <c r="K29" s="205"/>
      <c r="L29" s="141"/>
      <c r="M29" s="141"/>
      <c r="N29" s="141"/>
      <c r="O29" s="141"/>
      <c r="P29" s="141"/>
      <c r="Q29" s="294"/>
      <c r="R29" s="141" t="s">
        <v>268</v>
      </c>
      <c r="S29" s="141" t="s">
        <v>268</v>
      </c>
      <c r="T29" s="294" t="s">
        <v>268</v>
      </c>
      <c r="U29" s="805"/>
      <c r="V29" s="2"/>
    </row>
    <row r="30" spans="2:22" ht="12" customHeight="1" x14ac:dyDescent="0.15">
      <c r="B30" s="18">
        <f t="shared" si="0"/>
        <v>17</v>
      </c>
      <c r="C30" s="771" t="s">
        <v>168</v>
      </c>
      <c r="D30" s="772"/>
      <c r="E30" s="10" t="s">
        <v>94</v>
      </c>
      <c r="F30" s="135"/>
      <c r="G30" s="141"/>
      <c r="H30" s="205"/>
      <c r="I30" s="141" t="s">
        <v>267</v>
      </c>
      <c r="J30" s="205"/>
      <c r="K30" s="205"/>
      <c r="L30" s="141"/>
      <c r="M30" s="141"/>
      <c r="N30" s="141"/>
      <c r="O30" s="141"/>
      <c r="P30" s="141"/>
      <c r="Q30" s="294"/>
      <c r="R30" s="141" t="s">
        <v>267</v>
      </c>
      <c r="S30" s="141" t="s">
        <v>267</v>
      </c>
      <c r="T30" s="294" t="s">
        <v>267</v>
      </c>
      <c r="U30" s="805"/>
      <c r="V30" s="2"/>
    </row>
    <row r="31" spans="2:22" ht="12" customHeight="1" x14ac:dyDescent="0.15">
      <c r="B31" s="18">
        <f t="shared" si="0"/>
        <v>18</v>
      </c>
      <c r="C31" s="771" t="s">
        <v>169</v>
      </c>
      <c r="D31" s="772"/>
      <c r="E31" s="10" t="s">
        <v>91</v>
      </c>
      <c r="F31" s="135"/>
      <c r="G31" s="141"/>
      <c r="H31" s="205"/>
      <c r="I31" s="141" t="s">
        <v>267</v>
      </c>
      <c r="J31" s="205"/>
      <c r="K31" s="205"/>
      <c r="L31" s="141"/>
      <c r="M31" s="141"/>
      <c r="N31" s="141"/>
      <c r="O31" s="141"/>
      <c r="P31" s="141"/>
      <c r="Q31" s="294"/>
      <c r="R31" s="141" t="s">
        <v>267</v>
      </c>
      <c r="S31" s="141" t="s">
        <v>267</v>
      </c>
      <c r="T31" s="294" t="s">
        <v>267</v>
      </c>
      <c r="U31" s="805"/>
      <c r="V31" s="2"/>
    </row>
    <row r="32" spans="2:22" ht="12" customHeight="1" x14ac:dyDescent="0.15">
      <c r="B32" s="18">
        <f t="shared" si="0"/>
        <v>19</v>
      </c>
      <c r="C32" s="771" t="s">
        <v>170</v>
      </c>
      <c r="D32" s="772"/>
      <c r="E32" s="10" t="s">
        <v>91</v>
      </c>
      <c r="F32" s="135"/>
      <c r="G32" s="141"/>
      <c r="H32" s="205"/>
      <c r="I32" s="141" t="s">
        <v>267</v>
      </c>
      <c r="J32" s="205"/>
      <c r="K32" s="205"/>
      <c r="L32" s="141"/>
      <c r="M32" s="141"/>
      <c r="N32" s="141"/>
      <c r="O32" s="141"/>
      <c r="P32" s="141"/>
      <c r="Q32" s="294"/>
      <c r="R32" s="141" t="s">
        <v>267</v>
      </c>
      <c r="S32" s="141" t="s">
        <v>267</v>
      </c>
      <c r="T32" s="294" t="s">
        <v>267</v>
      </c>
      <c r="U32" s="805"/>
      <c r="V32" s="2"/>
    </row>
    <row r="33" spans="2:22" ht="12" customHeight="1" x14ac:dyDescent="0.15">
      <c r="B33" s="18">
        <f t="shared" si="0"/>
        <v>20</v>
      </c>
      <c r="C33" s="771" t="s">
        <v>171</v>
      </c>
      <c r="D33" s="772"/>
      <c r="E33" s="10" t="s">
        <v>91</v>
      </c>
      <c r="F33" s="135"/>
      <c r="G33" s="141"/>
      <c r="H33" s="205"/>
      <c r="I33" s="141" t="s">
        <v>267</v>
      </c>
      <c r="J33" s="205"/>
      <c r="K33" s="205"/>
      <c r="L33" s="141"/>
      <c r="M33" s="141"/>
      <c r="N33" s="141"/>
      <c r="O33" s="141"/>
      <c r="P33" s="141"/>
      <c r="Q33" s="294"/>
      <c r="R33" s="141" t="s">
        <v>267</v>
      </c>
      <c r="S33" s="141" t="s">
        <v>267</v>
      </c>
      <c r="T33" s="294" t="s">
        <v>267</v>
      </c>
      <c r="U33" s="805"/>
      <c r="V33" s="2"/>
    </row>
    <row r="34" spans="2:22" ht="12" customHeight="1" x14ac:dyDescent="0.15">
      <c r="B34" s="18">
        <f t="shared" si="0"/>
        <v>21</v>
      </c>
      <c r="C34" s="771" t="s">
        <v>221</v>
      </c>
      <c r="D34" s="772"/>
      <c r="E34" s="10" t="s">
        <v>89</v>
      </c>
      <c r="F34" s="135" t="s">
        <v>281</v>
      </c>
      <c r="G34" s="141"/>
      <c r="H34" s="205"/>
      <c r="I34" s="140">
        <v>7.0000000000000007E-2</v>
      </c>
      <c r="J34" s="205"/>
      <c r="K34" s="205"/>
      <c r="L34" s="140">
        <v>0.09</v>
      </c>
      <c r="M34" s="141"/>
      <c r="N34" s="141"/>
      <c r="O34" s="141" t="s">
        <v>281</v>
      </c>
      <c r="P34" s="141"/>
      <c r="Q34" s="294"/>
      <c r="R34" s="217">
        <v>0.09</v>
      </c>
      <c r="S34" s="141" t="s">
        <v>281</v>
      </c>
      <c r="T34" s="294" t="s">
        <v>281</v>
      </c>
      <c r="U34" s="813" t="s">
        <v>59</v>
      </c>
      <c r="V34" s="2"/>
    </row>
    <row r="35" spans="2:22" ht="12" customHeight="1" x14ac:dyDescent="0.15">
      <c r="B35" s="18">
        <f t="shared" si="0"/>
        <v>22</v>
      </c>
      <c r="C35" s="771" t="s">
        <v>36</v>
      </c>
      <c r="D35" s="772"/>
      <c r="E35" s="10" t="s">
        <v>94</v>
      </c>
      <c r="F35" s="135" t="s">
        <v>268</v>
      </c>
      <c r="G35" s="141"/>
      <c r="H35" s="205"/>
      <c r="I35" s="141" t="s">
        <v>268</v>
      </c>
      <c r="J35" s="205"/>
      <c r="K35" s="205"/>
      <c r="L35" s="141" t="s">
        <v>268</v>
      </c>
      <c r="M35" s="141"/>
      <c r="N35" s="141"/>
      <c r="O35" s="141" t="s">
        <v>268</v>
      </c>
      <c r="P35" s="141"/>
      <c r="Q35" s="294"/>
      <c r="R35" s="184" t="s">
        <v>268</v>
      </c>
      <c r="S35" s="141" t="s">
        <v>268</v>
      </c>
      <c r="T35" s="294" t="s">
        <v>268</v>
      </c>
      <c r="U35" s="808"/>
      <c r="V35" s="2"/>
    </row>
    <row r="36" spans="2:22" ht="12" customHeight="1" x14ac:dyDescent="0.15">
      <c r="B36" s="18">
        <f t="shared" si="0"/>
        <v>23</v>
      </c>
      <c r="C36" s="771" t="s">
        <v>157</v>
      </c>
      <c r="D36" s="772"/>
      <c r="E36" s="10" t="s">
        <v>111</v>
      </c>
      <c r="F36" s="135">
        <v>2E-3</v>
      </c>
      <c r="G36" s="141"/>
      <c r="H36" s="210"/>
      <c r="I36" s="141">
        <v>8.9999999999999993E-3</v>
      </c>
      <c r="J36" s="205"/>
      <c r="K36" s="205"/>
      <c r="L36" s="141">
        <v>6.0000000000000001E-3</v>
      </c>
      <c r="M36" s="141"/>
      <c r="N36" s="141"/>
      <c r="O36" s="141">
        <v>1E-3</v>
      </c>
      <c r="P36" s="141"/>
      <c r="Q36" s="294"/>
      <c r="R36" s="184">
        <v>8.9999999999999993E-3</v>
      </c>
      <c r="S36" s="141">
        <v>1E-3</v>
      </c>
      <c r="T36" s="294">
        <v>4.5000000000000005E-3</v>
      </c>
      <c r="U36" s="808"/>
      <c r="V36" s="2"/>
    </row>
    <row r="37" spans="2:22" ht="12" customHeight="1" x14ac:dyDescent="0.15">
      <c r="B37" s="18">
        <f t="shared" si="0"/>
        <v>24</v>
      </c>
      <c r="C37" s="771" t="s">
        <v>37</v>
      </c>
      <c r="D37" s="772"/>
      <c r="E37" s="10" t="s">
        <v>110</v>
      </c>
      <c r="F37" s="135" t="s">
        <v>282</v>
      </c>
      <c r="G37" s="141"/>
      <c r="H37" s="205"/>
      <c r="I37" s="141">
        <v>8.0000000000000002E-3</v>
      </c>
      <c r="J37" s="205"/>
      <c r="K37" s="205"/>
      <c r="L37" s="141">
        <v>5.0000000000000001E-3</v>
      </c>
      <c r="M37" s="141"/>
      <c r="N37" s="141"/>
      <c r="O37" s="141" t="s">
        <v>282</v>
      </c>
      <c r="P37" s="141"/>
      <c r="Q37" s="294"/>
      <c r="R37" s="184">
        <v>8.0000000000000002E-3</v>
      </c>
      <c r="S37" s="141" t="s">
        <v>282</v>
      </c>
      <c r="T37" s="294">
        <v>3.2500000000000003E-3</v>
      </c>
      <c r="U37" s="808"/>
      <c r="V37" s="2"/>
    </row>
    <row r="38" spans="2:22" ht="12" customHeight="1" x14ac:dyDescent="0.15">
      <c r="B38" s="18">
        <f t="shared" si="0"/>
        <v>25</v>
      </c>
      <c r="C38" s="771" t="s">
        <v>172</v>
      </c>
      <c r="D38" s="772"/>
      <c r="E38" s="10" t="s">
        <v>88</v>
      </c>
      <c r="F38" s="135">
        <v>1E-3</v>
      </c>
      <c r="G38" s="141"/>
      <c r="H38" s="205"/>
      <c r="I38" s="141" t="s">
        <v>267</v>
      </c>
      <c r="J38" s="205"/>
      <c r="K38" s="205"/>
      <c r="L38" s="141">
        <v>1E-3</v>
      </c>
      <c r="M38" s="141"/>
      <c r="N38" s="141"/>
      <c r="O38" s="141">
        <v>1E-3</v>
      </c>
      <c r="P38" s="141"/>
      <c r="Q38" s="294"/>
      <c r="R38" s="141">
        <v>1E-3</v>
      </c>
      <c r="S38" s="141" t="s">
        <v>267</v>
      </c>
      <c r="T38" s="294" t="s">
        <v>267</v>
      </c>
      <c r="U38" s="808"/>
      <c r="V38" s="2"/>
    </row>
    <row r="39" spans="2:22" ht="12" customHeight="1" x14ac:dyDescent="0.15">
      <c r="B39" s="18">
        <f t="shared" si="0"/>
        <v>26</v>
      </c>
      <c r="C39" s="771" t="s">
        <v>38</v>
      </c>
      <c r="D39" s="772"/>
      <c r="E39" s="10" t="s">
        <v>91</v>
      </c>
      <c r="F39" s="135" t="s">
        <v>267</v>
      </c>
      <c r="G39" s="141"/>
      <c r="H39" s="205"/>
      <c r="I39" s="141" t="s">
        <v>267</v>
      </c>
      <c r="J39" s="205"/>
      <c r="K39" s="205"/>
      <c r="L39" s="141" t="s">
        <v>267</v>
      </c>
      <c r="M39" s="141"/>
      <c r="N39" s="141"/>
      <c r="O39" s="141" t="s">
        <v>267</v>
      </c>
      <c r="P39" s="141"/>
      <c r="Q39" s="294"/>
      <c r="R39" s="184" t="s">
        <v>267</v>
      </c>
      <c r="S39" s="141" t="s">
        <v>267</v>
      </c>
      <c r="T39" s="294" t="s">
        <v>267</v>
      </c>
      <c r="U39" s="808"/>
      <c r="V39" s="2"/>
    </row>
    <row r="40" spans="2:22" ht="12" customHeight="1" x14ac:dyDescent="0.15">
      <c r="B40" s="18">
        <f t="shared" si="0"/>
        <v>27</v>
      </c>
      <c r="C40" s="771" t="s">
        <v>39</v>
      </c>
      <c r="D40" s="772"/>
      <c r="E40" s="10" t="s">
        <v>88</v>
      </c>
      <c r="F40" s="135">
        <v>5.0000000000000001E-3</v>
      </c>
      <c r="G40" s="141"/>
      <c r="H40" s="205"/>
      <c r="I40" s="141">
        <v>1.2999999999999999E-2</v>
      </c>
      <c r="J40" s="205"/>
      <c r="K40" s="205"/>
      <c r="L40" s="141">
        <v>1.0999999999999999E-2</v>
      </c>
      <c r="M40" s="141"/>
      <c r="N40" s="141"/>
      <c r="O40" s="141" t="s">
        <v>269</v>
      </c>
      <c r="P40" s="141"/>
      <c r="Q40" s="294"/>
      <c r="R40" s="184">
        <v>1.2999999999999999E-2</v>
      </c>
      <c r="S40" s="141" t="s">
        <v>269</v>
      </c>
      <c r="T40" s="294">
        <v>7.2499999999999995E-3</v>
      </c>
      <c r="U40" s="808"/>
      <c r="V40" s="2"/>
    </row>
    <row r="41" spans="2:22" ht="12" customHeight="1" x14ac:dyDescent="0.15">
      <c r="B41" s="18">
        <f t="shared" si="0"/>
        <v>28</v>
      </c>
      <c r="C41" s="771" t="s">
        <v>40</v>
      </c>
      <c r="D41" s="772"/>
      <c r="E41" s="10" t="s">
        <v>110</v>
      </c>
      <c r="F41" s="135" t="s">
        <v>282</v>
      </c>
      <c r="G41" s="140"/>
      <c r="H41" s="208"/>
      <c r="I41" s="141">
        <v>5.0000000000000001E-3</v>
      </c>
      <c r="J41" s="208"/>
      <c r="K41" s="208"/>
      <c r="L41" s="141" t="s">
        <v>282</v>
      </c>
      <c r="M41" s="140"/>
      <c r="N41" s="140"/>
      <c r="O41" s="141" t="s">
        <v>282</v>
      </c>
      <c r="P41" s="140"/>
      <c r="Q41" s="297"/>
      <c r="R41" s="141">
        <v>5.0000000000000001E-3</v>
      </c>
      <c r="S41" s="141" t="s">
        <v>282</v>
      </c>
      <c r="T41" s="294" t="s">
        <v>282</v>
      </c>
      <c r="U41" s="808"/>
      <c r="V41" s="2"/>
    </row>
    <row r="42" spans="2:22" ht="12" customHeight="1" x14ac:dyDescent="0.15">
      <c r="B42" s="18">
        <f t="shared" si="0"/>
        <v>29</v>
      </c>
      <c r="C42" s="771" t="s">
        <v>173</v>
      </c>
      <c r="D42" s="772"/>
      <c r="E42" s="10" t="s">
        <v>110</v>
      </c>
      <c r="F42" s="135">
        <v>2E-3</v>
      </c>
      <c r="G42" s="182"/>
      <c r="H42" s="210"/>
      <c r="I42" s="141">
        <v>4.0000000000000001E-3</v>
      </c>
      <c r="J42" s="210"/>
      <c r="K42" s="210"/>
      <c r="L42" s="141">
        <v>4.0000000000000001E-3</v>
      </c>
      <c r="M42" s="141"/>
      <c r="N42" s="141"/>
      <c r="O42" s="141">
        <v>1E-3</v>
      </c>
      <c r="P42" s="141"/>
      <c r="Q42" s="294"/>
      <c r="R42" s="184">
        <v>4.0000000000000001E-3</v>
      </c>
      <c r="S42" s="141">
        <v>1E-3</v>
      </c>
      <c r="T42" s="294">
        <v>2.7499999999999998E-3</v>
      </c>
      <c r="U42" s="808"/>
      <c r="V42" s="2"/>
    </row>
    <row r="43" spans="2:22" ht="12" customHeight="1" x14ac:dyDescent="0.15">
      <c r="B43" s="18">
        <f t="shared" si="0"/>
        <v>30</v>
      </c>
      <c r="C43" s="771" t="s">
        <v>174</v>
      </c>
      <c r="D43" s="772"/>
      <c r="E43" s="10" t="s">
        <v>113</v>
      </c>
      <c r="F43" s="135" t="s">
        <v>267</v>
      </c>
      <c r="G43" s="141"/>
      <c r="H43" s="205"/>
      <c r="I43" s="141" t="s">
        <v>267</v>
      </c>
      <c r="J43" s="205"/>
      <c r="K43" s="205"/>
      <c r="L43" s="141" t="s">
        <v>267</v>
      </c>
      <c r="M43" s="141"/>
      <c r="N43" s="141"/>
      <c r="O43" s="141" t="s">
        <v>267</v>
      </c>
      <c r="P43" s="141"/>
      <c r="Q43" s="294"/>
      <c r="R43" s="218" t="s">
        <v>267</v>
      </c>
      <c r="S43" s="141" t="s">
        <v>267</v>
      </c>
      <c r="T43" s="294" t="s">
        <v>267</v>
      </c>
      <c r="U43" s="808"/>
      <c r="V43" s="2"/>
    </row>
    <row r="44" spans="2:22" ht="12" customHeight="1" x14ac:dyDescent="0.15">
      <c r="B44" s="18">
        <f t="shared" si="0"/>
        <v>31</v>
      </c>
      <c r="C44" s="771" t="s">
        <v>175</v>
      </c>
      <c r="D44" s="772"/>
      <c r="E44" s="10" t="s">
        <v>114</v>
      </c>
      <c r="F44" s="135" t="s">
        <v>280</v>
      </c>
      <c r="G44" s="141"/>
      <c r="H44" s="205"/>
      <c r="I44" s="141" t="s">
        <v>280</v>
      </c>
      <c r="J44" s="205"/>
      <c r="K44" s="205"/>
      <c r="L44" s="141" t="s">
        <v>280</v>
      </c>
      <c r="M44" s="141"/>
      <c r="N44" s="141"/>
      <c r="O44" s="141" t="s">
        <v>280</v>
      </c>
      <c r="P44" s="141"/>
      <c r="Q44" s="294"/>
      <c r="R44" s="184" t="s">
        <v>280</v>
      </c>
      <c r="S44" s="141" t="s">
        <v>280</v>
      </c>
      <c r="T44" s="294" t="s">
        <v>280</v>
      </c>
      <c r="U44" s="814"/>
      <c r="V44" s="2"/>
    </row>
    <row r="45" spans="2:22" ht="12" customHeight="1" x14ac:dyDescent="0.15">
      <c r="B45" s="18">
        <f t="shared" si="0"/>
        <v>32</v>
      </c>
      <c r="C45" s="771" t="s">
        <v>41</v>
      </c>
      <c r="D45" s="772"/>
      <c r="E45" s="10" t="s">
        <v>108</v>
      </c>
      <c r="F45" s="139"/>
      <c r="G45" s="140"/>
      <c r="H45" s="208"/>
      <c r="I45" s="141" t="s">
        <v>274</v>
      </c>
      <c r="J45" s="208"/>
      <c r="K45" s="208"/>
      <c r="L45" s="140"/>
      <c r="M45" s="140"/>
      <c r="N45" s="140"/>
      <c r="O45" s="140"/>
      <c r="P45" s="140"/>
      <c r="Q45" s="297"/>
      <c r="R45" s="140" t="s">
        <v>267</v>
      </c>
      <c r="S45" s="140" t="s">
        <v>267</v>
      </c>
      <c r="T45" s="297" t="s">
        <v>267</v>
      </c>
      <c r="U45" s="813" t="s">
        <v>58</v>
      </c>
      <c r="V45" s="2"/>
    </row>
    <row r="46" spans="2:22" ht="12" customHeight="1" x14ac:dyDescent="0.15">
      <c r="B46" s="18">
        <f t="shared" si="0"/>
        <v>33</v>
      </c>
      <c r="C46" s="771" t="s">
        <v>42</v>
      </c>
      <c r="D46" s="772"/>
      <c r="E46" s="10" t="s">
        <v>87</v>
      </c>
      <c r="F46" s="139"/>
      <c r="G46" s="140"/>
      <c r="H46" s="208"/>
      <c r="I46" s="140">
        <v>0.02</v>
      </c>
      <c r="J46" s="208"/>
      <c r="K46" s="208"/>
      <c r="L46" s="140"/>
      <c r="M46" s="140"/>
      <c r="N46" s="140"/>
      <c r="O46" s="140"/>
      <c r="P46" s="140"/>
      <c r="Q46" s="297"/>
      <c r="R46" s="140">
        <v>0.02</v>
      </c>
      <c r="S46" s="140">
        <v>0.02</v>
      </c>
      <c r="T46" s="297">
        <v>0.02</v>
      </c>
      <c r="U46" s="808"/>
      <c r="V46" s="2"/>
    </row>
    <row r="47" spans="2:22" ht="12" customHeight="1" x14ac:dyDescent="0.15">
      <c r="B47" s="18">
        <f t="shared" si="0"/>
        <v>34</v>
      </c>
      <c r="C47" s="771" t="s">
        <v>43</v>
      </c>
      <c r="D47" s="772"/>
      <c r="E47" s="10" t="s">
        <v>93</v>
      </c>
      <c r="F47" s="139"/>
      <c r="G47" s="140"/>
      <c r="H47" s="208"/>
      <c r="I47" s="141" t="s">
        <v>283</v>
      </c>
      <c r="J47" s="208"/>
      <c r="K47" s="208"/>
      <c r="L47" s="140"/>
      <c r="M47" s="140"/>
      <c r="N47" s="140"/>
      <c r="O47" s="140"/>
      <c r="P47" s="140"/>
      <c r="Q47" s="297"/>
      <c r="R47" s="141" t="s">
        <v>283</v>
      </c>
      <c r="S47" s="140" t="s">
        <v>283</v>
      </c>
      <c r="T47" s="294" t="s">
        <v>283</v>
      </c>
      <c r="U47" s="808"/>
      <c r="V47" s="2"/>
    </row>
    <row r="48" spans="2:22" ht="12" customHeight="1" x14ac:dyDescent="0.15">
      <c r="B48" s="18">
        <f t="shared" si="0"/>
        <v>35</v>
      </c>
      <c r="C48" s="771" t="s">
        <v>44</v>
      </c>
      <c r="D48" s="772"/>
      <c r="E48" s="10" t="s">
        <v>108</v>
      </c>
      <c r="F48" s="139"/>
      <c r="G48" s="140"/>
      <c r="H48" s="208"/>
      <c r="I48" s="141" t="s">
        <v>274</v>
      </c>
      <c r="J48" s="208"/>
      <c r="K48" s="208"/>
      <c r="L48" s="140"/>
      <c r="M48" s="140"/>
      <c r="N48" s="140"/>
      <c r="O48" s="140"/>
      <c r="P48" s="140"/>
      <c r="Q48" s="297"/>
      <c r="R48" s="140" t="s">
        <v>274</v>
      </c>
      <c r="S48" s="140" t="s">
        <v>274</v>
      </c>
      <c r="T48" s="297" t="s">
        <v>274</v>
      </c>
      <c r="U48" s="808"/>
      <c r="V48" s="2"/>
    </row>
    <row r="49" spans="2:22" ht="12" customHeight="1" x14ac:dyDescent="0.15">
      <c r="B49" s="18">
        <f t="shared" si="0"/>
        <v>36</v>
      </c>
      <c r="C49" s="771" t="s">
        <v>45</v>
      </c>
      <c r="D49" s="772"/>
      <c r="E49" s="10" t="s">
        <v>63</v>
      </c>
      <c r="F49" s="132"/>
      <c r="G49" s="71"/>
      <c r="H49" s="209"/>
      <c r="I49" s="179">
        <v>10</v>
      </c>
      <c r="J49" s="209"/>
      <c r="K49" s="209"/>
      <c r="L49" s="71"/>
      <c r="M49" s="71"/>
      <c r="N49" s="71"/>
      <c r="O49" s="71"/>
      <c r="P49" s="71"/>
      <c r="Q49" s="296"/>
      <c r="R49" s="179">
        <v>10</v>
      </c>
      <c r="S49" s="179">
        <v>10</v>
      </c>
      <c r="T49" s="293">
        <v>10</v>
      </c>
      <c r="U49" s="808"/>
      <c r="V49" s="2"/>
    </row>
    <row r="50" spans="2:22" ht="12" customHeight="1" x14ac:dyDescent="0.15">
      <c r="B50" s="18">
        <f t="shared" si="0"/>
        <v>37</v>
      </c>
      <c r="C50" s="771" t="s">
        <v>46</v>
      </c>
      <c r="D50" s="772"/>
      <c r="E50" s="10" t="s">
        <v>105</v>
      </c>
      <c r="F50" s="135"/>
      <c r="G50" s="141"/>
      <c r="H50" s="205"/>
      <c r="I50" s="141" t="s">
        <v>267</v>
      </c>
      <c r="J50" s="205"/>
      <c r="K50" s="205"/>
      <c r="L50" s="141"/>
      <c r="M50" s="141"/>
      <c r="N50" s="141"/>
      <c r="O50" s="141"/>
      <c r="P50" s="141"/>
      <c r="Q50" s="294"/>
      <c r="R50" s="184" t="s">
        <v>267</v>
      </c>
      <c r="S50" s="141" t="s">
        <v>267</v>
      </c>
      <c r="T50" s="294" t="s">
        <v>267</v>
      </c>
      <c r="U50" s="814"/>
      <c r="V50" s="2"/>
    </row>
    <row r="51" spans="2:22" ht="12" customHeight="1" x14ac:dyDescent="0.15">
      <c r="B51" s="18">
        <f t="shared" si="0"/>
        <v>38</v>
      </c>
      <c r="C51" s="771" t="s">
        <v>47</v>
      </c>
      <c r="D51" s="772"/>
      <c r="E51" s="10" t="s">
        <v>63</v>
      </c>
      <c r="F51" s="133">
        <v>13</v>
      </c>
      <c r="G51" s="179">
        <v>11</v>
      </c>
      <c r="H51" s="204">
        <v>11</v>
      </c>
      <c r="I51" s="179">
        <v>11</v>
      </c>
      <c r="J51" s="204">
        <v>35</v>
      </c>
      <c r="K51" s="204">
        <v>14</v>
      </c>
      <c r="L51" s="179">
        <v>24</v>
      </c>
      <c r="M51" s="179">
        <v>18</v>
      </c>
      <c r="N51" s="179">
        <v>18</v>
      </c>
      <c r="O51" s="179">
        <v>13</v>
      </c>
      <c r="P51" s="179">
        <v>14</v>
      </c>
      <c r="Q51" s="293">
        <v>15</v>
      </c>
      <c r="R51" s="179">
        <v>35</v>
      </c>
      <c r="S51" s="179">
        <v>11</v>
      </c>
      <c r="T51" s="293">
        <v>16.416666666666668</v>
      </c>
      <c r="U51" s="8" t="s">
        <v>449</v>
      </c>
      <c r="V51" s="2"/>
    </row>
    <row r="52" spans="2:22" ht="12" customHeight="1" x14ac:dyDescent="0.15">
      <c r="B52" s="18">
        <f t="shared" si="0"/>
        <v>39</v>
      </c>
      <c r="C52" s="771" t="s">
        <v>48</v>
      </c>
      <c r="D52" s="772"/>
      <c r="E52" s="10" t="s">
        <v>64</v>
      </c>
      <c r="F52" s="133"/>
      <c r="G52" s="179"/>
      <c r="H52" s="204"/>
      <c r="I52" s="179">
        <v>24</v>
      </c>
      <c r="J52" s="204"/>
      <c r="K52" s="204"/>
      <c r="L52" s="179"/>
      <c r="M52" s="179"/>
      <c r="N52" s="179"/>
      <c r="O52" s="179"/>
      <c r="P52" s="179"/>
      <c r="Q52" s="293"/>
      <c r="R52" s="179">
        <v>24</v>
      </c>
      <c r="S52" s="179">
        <v>24</v>
      </c>
      <c r="T52" s="293">
        <v>24</v>
      </c>
      <c r="U52" s="805" t="s">
        <v>450</v>
      </c>
      <c r="V52" s="2"/>
    </row>
    <row r="53" spans="2:22" ht="12" customHeight="1" x14ac:dyDescent="0.15">
      <c r="B53" s="18">
        <f t="shared" si="0"/>
        <v>40</v>
      </c>
      <c r="C53" s="771" t="s">
        <v>49</v>
      </c>
      <c r="D53" s="772"/>
      <c r="E53" s="10" t="s">
        <v>65</v>
      </c>
      <c r="F53" s="133"/>
      <c r="G53" s="179"/>
      <c r="H53" s="204"/>
      <c r="I53" s="179">
        <v>65</v>
      </c>
      <c r="J53" s="204"/>
      <c r="K53" s="204"/>
      <c r="L53" s="179"/>
      <c r="M53" s="179"/>
      <c r="N53" s="179"/>
      <c r="O53" s="179"/>
      <c r="P53" s="179"/>
      <c r="Q53" s="293"/>
      <c r="R53" s="179">
        <v>65</v>
      </c>
      <c r="S53" s="179">
        <v>65</v>
      </c>
      <c r="T53" s="293">
        <v>65</v>
      </c>
      <c r="U53" s="805"/>
      <c r="V53" s="2"/>
    </row>
    <row r="54" spans="2:22" ht="12" customHeight="1" x14ac:dyDescent="0.15">
      <c r="B54" s="18">
        <f t="shared" si="0"/>
        <v>41</v>
      </c>
      <c r="C54" s="771" t="s">
        <v>50</v>
      </c>
      <c r="D54" s="772"/>
      <c r="E54" s="10" t="s">
        <v>87</v>
      </c>
      <c r="F54" s="139"/>
      <c r="G54" s="140"/>
      <c r="H54" s="208"/>
      <c r="I54" s="141" t="s">
        <v>275</v>
      </c>
      <c r="J54" s="208"/>
      <c r="K54" s="208"/>
      <c r="L54" s="140"/>
      <c r="M54" s="140"/>
      <c r="N54" s="140"/>
      <c r="O54" s="140"/>
      <c r="P54" s="140"/>
      <c r="Q54" s="297"/>
      <c r="R54" s="140" t="s">
        <v>275</v>
      </c>
      <c r="S54" s="140" t="s">
        <v>275</v>
      </c>
      <c r="T54" s="297" t="s">
        <v>275</v>
      </c>
      <c r="U54" s="805" t="s">
        <v>60</v>
      </c>
      <c r="V54" s="2"/>
    </row>
    <row r="55" spans="2:22" ht="12" customHeight="1" x14ac:dyDescent="0.15">
      <c r="B55" s="18">
        <f t="shared" si="0"/>
        <v>42</v>
      </c>
      <c r="C55" s="771" t="s">
        <v>216</v>
      </c>
      <c r="D55" s="772"/>
      <c r="E55" s="10" t="s">
        <v>115</v>
      </c>
      <c r="F55" s="156"/>
      <c r="G55" s="224"/>
      <c r="H55" s="235"/>
      <c r="I55" s="141" t="s">
        <v>276</v>
      </c>
      <c r="J55" s="235"/>
      <c r="K55" s="235"/>
      <c r="L55" s="224"/>
      <c r="M55" s="224"/>
      <c r="N55" s="224"/>
      <c r="O55" s="224"/>
      <c r="P55" s="224"/>
      <c r="Q55" s="299"/>
      <c r="R55" s="370" t="s">
        <v>276</v>
      </c>
      <c r="S55" s="183" t="s">
        <v>276</v>
      </c>
      <c r="T55" s="369" t="s">
        <v>276</v>
      </c>
      <c r="U55" s="805"/>
      <c r="V55" s="2"/>
    </row>
    <row r="56" spans="2:22" ht="12" customHeight="1" x14ac:dyDescent="0.15">
      <c r="B56" s="18">
        <f t="shared" si="0"/>
        <v>43</v>
      </c>
      <c r="C56" s="771" t="s">
        <v>217</v>
      </c>
      <c r="D56" s="772"/>
      <c r="E56" s="10" t="s">
        <v>115</v>
      </c>
      <c r="F56" s="156"/>
      <c r="G56" s="224"/>
      <c r="H56" s="235"/>
      <c r="I56" s="141" t="s">
        <v>276</v>
      </c>
      <c r="J56" s="235"/>
      <c r="K56" s="235"/>
      <c r="L56" s="224"/>
      <c r="M56" s="224"/>
      <c r="N56" s="224"/>
      <c r="O56" s="224"/>
      <c r="P56" s="224"/>
      <c r="Q56" s="299"/>
      <c r="R56" s="371" t="s">
        <v>276</v>
      </c>
      <c r="S56" s="372" t="s">
        <v>276</v>
      </c>
      <c r="T56" s="373" t="s">
        <v>276</v>
      </c>
      <c r="U56" s="805"/>
      <c r="V56" s="2"/>
    </row>
    <row r="57" spans="2:22" ht="12" customHeight="1" x14ac:dyDescent="0.15">
      <c r="B57" s="18">
        <f t="shared" si="0"/>
        <v>44</v>
      </c>
      <c r="C57" s="771" t="s">
        <v>51</v>
      </c>
      <c r="D57" s="772"/>
      <c r="E57" s="10" t="s">
        <v>94</v>
      </c>
      <c r="F57" s="135"/>
      <c r="G57" s="141"/>
      <c r="H57" s="205"/>
      <c r="I57" s="141" t="s">
        <v>273</v>
      </c>
      <c r="J57" s="205"/>
      <c r="K57" s="205"/>
      <c r="L57" s="141"/>
      <c r="M57" s="141"/>
      <c r="N57" s="141"/>
      <c r="O57" s="141"/>
      <c r="P57" s="141"/>
      <c r="Q57" s="294"/>
      <c r="R57" s="184" t="s">
        <v>273</v>
      </c>
      <c r="S57" s="141" t="s">
        <v>273</v>
      </c>
      <c r="T57" s="294" t="s">
        <v>273</v>
      </c>
      <c r="U57" s="805"/>
      <c r="V57" s="2"/>
    </row>
    <row r="58" spans="2:22" ht="12" customHeight="1" x14ac:dyDescent="0.15">
      <c r="B58" s="18">
        <f t="shared" si="0"/>
        <v>45</v>
      </c>
      <c r="C58" s="771" t="s">
        <v>52</v>
      </c>
      <c r="D58" s="772"/>
      <c r="E58" s="10" t="s">
        <v>116</v>
      </c>
      <c r="F58" s="138"/>
      <c r="G58" s="182"/>
      <c r="H58" s="210"/>
      <c r="I58" s="141" t="s">
        <v>277</v>
      </c>
      <c r="J58" s="210"/>
      <c r="K58" s="210"/>
      <c r="L58" s="182"/>
      <c r="M58" s="182"/>
      <c r="N58" s="182"/>
      <c r="O58" s="182"/>
      <c r="P58" s="182"/>
      <c r="Q58" s="298"/>
      <c r="R58" s="218" t="s">
        <v>277</v>
      </c>
      <c r="S58" s="182" t="s">
        <v>277</v>
      </c>
      <c r="T58" s="298" t="s">
        <v>277</v>
      </c>
      <c r="U58" s="805"/>
      <c r="V58" s="2"/>
    </row>
    <row r="59" spans="2:22" ht="12" customHeight="1" x14ac:dyDescent="0.15">
      <c r="B59" s="27">
        <f t="shared" si="0"/>
        <v>46</v>
      </c>
      <c r="C59" s="771" t="s">
        <v>581</v>
      </c>
      <c r="D59" s="772"/>
      <c r="E59" s="10" t="s">
        <v>95</v>
      </c>
      <c r="F59" s="132" t="s">
        <v>284</v>
      </c>
      <c r="G59" s="71">
        <v>0.3</v>
      </c>
      <c r="H59" s="71">
        <v>0.4</v>
      </c>
      <c r="I59" s="71">
        <v>0.6</v>
      </c>
      <c r="J59" s="209">
        <v>0.5</v>
      </c>
      <c r="K59" s="209">
        <v>0.5</v>
      </c>
      <c r="L59" s="71" t="s">
        <v>284</v>
      </c>
      <c r="M59" s="71">
        <v>0.3</v>
      </c>
      <c r="N59" s="71">
        <v>0.4</v>
      </c>
      <c r="O59" s="71" t="s">
        <v>284</v>
      </c>
      <c r="P59" s="71" t="s">
        <v>284</v>
      </c>
      <c r="Q59" s="296">
        <v>0.3</v>
      </c>
      <c r="R59" s="132">
        <v>0.6</v>
      </c>
      <c r="S59" s="71" t="s">
        <v>284</v>
      </c>
      <c r="T59" s="296" t="s">
        <v>284</v>
      </c>
      <c r="U59" s="805" t="s">
        <v>61</v>
      </c>
      <c r="V59" s="2"/>
    </row>
    <row r="60" spans="2:22" ht="12" customHeight="1" x14ac:dyDescent="0.15">
      <c r="B60" s="18">
        <f t="shared" si="0"/>
        <v>47</v>
      </c>
      <c r="C60" s="771" t="s">
        <v>580</v>
      </c>
      <c r="D60" s="772"/>
      <c r="E60" s="10" t="s">
        <v>66</v>
      </c>
      <c r="F60" s="132">
        <v>7.3</v>
      </c>
      <c r="G60" s="71">
        <v>7.4</v>
      </c>
      <c r="H60" s="71">
        <v>7.4</v>
      </c>
      <c r="I60" s="71">
        <v>7.3</v>
      </c>
      <c r="J60" s="209">
        <v>6.9</v>
      </c>
      <c r="K60" s="209">
        <v>7.3</v>
      </c>
      <c r="L60" s="71">
        <v>7.3</v>
      </c>
      <c r="M60" s="71">
        <v>7.4</v>
      </c>
      <c r="N60" s="71">
        <v>7.1</v>
      </c>
      <c r="O60" s="71">
        <v>7.1</v>
      </c>
      <c r="P60" s="71">
        <v>7.1</v>
      </c>
      <c r="Q60" s="296">
        <v>7.2</v>
      </c>
      <c r="R60" s="132">
        <v>7.4</v>
      </c>
      <c r="S60" s="71">
        <v>6.9</v>
      </c>
      <c r="T60" s="296">
        <v>7.2333333333333316</v>
      </c>
      <c r="U60" s="805"/>
      <c r="V60" s="2"/>
    </row>
    <row r="61" spans="2:22" ht="12" customHeight="1" x14ac:dyDescent="0.15">
      <c r="B61" s="18">
        <f t="shared" si="0"/>
        <v>48</v>
      </c>
      <c r="C61" s="771" t="s">
        <v>53</v>
      </c>
      <c r="D61" s="772"/>
      <c r="E61" s="10" t="s">
        <v>119</v>
      </c>
      <c r="F61" s="133" t="s">
        <v>568</v>
      </c>
      <c r="G61" s="179" t="s">
        <v>568</v>
      </c>
      <c r="H61" s="179" t="s">
        <v>568</v>
      </c>
      <c r="I61" s="179" t="s">
        <v>569</v>
      </c>
      <c r="J61" s="204" t="s">
        <v>568</v>
      </c>
      <c r="K61" s="204" t="s">
        <v>568</v>
      </c>
      <c r="L61" s="179" t="s">
        <v>568</v>
      </c>
      <c r="M61" s="179" t="s">
        <v>568</v>
      </c>
      <c r="N61" s="179" t="s">
        <v>568</v>
      </c>
      <c r="O61" s="179" t="s">
        <v>568</v>
      </c>
      <c r="P61" s="179" t="s">
        <v>568</v>
      </c>
      <c r="Q61" s="293" t="s">
        <v>568</v>
      </c>
      <c r="R61" s="133"/>
      <c r="S61" s="179"/>
      <c r="T61" s="293"/>
      <c r="U61" s="805"/>
      <c r="V61" s="2"/>
    </row>
    <row r="62" spans="2:22" ht="12" customHeight="1" x14ac:dyDescent="0.15">
      <c r="B62" s="18">
        <f t="shared" si="0"/>
        <v>49</v>
      </c>
      <c r="C62" s="771" t="s">
        <v>54</v>
      </c>
      <c r="D62" s="772"/>
      <c r="E62" s="10" t="s">
        <v>119</v>
      </c>
      <c r="F62" s="133" t="s">
        <v>568</v>
      </c>
      <c r="G62" s="179" t="s">
        <v>568</v>
      </c>
      <c r="H62" s="179" t="s">
        <v>568</v>
      </c>
      <c r="I62" s="179" t="s">
        <v>569</v>
      </c>
      <c r="J62" s="204" t="s">
        <v>568</v>
      </c>
      <c r="K62" s="204" t="s">
        <v>568</v>
      </c>
      <c r="L62" s="179" t="s">
        <v>568</v>
      </c>
      <c r="M62" s="179" t="s">
        <v>568</v>
      </c>
      <c r="N62" s="179" t="s">
        <v>568</v>
      </c>
      <c r="O62" s="179" t="s">
        <v>568</v>
      </c>
      <c r="P62" s="179" t="s">
        <v>568</v>
      </c>
      <c r="Q62" s="293" t="s">
        <v>568</v>
      </c>
      <c r="R62" s="133"/>
      <c r="S62" s="179"/>
      <c r="T62" s="293"/>
      <c r="U62" s="805"/>
      <c r="V62" s="2"/>
    </row>
    <row r="63" spans="2:22" ht="12" customHeight="1" x14ac:dyDescent="0.15">
      <c r="B63" s="18">
        <f t="shared" si="0"/>
        <v>50</v>
      </c>
      <c r="C63" s="771" t="s">
        <v>55</v>
      </c>
      <c r="D63" s="772"/>
      <c r="E63" s="10" t="s">
        <v>117</v>
      </c>
      <c r="F63" s="132" t="s">
        <v>285</v>
      </c>
      <c r="G63" s="71" t="s">
        <v>285</v>
      </c>
      <c r="H63" s="71" t="s">
        <v>285</v>
      </c>
      <c r="I63" s="71" t="s">
        <v>285</v>
      </c>
      <c r="J63" s="209" t="s">
        <v>285</v>
      </c>
      <c r="K63" s="209" t="s">
        <v>285</v>
      </c>
      <c r="L63" s="141" t="s">
        <v>285</v>
      </c>
      <c r="M63" s="71" t="s">
        <v>285</v>
      </c>
      <c r="N63" s="71" t="s">
        <v>285</v>
      </c>
      <c r="O63" s="71" t="s">
        <v>285</v>
      </c>
      <c r="P63" s="71" t="s">
        <v>285</v>
      </c>
      <c r="Q63" s="296" t="s">
        <v>285</v>
      </c>
      <c r="R63" s="132" t="s">
        <v>285</v>
      </c>
      <c r="S63" s="71" t="s">
        <v>285</v>
      </c>
      <c r="T63" s="296" t="s">
        <v>285</v>
      </c>
      <c r="U63" s="805"/>
      <c r="V63" s="2"/>
    </row>
    <row r="64" spans="2:22" ht="12" customHeight="1" thickBot="1" x14ac:dyDescent="0.2">
      <c r="B64" s="23">
        <f t="shared" si="0"/>
        <v>51</v>
      </c>
      <c r="C64" s="769" t="s">
        <v>56</v>
      </c>
      <c r="D64" s="770"/>
      <c r="E64" s="24" t="s">
        <v>118</v>
      </c>
      <c r="F64" s="145" t="s">
        <v>271</v>
      </c>
      <c r="G64" s="201" t="s">
        <v>271</v>
      </c>
      <c r="H64" s="201" t="s">
        <v>271</v>
      </c>
      <c r="I64" s="201" t="s">
        <v>271</v>
      </c>
      <c r="J64" s="201" t="s">
        <v>271</v>
      </c>
      <c r="K64" s="201" t="s">
        <v>271</v>
      </c>
      <c r="L64" s="275" t="s">
        <v>271</v>
      </c>
      <c r="M64" s="308" t="s">
        <v>271</v>
      </c>
      <c r="N64" s="323" t="s">
        <v>271</v>
      </c>
      <c r="O64" s="229" t="s">
        <v>271</v>
      </c>
      <c r="P64" s="358" t="s">
        <v>271</v>
      </c>
      <c r="Q64" s="343" t="s">
        <v>271</v>
      </c>
      <c r="R64" s="364" t="s">
        <v>271</v>
      </c>
      <c r="S64" s="365" t="s">
        <v>271</v>
      </c>
      <c r="T64" s="300" t="s">
        <v>271</v>
      </c>
      <c r="U64" s="806"/>
      <c r="V64" s="2"/>
    </row>
    <row r="65" spans="2:22" ht="15" customHeight="1" thickBot="1" x14ac:dyDescent="0.2">
      <c r="B65" s="816" t="s">
        <v>124</v>
      </c>
      <c r="C65" s="817"/>
      <c r="D65" s="817"/>
      <c r="E65" s="818"/>
      <c r="F65" s="174" t="s">
        <v>239</v>
      </c>
      <c r="G65" s="89" t="s">
        <v>239</v>
      </c>
      <c r="H65" s="89" t="s">
        <v>239</v>
      </c>
      <c r="I65" s="89" t="s">
        <v>257</v>
      </c>
      <c r="J65" s="89" t="s">
        <v>239</v>
      </c>
      <c r="K65" s="89" t="s">
        <v>239</v>
      </c>
      <c r="L65" s="89" t="s">
        <v>239</v>
      </c>
      <c r="M65" s="89" t="s">
        <v>239</v>
      </c>
      <c r="N65" s="89" t="s">
        <v>239</v>
      </c>
      <c r="O65" s="89" t="s">
        <v>239</v>
      </c>
      <c r="P65" s="89" t="s">
        <v>239</v>
      </c>
      <c r="Q65" s="377" t="s">
        <v>239</v>
      </c>
      <c r="R65" s="359"/>
      <c r="S65" s="359"/>
      <c r="T65" s="359"/>
      <c r="V65" s="2"/>
    </row>
    <row r="66" spans="2:22" ht="15" customHeight="1" thickBot="1" x14ac:dyDescent="0.2">
      <c r="B66" s="816" t="s">
        <v>555</v>
      </c>
      <c r="C66" s="817"/>
      <c r="D66" s="817"/>
      <c r="E66" s="818"/>
      <c r="F66" s="128" t="s">
        <v>183</v>
      </c>
      <c r="G66" s="173" t="s">
        <v>459</v>
      </c>
      <c r="H66" s="173" t="s">
        <v>463</v>
      </c>
      <c r="I66" s="173" t="s">
        <v>176</v>
      </c>
      <c r="J66" s="173" t="s">
        <v>463</v>
      </c>
      <c r="K66" s="173" t="s">
        <v>463</v>
      </c>
      <c r="L66" s="173" t="s">
        <v>183</v>
      </c>
      <c r="M66" s="173" t="s">
        <v>463</v>
      </c>
      <c r="N66" s="173" t="s">
        <v>463</v>
      </c>
      <c r="O66" s="173" t="s">
        <v>183</v>
      </c>
      <c r="P66" s="173" t="s">
        <v>463</v>
      </c>
      <c r="Q66" s="302" t="s">
        <v>463</v>
      </c>
      <c r="S66" s="5"/>
      <c r="T66" s="77"/>
      <c r="V66" s="2"/>
    </row>
    <row r="67" spans="2:22" ht="12" customHeight="1" x14ac:dyDescent="0.15">
      <c r="C67" s="3" t="s">
        <v>552</v>
      </c>
      <c r="D67" s="1"/>
      <c r="E67" s="4"/>
      <c r="F67" s="4"/>
      <c r="G67" s="4"/>
      <c r="H67" s="4"/>
      <c r="I67" s="4"/>
      <c r="J67" s="4"/>
      <c r="K67" s="4"/>
      <c r="L67" s="56"/>
      <c r="M67" s="4"/>
      <c r="N67" s="4"/>
      <c r="O67" s="4"/>
      <c r="P67" s="4"/>
      <c r="Q67" s="4"/>
      <c r="R67" s="815"/>
      <c r="S67" s="815"/>
      <c r="T67" s="815"/>
      <c r="V67" s="4"/>
    </row>
    <row r="68" spans="2:22" ht="12" customHeight="1" x14ac:dyDescent="0.15">
      <c r="B68" s="1"/>
      <c r="D68" s="26"/>
      <c r="E68" s="26"/>
      <c r="F68" s="26"/>
      <c r="G68" s="26"/>
      <c r="H68" s="26"/>
      <c r="I68" s="26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6"/>
      <c r="D69" s="26"/>
      <c r="E69" s="26"/>
      <c r="F69" s="26"/>
      <c r="G69" s="26"/>
      <c r="H69" s="26"/>
      <c r="I69" s="26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G3:I3"/>
    <mergeCell ref="G4:I4"/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22:D22"/>
    <mergeCell ref="C19:D19"/>
    <mergeCell ref="C20:D20"/>
    <mergeCell ref="C21:D21"/>
    <mergeCell ref="F13:Q13"/>
    <mergeCell ref="C26:D26"/>
    <mergeCell ref="U59:U64"/>
    <mergeCell ref="U6:U12"/>
    <mergeCell ref="T6:T9"/>
    <mergeCell ref="U52:U53"/>
    <mergeCell ref="U27:U33"/>
    <mergeCell ref="U34:U44"/>
    <mergeCell ref="U14:U15"/>
    <mergeCell ref="U22:U26"/>
    <mergeCell ref="U45:U50"/>
    <mergeCell ref="U54:U58"/>
    <mergeCell ref="U16:U21"/>
    <mergeCell ref="R6:R9"/>
    <mergeCell ref="S6:S9"/>
    <mergeCell ref="R13:T13"/>
    <mergeCell ref="B4:C4"/>
    <mergeCell ref="C15:D15"/>
    <mergeCell ref="C16:D16"/>
    <mergeCell ref="D8:E8"/>
    <mergeCell ref="D7:E7"/>
    <mergeCell ref="D9:E9"/>
    <mergeCell ref="D12:E12"/>
    <mergeCell ref="B6:C12"/>
    <mergeCell ref="D10:E10"/>
    <mergeCell ref="D11:E11"/>
    <mergeCell ref="D6:E6"/>
    <mergeCell ref="C27:D27"/>
    <mergeCell ref="C28:D28"/>
    <mergeCell ref="C29:D29"/>
    <mergeCell ref="C38:D38"/>
    <mergeCell ref="C34:D34"/>
    <mergeCell ref="C30:D30"/>
    <mergeCell ref="C31:D31"/>
    <mergeCell ref="C32:D32"/>
    <mergeCell ref="C33:D33"/>
    <mergeCell ref="C40:D40"/>
    <mergeCell ref="C41:D41"/>
    <mergeCell ref="C35:D35"/>
    <mergeCell ref="C36:D36"/>
    <mergeCell ref="C37:D37"/>
    <mergeCell ref="C39:D39"/>
    <mergeCell ref="C47:D47"/>
    <mergeCell ref="C48:D48"/>
    <mergeCell ref="C49:D49"/>
    <mergeCell ref="C42:D42"/>
    <mergeCell ref="C43:D43"/>
    <mergeCell ref="C44:D44"/>
    <mergeCell ref="C45:D45"/>
    <mergeCell ref="C46:D46"/>
    <mergeCell ref="C64:D64"/>
    <mergeCell ref="C58:D58"/>
    <mergeCell ref="C59:D59"/>
    <mergeCell ref="C60:D60"/>
    <mergeCell ref="B1:M1"/>
    <mergeCell ref="C61:D61"/>
    <mergeCell ref="C62:D62"/>
    <mergeCell ref="C63:D63"/>
    <mergeCell ref="C54:D54"/>
    <mergeCell ref="C55:D55"/>
    <mergeCell ref="C56:D56"/>
    <mergeCell ref="C57:D57"/>
    <mergeCell ref="C50:D50"/>
    <mergeCell ref="C51:D51"/>
    <mergeCell ref="C52:D52"/>
    <mergeCell ref="C53:D53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1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検査計画</vt:lpstr>
      <vt:lpstr>毎日検査</vt:lpstr>
      <vt:lpstr>1 浄水（基準）</vt:lpstr>
      <vt:lpstr>1 浄水（他）</vt:lpstr>
      <vt:lpstr>1 浄水（農薬）</vt:lpstr>
      <vt:lpstr>2 松山（基準）</vt:lpstr>
      <vt:lpstr>2 松山（他）</vt:lpstr>
      <vt:lpstr>3 酒田（基準）</vt:lpstr>
      <vt:lpstr>4 平田２（基準）</vt:lpstr>
      <vt:lpstr>原水（基準等） </vt:lpstr>
      <vt:lpstr>原水（他）</vt:lpstr>
      <vt:lpstr>原水（農薬）</vt:lpstr>
      <vt:lpstr>ダム</vt:lpstr>
      <vt:lpstr>ダム（その他）</vt:lpstr>
      <vt:lpstr>田沢川</vt:lpstr>
      <vt:lpstr>田沢川（その他） </vt:lpstr>
      <vt:lpstr>沈澱水</vt:lpstr>
      <vt:lpstr>ろ過水</vt:lpstr>
      <vt:lpstr>'1 浄水（基準）'!Print_Area</vt:lpstr>
      <vt:lpstr>'1 浄水（他）'!Print_Area</vt:lpstr>
      <vt:lpstr>'1 浄水（農薬）'!Print_Area</vt:lpstr>
      <vt:lpstr>'2 松山（基準）'!Print_Area</vt:lpstr>
      <vt:lpstr>'2 松山（他）'!Print_Area</vt:lpstr>
      <vt:lpstr>'3 酒田（基準）'!Print_Area</vt:lpstr>
      <vt:lpstr>'4 平田２（基準）'!Print_Area</vt:lpstr>
      <vt:lpstr>ダム!Print_Area</vt:lpstr>
      <vt:lpstr>'ダム（その他）'!Print_Area</vt:lpstr>
      <vt:lpstr>ろ過水!Print_Area</vt:lpstr>
      <vt:lpstr>検査計画!Print_Area</vt:lpstr>
      <vt:lpstr>'原水（基準等） '!Print_Area</vt:lpstr>
      <vt:lpstr>'原水（他）'!Print_Area</vt:lpstr>
      <vt:lpstr>'原水（農薬）'!Print_Area</vt:lpstr>
      <vt:lpstr>沈澱水!Print_Area</vt:lpstr>
      <vt:lpstr>田沢川!Print_Area</vt:lpstr>
      <vt:lpstr>'田沢川（その他） '!Print_Area</vt:lpstr>
    </vt:vector>
  </TitlesOfParts>
  <Company>水道管理課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suikan5</dc:creator>
  <cp:lastModifiedBy>user</cp:lastModifiedBy>
  <cp:lastPrinted>2025-06-23T01:05:28Z</cp:lastPrinted>
  <dcterms:created xsi:type="dcterms:W3CDTF">2002-06-05T06:48:03Z</dcterms:created>
  <dcterms:modified xsi:type="dcterms:W3CDTF">2025-06-23T01:32:35Z</dcterms:modified>
</cp:coreProperties>
</file>