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d23-77\Desktop\【経営比較分析表】2023_064289_46_1718\"/>
    </mc:Choice>
  </mc:AlternateContent>
  <workbookProtection workbookAlgorithmName="SHA-512" workbookHashValue="qbSsldkfOGCq2Svsl3JpCfk2jgnTfOCfTUnruaq2n1KGRk8ia8KfIBIaht97ZA6YP0y19BnPr+NXjVfFnUM7oQ==" workbookSaltValue="OF5UHKPJ31agSyycSzjdZQ==" workbookSpinCount="100000" lockStructure="1"/>
  <bookViews>
    <workbookView xWindow="0" yWindow="0" windowWidth="23040" windowHeight="8376"/>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<sst xmlns="http://schemas.openxmlformats.org/spreadsheetml/2006/main" count="231" uniqueCount="116">
  <si>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</si>
  <si>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</si>
  <si>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</si>
  <si>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</si>
  <si>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</si>
  <si>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</si>
  <si>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</si>
  <si>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</si>
  <si>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</si>
  <si>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</si>
  <si>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</si>
  <si>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</si>
  <si>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</si>
  <si>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</si>
  <si>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</si>
  <si>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</si>
  <si>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</si>
  <si>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</si>
  <si>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</si>
  <si>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</si>
  <si>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</si>
  <si>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</si>
  <si>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</si>
  <si>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</si>
  <si>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</si>
  <si>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</si>
  <si>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</si>
  <si>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</si>
  <si>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</si>
  <si>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</si>
  <si>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</si>
  <si>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</si>
  <si>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</si>
  <si>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</si>
  <si>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</si>
  <si>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</si>
  <si>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</si>
  <si>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</si>
  <si>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</si>
  <si>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</si>
  <si>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</si>
  <si>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</si>
  <si>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</si>
  <si>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</si>
  <si>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</si>
  <si>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</si>
  <si>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</si>
  <si>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</si>
  <si>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</si>
  <si>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</si>
  <si>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</si>
  <si>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</si>
  <si>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</si>
  <si>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</si>
  <si>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</si>
  <si>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</si>
  <si>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</si>
  <si>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</si>
  <si>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</si>
  <si>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</si>
  <si>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</si>
  <si>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</si>
  <si>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</si>
  <si>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</si>
  <si>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</si>
  <si>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</si>
  <si>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</si>
  <si>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</si>
  <si>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</si>
  <si>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</si>
  <si>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</si>
  <si>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</si>
  <si>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</si>
  <si>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</si>
  <si>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</si>
  <si>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</si>
  <si>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</si>
  <si>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</si>
  <si>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</si>
  <si>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</si>
  <si>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</si>
  <si>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</si>
  <si>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</si>
  <si>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</si>
  <si>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</si>
  <si>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</si>
  <si>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</si>
  <si>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</si>
  <si>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</si>
  <si>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</si>
  <si>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</si>
  <si>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</si>
  <si>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</si>
  <si>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</si>
  <si>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</si>
  <si>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</si>
  <si>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</si>
  <si>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</si>
  <si>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</si>
  <si>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</si>
  <si>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</si>
  <si>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</si>
  <si>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</si>
  <si>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</si>
  <si>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</si>
  <si>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</si>
  <si>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</si>
  <si>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</si>
  <si>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</si>
  <si>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</si>
  <si>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</si>
  <si>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</si>
  <si>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</si>
  <si>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経常収支比率については、100%を下回り赤字収支となったが、累積欠損金は生じていない。健全経営を続けていくために、更なる費用の削減等に取り組む必要がある。
　流動比率については、建設改良費等に充てられた企業債の償還が大きいため類似団体平均より低い結果となっている。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汚水処理原価については、費用の削減等により類似団体平均よりも低い結果となった。
　施設利用率については、4割を切る利用状況にあり、今後も人口減少等による利用率の低下は避けられない状況にあることから、処理施設の統廃合等を検討する必要がある。
　水洗化率については、類似団体平均より高い結果となり、毎年微増となっている。</t>
    <phoneticPr fontId="4"/>
  </si>
  <si>
    <t>　整備が開始された昭和61年から35年以上が経過しているが、管渠については小口径の塩ビ管を使用しているため、標準耐用年数（50年）を超えるものはない。
　しかしながら、処理施設やマンホールポンプ等の機器及び計器類の老朽化が激しいことから、平成28年度より計画的な更新を行っている。
　今後急激に耐用年数を迎える資産が増えることから、施設の機能保持のため、令和2年度に最適整備構想を策定した。</t>
    <phoneticPr fontId="4"/>
  </si>
  <si>
    <t>　維持管理費の抑制に努めているものの、人口減少や節水意識の向上により使用料収入の伸びが期待できないことから、一般会計からの繰入金に頼らざるを得ない状況にある。
　企業債償還については、全額一般会計からの繰入により賄われているが、今後の企業債借入額を勘案しても、償還額は年々減少する見込みである。
　計画的な施設の更新・修繕等による費用の平準化に加え、人口減少等に対応した効率的な施設利用と維持管理費の削減のため、処理施設の統廃合を検討している。
　また、平成31年4月より地方公営企業法を適用したことにより、経営状況・財政状況を明確化し、健全な下水道経営に努める。
　使用料の見直しについては、下水道使用料との画一的な見直しが求められることから、慎重な判断が必要となるが、適正な使用料収入確保のため検討を行っていく必要がある。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</si>
</sst>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6EB-4034-978C-F2E60A88370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86EB-4034-978C-F2E60A88370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45.13</c:v>
                </c:pt>
                <c:pt idx="1">
                  <c:v>48.2</c:v>
                </c:pt>
                <c:pt idx="2">
                  <c:v>47.46</c:v>
                </c:pt>
                <c:pt idx="3">
                  <c:v>40.880000000000003</c:v>
                </c:pt>
                <c:pt idx="4">
                  <c:v>39.520000000000003</c:v>
                </c:pt>
              </c:numCache>
            </c:numRef>
          </c:val>
          <c:extLst>
            <c:ext xmlns:c16="http://schemas.microsoft.com/office/drawing/2014/chart" uri="{C3380CC4-5D6E-409C-BE32-E72D297353CC}">
              <c16:uniqueId val="{00000000-0090-40F8-A9A8-FEE24620592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54.06</c:v>
                </c:pt>
                <c:pt idx="1">
                  <c:v>55.26</c:v>
                </c:pt>
                <c:pt idx="2">
                  <c:v>54.54</c:v>
                </c:pt>
                <c:pt idx="3">
                  <c:v>52.9</c:v>
                </c:pt>
                <c:pt idx="4">
                  <c:v>52.63</c:v>
                </c:pt>
              </c:numCache>
            </c:numRef>
          </c:val>
          <c:smooth val="0"/>
          <c:extLst>
            <c:ext xmlns:c16="http://schemas.microsoft.com/office/drawing/2014/chart" uri="{C3380CC4-5D6E-409C-BE32-E72D297353CC}">
              <c16:uniqueId val="{00000001-0090-40F8-A9A8-FEE24620592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96.71</c:v>
                </c:pt>
                <c:pt idx="1">
                  <c:v>97.1</c:v>
                </c:pt>
                <c:pt idx="2">
                  <c:v>97.32</c:v>
                </c:pt>
                <c:pt idx="3">
                  <c:v>97.43</c:v>
                </c:pt>
                <c:pt idx="4">
                  <c:v>97.48</c:v>
                </c:pt>
              </c:numCache>
            </c:numRef>
          </c:val>
          <c:extLst>
            <c:ext xmlns:c16="http://schemas.microsoft.com/office/drawing/2014/chart" uri="{C3380CC4-5D6E-409C-BE32-E72D297353CC}">
              <c16:uniqueId val="{00000000-5EBF-4609-B9AD-D69E9E88FB8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90.11</c:v>
                </c:pt>
                <c:pt idx="1">
                  <c:v>90.52</c:v>
                </c:pt>
                <c:pt idx="2">
                  <c:v>90.3</c:v>
                </c:pt>
                <c:pt idx="3">
                  <c:v>90.3</c:v>
                </c:pt>
                <c:pt idx="4">
                  <c:v>90.32</c:v>
                </c:pt>
              </c:numCache>
            </c:numRef>
          </c:val>
          <c:smooth val="0"/>
          <c:extLst>
            <c:ext xmlns:c16="http://schemas.microsoft.com/office/drawing/2014/chart" uri="{C3380CC4-5D6E-409C-BE32-E72D297353CC}">
              <c16:uniqueId val="{00000001-5EBF-4609-B9AD-D69E9E88FB8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101.59</c:v>
                </c:pt>
                <c:pt idx="1">
                  <c:v>101.01</c:v>
                </c:pt>
                <c:pt idx="2">
                  <c:v>101.15</c:v>
                </c:pt>
                <c:pt idx="3">
                  <c:v>99.19</c:v>
                </c:pt>
                <c:pt idx="4">
                  <c:v>98.34</c:v>
                </c:pt>
              </c:numCache>
            </c:numRef>
          </c:val>
          <c:extLst>
            <c:ext xmlns:c16="http://schemas.microsoft.com/office/drawing/2014/chart" uri="{C3380CC4-5D6E-409C-BE32-E72D297353CC}">
              <c16:uniqueId val="{00000000-59BC-4864-8177-571DA231142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101.91</c:v>
                </c:pt>
                <c:pt idx="1">
                  <c:v>103.09</c:v>
                </c:pt>
                <c:pt idx="2">
                  <c:v>102.11</c:v>
                </c:pt>
                <c:pt idx="3">
                  <c:v>101.91</c:v>
                </c:pt>
                <c:pt idx="4">
                  <c:v>103.07</c:v>
                </c:pt>
              </c:numCache>
            </c:numRef>
          </c:val>
          <c:smooth val="0"/>
          <c:extLst>
            <c:ext xmlns:c16="http://schemas.microsoft.com/office/drawing/2014/chart" uri="{C3380CC4-5D6E-409C-BE32-E72D297353CC}">
              <c16:uniqueId val="{00000001-59BC-4864-8177-571DA231142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4.22</c:v>
                </c:pt>
                <c:pt idx="1">
                  <c:v>8</c:v>
                </c:pt>
                <c:pt idx="2">
                  <c:v>11.56</c:v>
                </c:pt>
                <c:pt idx="3">
                  <c:v>14.83</c:v>
                </c:pt>
                <c:pt idx="4">
                  <c:v>18.18</c:v>
                </c:pt>
              </c:numCache>
            </c:numRef>
          </c:val>
          <c:extLst>
            <c:ext xmlns:c16="http://schemas.microsoft.com/office/drawing/2014/chart" uri="{C3380CC4-5D6E-409C-BE32-E72D297353CC}">
              <c16:uniqueId val="{00000000-0493-41E6-97C4-3F9FDAC3AB1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28.19</c:v>
                </c:pt>
                <c:pt idx="1">
                  <c:v>24.8</c:v>
                </c:pt>
                <c:pt idx="2">
                  <c:v>28.12</c:v>
                </c:pt>
                <c:pt idx="3">
                  <c:v>28.79</c:v>
                </c:pt>
                <c:pt idx="4">
                  <c:v>30.5</c:v>
                </c:pt>
              </c:numCache>
            </c:numRef>
          </c:val>
          <c:smooth val="0"/>
          <c:extLst>
            <c:ext xmlns:c16="http://schemas.microsoft.com/office/drawing/2014/chart" uri="{C3380CC4-5D6E-409C-BE32-E72D297353CC}">
              <c16:uniqueId val="{00000001-0493-41E6-97C4-3F9FDAC3AB1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9EC-4029-8792-131D2CFDED9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9EC-4029-8792-131D2CFDED9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658-46FC-B9DD-8B0AF4C824A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127.98</c:v>
                </c:pt>
                <c:pt idx="1">
                  <c:v>101.24</c:v>
                </c:pt>
                <c:pt idx="2">
                  <c:v>124.9</c:v>
                </c:pt>
                <c:pt idx="3">
                  <c:v>124.8</c:v>
                </c:pt>
                <c:pt idx="4">
                  <c:v>120.64</c:v>
                </c:pt>
              </c:numCache>
            </c:numRef>
          </c:val>
          <c:smooth val="0"/>
          <c:extLst>
            <c:ext xmlns:c16="http://schemas.microsoft.com/office/drawing/2014/chart" uri="{C3380CC4-5D6E-409C-BE32-E72D297353CC}">
              <c16:uniqueId val="{00000001-9658-46FC-B9DD-8B0AF4C824A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23.03</c:v>
                </c:pt>
                <c:pt idx="1">
                  <c:v>29.28</c:v>
                </c:pt>
                <c:pt idx="2">
                  <c:v>14.17</c:v>
                </c:pt>
                <c:pt idx="3">
                  <c:v>11.51</c:v>
                </c:pt>
                <c:pt idx="4">
                  <c:v>8.93</c:v>
                </c:pt>
              </c:numCache>
            </c:numRef>
          </c:val>
          <c:extLst>
            <c:ext xmlns:c16="http://schemas.microsoft.com/office/drawing/2014/chart" uri="{C3380CC4-5D6E-409C-BE32-E72D297353CC}">
              <c16:uniqueId val="{00000000-C312-454A-8A61-9393CE22E4F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44.14</c:v>
                </c:pt>
                <c:pt idx="1">
                  <c:v>37.24</c:v>
                </c:pt>
                <c:pt idx="2">
                  <c:v>33.58</c:v>
                </c:pt>
                <c:pt idx="3">
                  <c:v>35.42</c:v>
                </c:pt>
                <c:pt idx="4">
                  <c:v>39.82</c:v>
                </c:pt>
              </c:numCache>
            </c:numRef>
          </c:val>
          <c:smooth val="0"/>
          <c:extLst>
            <c:ext xmlns:c16="http://schemas.microsoft.com/office/drawing/2014/chart" uri="{C3380CC4-5D6E-409C-BE32-E72D297353CC}">
              <c16:uniqueId val="{00000001-C312-454A-8A61-9393CE22E4F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D9F-4A4D-8BB9-B6E37830293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654.71</c:v>
                </c:pt>
                <c:pt idx="1">
                  <c:v>783.8</c:v>
                </c:pt>
                <c:pt idx="2">
                  <c:v>778.81</c:v>
                </c:pt>
                <c:pt idx="3">
                  <c:v>718.49</c:v>
                </c:pt>
                <c:pt idx="4">
                  <c:v>743.31</c:v>
                </c:pt>
              </c:numCache>
            </c:numRef>
          </c:val>
          <c:smooth val="0"/>
          <c:extLst>
            <c:ext xmlns:c16="http://schemas.microsoft.com/office/drawing/2014/chart" uri="{C3380CC4-5D6E-409C-BE32-E72D297353CC}">
              <c16:uniqueId val="{00000001-5D9F-4A4D-8BB9-B6E37830293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90.73</c:v>
                </c:pt>
                <c:pt idx="1">
                  <c:v>93.79</c:v>
                </c:pt>
                <c:pt idx="2">
                  <c:v>91.37</c:v>
                </c:pt>
                <c:pt idx="3">
                  <c:v>83.6</c:v>
                </c:pt>
                <c:pt idx="4">
                  <c:v>85.26</c:v>
                </c:pt>
              </c:numCache>
            </c:numRef>
          </c:val>
          <c:extLst>
            <c:ext xmlns:c16="http://schemas.microsoft.com/office/drawing/2014/chart" uri="{C3380CC4-5D6E-409C-BE32-E72D297353CC}">
              <c16:uniqueId val="{00000000-88B8-45B8-AD7E-9CB7618C3E0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65.37</c:v>
                </c:pt>
                <c:pt idx="1">
                  <c:v>68.11</c:v>
                </c:pt>
                <c:pt idx="2">
                  <c:v>67.23</c:v>
                </c:pt>
                <c:pt idx="3">
                  <c:v>61.82</c:v>
                </c:pt>
                <c:pt idx="4">
                  <c:v>61.15</c:v>
                </c:pt>
              </c:numCache>
            </c:numRef>
          </c:val>
          <c:smooth val="0"/>
          <c:extLst>
            <c:ext xmlns:c16="http://schemas.microsoft.com/office/drawing/2014/chart" uri="{C3380CC4-5D6E-409C-BE32-E72D297353CC}">
              <c16:uniqueId val="{00000001-88B8-45B8-AD7E-9CB7618C3E0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161.03</c:v>
                </c:pt>
                <c:pt idx="1">
                  <c:v>155.77000000000001</c:v>
                </c:pt>
                <c:pt idx="2">
                  <c:v>159.88999999999999</c:v>
                </c:pt>
                <c:pt idx="3">
                  <c:v>174.87</c:v>
                </c:pt>
                <c:pt idx="4">
                  <c:v>171.69</c:v>
                </c:pt>
              </c:numCache>
            </c:numRef>
          </c:val>
          <c:extLst>
            <c:ext xmlns:c16="http://schemas.microsoft.com/office/drawing/2014/chart" uri="{C3380CC4-5D6E-409C-BE32-E72D297353CC}">
              <c16:uniqueId val="{00000000-D3D7-4AEE-98A1-F90FEB8A8C0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228.99</c:v>
                </c:pt>
                <c:pt idx="1">
                  <c:v>222.41</c:v>
                </c:pt>
                <c:pt idx="2">
                  <c:v>228.21</c:v>
                </c:pt>
                <c:pt idx="3">
                  <c:v>246.9</c:v>
                </c:pt>
                <c:pt idx="4">
                  <c:v>250.43</c:v>
                </c:pt>
              </c:numCache>
            </c:numRef>
          </c:val>
          <c:smooth val="0"/>
          <c:extLst>
            <c:ext xmlns:c16="http://schemas.microsoft.com/office/drawing/2014/chart" uri="{C3380CC4-5D6E-409C-BE32-E72D297353CC}">
              <c16:uniqueId val="{00000001-D3D7-4AEE-98A1-F90FEB8A8C0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山形県　庄内町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4" t="str">
        <f>データ!I6</f>
        <v>法適用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F1</v>
      </c>
      <c r="X8" s="34"/>
      <c r="Y8" s="34"/>
      <c r="Z8" s="34"/>
      <c r="AA8" s="34"/>
      <c r="AB8" s="34"/>
      <c r="AC8" s="34"/>
      <c r="AD8" s="35" t="str">
        <f>データ!$M$6</f>
        <v>非設置</v>
      </c>
      <c r="AE8" s="35"/>
      <c r="AF8" s="35"/>
      <c r="AG8" s="35"/>
      <c r="AH8" s="35"/>
      <c r="AI8" s="35"/>
      <c r="AJ8" s="35"/>
      <c r="AK8" s="3"/>
      <c r="AL8" s="36">
        <f>データ!S6</f>
        <v>19453</v>
      </c>
      <c r="AM8" s="36"/>
      <c r="AN8" s="36"/>
      <c r="AO8" s="36"/>
      <c r="AP8" s="36"/>
      <c r="AQ8" s="36"/>
      <c r="AR8" s="36"/>
      <c r="AS8" s="36"/>
      <c r="AT8" s="37">
        <f>データ!T6</f>
        <v>249.17</v>
      </c>
      <c r="AU8" s="37"/>
      <c r="AV8" s="37"/>
      <c r="AW8" s="37"/>
      <c r="AX8" s="37"/>
      <c r="AY8" s="37"/>
      <c r="AZ8" s="37"/>
      <c r="BA8" s="37"/>
      <c r="BB8" s="37">
        <f>データ!U6</f>
        <v>78.069999999999993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7" t="str">
        <f>データ!N6</f>
        <v>-</v>
      </c>
      <c r="C10" s="37"/>
      <c r="D10" s="37"/>
      <c r="E10" s="37"/>
      <c r="F10" s="37"/>
      <c r="G10" s="37"/>
      <c r="H10" s="37"/>
      <c r="I10" s="37">
        <f>データ!O6</f>
        <v>80.3</v>
      </c>
      <c r="J10" s="37"/>
      <c r="K10" s="37"/>
      <c r="L10" s="37"/>
      <c r="M10" s="37"/>
      <c r="N10" s="37"/>
      <c r="O10" s="37"/>
      <c r="P10" s="37">
        <f>データ!P6</f>
        <v>18.899999999999999</v>
      </c>
      <c r="Q10" s="37"/>
      <c r="R10" s="37"/>
      <c r="S10" s="37"/>
      <c r="T10" s="37"/>
      <c r="U10" s="37"/>
      <c r="V10" s="37"/>
      <c r="W10" s="37">
        <f>データ!Q6</f>
        <v>99.85</v>
      </c>
      <c r="X10" s="37"/>
      <c r="Y10" s="37"/>
      <c r="Z10" s="37"/>
      <c r="AA10" s="37"/>
      <c r="AB10" s="37"/>
      <c r="AC10" s="37"/>
      <c r="AD10" s="36">
        <f>データ!R6</f>
        <v>3146</v>
      </c>
      <c r="AE10" s="36"/>
      <c r="AF10" s="36"/>
      <c r="AG10" s="36"/>
      <c r="AH10" s="36"/>
      <c r="AI10" s="36"/>
      <c r="AJ10" s="36"/>
      <c r="AK10" s="2"/>
      <c r="AL10" s="36">
        <f>データ!V6</f>
        <v>3649</v>
      </c>
      <c r="AM10" s="36"/>
      <c r="AN10" s="36"/>
      <c r="AO10" s="36"/>
      <c r="AP10" s="36"/>
      <c r="AQ10" s="36"/>
      <c r="AR10" s="36"/>
      <c r="AS10" s="36"/>
      <c r="AT10" s="37">
        <f>データ!W6</f>
        <v>2.79</v>
      </c>
      <c r="AU10" s="37"/>
      <c r="AV10" s="37"/>
      <c r="AW10" s="37"/>
      <c r="AX10" s="37"/>
      <c r="AY10" s="37"/>
      <c r="AZ10" s="37"/>
      <c r="BA10" s="37"/>
      <c r="BB10" s="37">
        <f>データ!X6</f>
        <v>1307.8900000000001</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115</v>
      </c>
      <c r="BM66" s="71"/>
      <c r="BN66" s="71"/>
      <c r="BO66" s="71"/>
      <c r="BP66" s="71"/>
      <c r="BQ66" s="71"/>
      <c r="BR66" s="71"/>
      <c r="BS66" s="71"/>
      <c r="BT66" s="71"/>
      <c r="BU66" s="71"/>
      <c r="BV66" s="71"/>
      <c r="BW66" s="71"/>
      <c r="BX66" s="71"/>
      <c r="BY66" s="71"/>
      <c r="BZ66" s="72"/>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2">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s4TRiLaWXeag81+89knXLJg0cRpZRazOVgJYHQx7IOFBg/Xp3T8qgPeBzsq8YHCuGTgHt+VoGgOI55f/+TPj6g==" saltValue="/HNlcLladVPTeU0rV1Z9A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2">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64289</v>
      </c>
      <c r="D6" s="19">
        <f t="shared" si="3"/>
        <v>46</v>
      </c>
      <c r="E6" s="19">
        <f t="shared" si="3"/>
        <v>17</v>
      </c>
      <c r="F6" s="19">
        <f t="shared" si="3"/>
        <v>5</v>
      </c>
      <c r="G6" s="19">
        <f t="shared" si="3"/>
        <v>0</v>
      </c>
      <c r="H6" s="19" t="str">
        <f t="shared" si="3"/>
        <v>山形県　庄内町</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80.3</v>
      </c>
      <c r="P6" s="20">
        <f t="shared" si="3"/>
        <v>18.899999999999999</v>
      </c>
      <c r="Q6" s="20">
        <f t="shared" si="3"/>
        <v>99.85</v>
      </c>
      <c r="R6" s="20">
        <f t="shared" si="3"/>
        <v>3146</v>
      </c>
      <c r="S6" s="20">
        <f t="shared" si="3"/>
        <v>19453</v>
      </c>
      <c r="T6" s="20">
        <f t="shared" si="3"/>
        <v>249.17</v>
      </c>
      <c r="U6" s="20">
        <f t="shared" si="3"/>
        <v>78.069999999999993</v>
      </c>
      <c r="V6" s="20">
        <f t="shared" si="3"/>
        <v>3649</v>
      </c>
      <c r="W6" s="20">
        <f t="shared" si="3"/>
        <v>2.79</v>
      </c>
      <c r="X6" s="20">
        <f t="shared" si="3"/>
        <v>1307.8900000000001</v>
      </c>
      <c r="Y6" s="21">
        <f>IF(Y7="",NA(),Y7)</f>
        <v>101.59</v>
      </c>
      <c r="Z6" s="21">
        <f t="shared" ref="Z6:AH6" si="4">IF(Z7="",NA(),Z7)</f>
        <v>101.01</v>
      </c>
      <c r="AA6" s="21">
        <f t="shared" si="4"/>
        <v>101.15</v>
      </c>
      <c r="AB6" s="21">
        <f t="shared" si="4"/>
        <v>99.19</v>
      </c>
      <c r="AC6" s="21">
        <f t="shared" si="4"/>
        <v>98.34</v>
      </c>
      <c r="AD6" s="21">
        <f t="shared" si="4"/>
        <v>101.91</v>
      </c>
      <c r="AE6" s="21">
        <f t="shared" si="4"/>
        <v>103.09</v>
      </c>
      <c r="AF6" s="21">
        <f t="shared" si="4"/>
        <v>102.11</v>
      </c>
      <c r="AG6" s="21">
        <f t="shared" si="4"/>
        <v>101.91</v>
      </c>
      <c r="AH6" s="21">
        <f t="shared" si="4"/>
        <v>103.07</v>
      </c>
      <c r="AI6" s="20" t="str">
        <f>IF(AI7="","",IF(AI7="-","【-】","【"&amp;SUBSTITUTE(TEXT(AI7,"#,##0.00"),"-","△")&amp;"】"))</f>
        <v>【104.44】</v>
      </c>
      <c r="AJ6" s="20">
        <f>IF(AJ7="",NA(),AJ7)</f>
        <v>0</v>
      </c>
      <c r="AK6" s="20">
        <f t="shared" ref="AK6:AS6" si="5">IF(AK7="",NA(),AK7)</f>
        <v>0</v>
      </c>
      <c r="AL6" s="20">
        <f t="shared" si="5"/>
        <v>0</v>
      </c>
      <c r="AM6" s="20">
        <f t="shared" si="5"/>
        <v>0</v>
      </c>
      <c r="AN6" s="20">
        <f t="shared" si="5"/>
        <v>0</v>
      </c>
      <c r="AO6" s="21">
        <f t="shared" si="5"/>
        <v>127.98</v>
      </c>
      <c r="AP6" s="21">
        <f t="shared" si="5"/>
        <v>101.24</v>
      </c>
      <c r="AQ6" s="21">
        <f t="shared" si="5"/>
        <v>124.9</v>
      </c>
      <c r="AR6" s="21">
        <f t="shared" si="5"/>
        <v>124.8</v>
      </c>
      <c r="AS6" s="21">
        <f t="shared" si="5"/>
        <v>120.64</v>
      </c>
      <c r="AT6" s="20" t="str">
        <f>IF(AT7="","",IF(AT7="-","【-】","【"&amp;SUBSTITUTE(TEXT(AT7,"#,##0.00"),"-","△")&amp;"】"))</f>
        <v>【124.06】</v>
      </c>
      <c r="AU6" s="21">
        <f>IF(AU7="",NA(),AU7)</f>
        <v>23.03</v>
      </c>
      <c r="AV6" s="21">
        <f t="shared" ref="AV6:BD6" si="6">IF(AV7="",NA(),AV7)</f>
        <v>29.28</v>
      </c>
      <c r="AW6" s="21">
        <f t="shared" si="6"/>
        <v>14.17</v>
      </c>
      <c r="AX6" s="21">
        <f t="shared" si="6"/>
        <v>11.51</v>
      </c>
      <c r="AY6" s="21">
        <f t="shared" si="6"/>
        <v>8.93</v>
      </c>
      <c r="AZ6" s="21">
        <f t="shared" si="6"/>
        <v>44.14</v>
      </c>
      <c r="BA6" s="21">
        <f t="shared" si="6"/>
        <v>37.24</v>
      </c>
      <c r="BB6" s="21">
        <f t="shared" si="6"/>
        <v>33.58</v>
      </c>
      <c r="BC6" s="21">
        <f t="shared" si="6"/>
        <v>35.42</v>
      </c>
      <c r="BD6" s="21">
        <f t="shared" si="6"/>
        <v>39.82</v>
      </c>
      <c r="BE6" s="20" t="str">
        <f>IF(BE7="","",IF(BE7="-","【-】","【"&amp;SUBSTITUTE(TEXT(BE7,"#,##0.00"),"-","△")&amp;"】"))</f>
        <v>【42.02】</v>
      </c>
      <c r="BF6" s="20">
        <f>IF(BF7="",NA(),BF7)</f>
        <v>0</v>
      </c>
      <c r="BG6" s="20">
        <f t="shared" ref="BG6:BO6" si="7">IF(BG7="",NA(),BG7)</f>
        <v>0</v>
      </c>
      <c r="BH6" s="20">
        <f t="shared" si="7"/>
        <v>0</v>
      </c>
      <c r="BI6" s="20">
        <f t="shared" si="7"/>
        <v>0</v>
      </c>
      <c r="BJ6" s="20">
        <f t="shared" si="7"/>
        <v>0</v>
      </c>
      <c r="BK6" s="21">
        <f t="shared" si="7"/>
        <v>654.71</v>
      </c>
      <c r="BL6" s="21">
        <f t="shared" si="7"/>
        <v>783.8</v>
      </c>
      <c r="BM6" s="21">
        <f t="shared" si="7"/>
        <v>778.81</v>
      </c>
      <c r="BN6" s="21">
        <f t="shared" si="7"/>
        <v>718.49</v>
      </c>
      <c r="BO6" s="21">
        <f t="shared" si="7"/>
        <v>743.31</v>
      </c>
      <c r="BP6" s="20" t="str">
        <f>IF(BP7="","",IF(BP7="-","【-】","【"&amp;SUBSTITUTE(TEXT(BP7,"#,##0.00"),"-","△")&amp;"】"))</f>
        <v>【785.10】</v>
      </c>
      <c r="BQ6" s="21">
        <f>IF(BQ7="",NA(),BQ7)</f>
        <v>90.73</v>
      </c>
      <c r="BR6" s="21">
        <f t="shared" ref="BR6:BZ6" si="8">IF(BR7="",NA(),BR7)</f>
        <v>93.79</v>
      </c>
      <c r="BS6" s="21">
        <f t="shared" si="8"/>
        <v>91.37</v>
      </c>
      <c r="BT6" s="21">
        <f t="shared" si="8"/>
        <v>83.6</v>
      </c>
      <c r="BU6" s="21">
        <f t="shared" si="8"/>
        <v>85.26</v>
      </c>
      <c r="BV6" s="21">
        <f t="shared" si="8"/>
        <v>65.37</v>
      </c>
      <c r="BW6" s="21">
        <f t="shared" si="8"/>
        <v>68.11</v>
      </c>
      <c r="BX6" s="21">
        <f t="shared" si="8"/>
        <v>67.23</v>
      </c>
      <c r="BY6" s="21">
        <f t="shared" si="8"/>
        <v>61.82</v>
      </c>
      <c r="BZ6" s="21">
        <f t="shared" si="8"/>
        <v>61.15</v>
      </c>
      <c r="CA6" s="20" t="str">
        <f>IF(CA7="","",IF(CA7="-","【-】","【"&amp;SUBSTITUTE(TEXT(CA7,"#,##0.00"),"-","△")&amp;"】"))</f>
        <v>【56.93】</v>
      </c>
      <c r="CB6" s="21">
        <f>IF(CB7="",NA(),CB7)</f>
        <v>161.03</v>
      </c>
      <c r="CC6" s="21">
        <f t="shared" ref="CC6:CK6" si="9">IF(CC7="",NA(),CC7)</f>
        <v>155.77000000000001</v>
      </c>
      <c r="CD6" s="21">
        <f t="shared" si="9"/>
        <v>159.88999999999999</v>
      </c>
      <c r="CE6" s="21">
        <f t="shared" si="9"/>
        <v>174.87</v>
      </c>
      <c r="CF6" s="21">
        <f t="shared" si="9"/>
        <v>171.69</v>
      </c>
      <c r="CG6" s="21">
        <f t="shared" si="9"/>
        <v>228.99</v>
      </c>
      <c r="CH6" s="21">
        <f t="shared" si="9"/>
        <v>222.41</v>
      </c>
      <c r="CI6" s="21">
        <f t="shared" si="9"/>
        <v>228.21</v>
      </c>
      <c r="CJ6" s="21">
        <f t="shared" si="9"/>
        <v>246.9</v>
      </c>
      <c r="CK6" s="21">
        <f t="shared" si="9"/>
        <v>250.43</v>
      </c>
      <c r="CL6" s="20" t="str">
        <f>IF(CL7="","",IF(CL7="-","【-】","【"&amp;SUBSTITUTE(TEXT(CL7,"#,##0.00"),"-","△")&amp;"】"))</f>
        <v>【271.15】</v>
      </c>
      <c r="CM6" s="21">
        <f>IF(CM7="",NA(),CM7)</f>
        <v>45.13</v>
      </c>
      <c r="CN6" s="21">
        <f t="shared" ref="CN6:CV6" si="10">IF(CN7="",NA(),CN7)</f>
        <v>48.2</v>
      </c>
      <c r="CO6" s="21">
        <f t="shared" si="10"/>
        <v>47.46</v>
      </c>
      <c r="CP6" s="21">
        <f t="shared" si="10"/>
        <v>40.880000000000003</v>
      </c>
      <c r="CQ6" s="21">
        <f t="shared" si="10"/>
        <v>39.520000000000003</v>
      </c>
      <c r="CR6" s="21">
        <f t="shared" si="10"/>
        <v>54.06</v>
      </c>
      <c r="CS6" s="21">
        <f t="shared" si="10"/>
        <v>55.26</v>
      </c>
      <c r="CT6" s="21">
        <f t="shared" si="10"/>
        <v>54.54</v>
      </c>
      <c r="CU6" s="21">
        <f t="shared" si="10"/>
        <v>52.9</v>
      </c>
      <c r="CV6" s="21">
        <f t="shared" si="10"/>
        <v>52.63</v>
      </c>
      <c r="CW6" s="20" t="str">
        <f>IF(CW7="","",IF(CW7="-","【-】","【"&amp;SUBSTITUTE(TEXT(CW7,"#,##0.00"),"-","△")&amp;"】"))</f>
        <v>【49.87】</v>
      </c>
      <c r="CX6" s="21">
        <f>IF(CX7="",NA(),CX7)</f>
        <v>96.71</v>
      </c>
      <c r="CY6" s="21">
        <f t="shared" ref="CY6:DG6" si="11">IF(CY7="",NA(),CY7)</f>
        <v>97.1</v>
      </c>
      <c r="CZ6" s="21">
        <f t="shared" si="11"/>
        <v>97.32</v>
      </c>
      <c r="DA6" s="21">
        <f t="shared" si="11"/>
        <v>97.43</v>
      </c>
      <c r="DB6" s="21">
        <f t="shared" si="11"/>
        <v>97.48</v>
      </c>
      <c r="DC6" s="21">
        <f t="shared" si="11"/>
        <v>90.11</v>
      </c>
      <c r="DD6" s="21">
        <f t="shared" si="11"/>
        <v>90.52</v>
      </c>
      <c r="DE6" s="21">
        <f t="shared" si="11"/>
        <v>90.3</v>
      </c>
      <c r="DF6" s="21">
        <f t="shared" si="11"/>
        <v>90.3</v>
      </c>
      <c r="DG6" s="21">
        <f t="shared" si="11"/>
        <v>90.32</v>
      </c>
      <c r="DH6" s="20" t="str">
        <f>IF(DH7="","",IF(DH7="-","【-】","【"&amp;SUBSTITUTE(TEXT(DH7,"#,##0.00"),"-","△")&amp;"】"))</f>
        <v>【87.54】</v>
      </c>
      <c r="DI6" s="21">
        <f>IF(DI7="",NA(),DI7)</f>
        <v>4.22</v>
      </c>
      <c r="DJ6" s="21">
        <f t="shared" ref="DJ6:DR6" si="12">IF(DJ7="",NA(),DJ7)</f>
        <v>8</v>
      </c>
      <c r="DK6" s="21">
        <f t="shared" si="12"/>
        <v>11.56</v>
      </c>
      <c r="DL6" s="21">
        <f t="shared" si="12"/>
        <v>14.83</v>
      </c>
      <c r="DM6" s="21">
        <f t="shared" si="12"/>
        <v>18.18</v>
      </c>
      <c r="DN6" s="21">
        <f t="shared" si="12"/>
        <v>28.19</v>
      </c>
      <c r="DO6" s="21">
        <f t="shared" si="12"/>
        <v>24.8</v>
      </c>
      <c r="DP6" s="21">
        <f t="shared" si="12"/>
        <v>28.12</v>
      </c>
      <c r="DQ6" s="21">
        <f t="shared" si="12"/>
        <v>28.79</v>
      </c>
      <c r="DR6" s="21">
        <f t="shared" si="12"/>
        <v>30.5</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8" s="22" customFormat="1" x14ac:dyDescent="0.2">
      <c r="A7" s="14"/>
      <c r="B7" s="23">
        <v>2023</v>
      </c>
      <c r="C7" s="23">
        <v>64289</v>
      </c>
      <c r="D7" s="23">
        <v>46</v>
      </c>
      <c r="E7" s="23">
        <v>17</v>
      </c>
      <c r="F7" s="23">
        <v>5</v>
      </c>
      <c r="G7" s="23">
        <v>0</v>
      </c>
      <c r="H7" s="23" t="s">
        <v>96</v>
      </c>
      <c r="I7" s="23" t="s">
        <v>97</v>
      </c>
      <c r="J7" s="23" t="s">
        <v>98</v>
      </c>
      <c r="K7" s="23" t="s">
        <v>99</v>
      </c>
      <c r="L7" s="23" t="s">
        <v>100</v>
      </c>
      <c r="M7" s="23" t="s">
        <v>101</v>
      </c>
      <c r="N7" s="24" t="s">
        <v>102</v>
      </c>
      <c r="O7" s="24">
        <v>80.3</v>
      </c>
      <c r="P7" s="24">
        <v>18.899999999999999</v>
      </c>
      <c r="Q7" s="24">
        <v>99.85</v>
      </c>
      <c r="R7" s="24">
        <v>3146</v>
      </c>
      <c r="S7" s="24">
        <v>19453</v>
      </c>
      <c r="T7" s="24">
        <v>249.17</v>
      </c>
      <c r="U7" s="24">
        <v>78.069999999999993</v>
      </c>
      <c r="V7" s="24">
        <v>3649</v>
      </c>
      <c r="W7" s="24">
        <v>2.79</v>
      </c>
      <c r="X7" s="24">
        <v>1307.8900000000001</v>
      </c>
      <c r="Y7" s="24">
        <v>101.59</v>
      </c>
      <c r="Z7" s="24">
        <v>101.01</v>
      </c>
      <c r="AA7" s="24">
        <v>101.15</v>
      </c>
      <c r="AB7" s="24">
        <v>99.19</v>
      </c>
      <c r="AC7" s="24">
        <v>98.34</v>
      </c>
      <c r="AD7" s="24">
        <v>101.91</v>
      </c>
      <c r="AE7" s="24">
        <v>103.09</v>
      </c>
      <c r="AF7" s="24">
        <v>102.11</v>
      </c>
      <c r="AG7" s="24">
        <v>101.91</v>
      </c>
      <c r="AH7" s="24">
        <v>103.07</v>
      </c>
      <c r="AI7" s="24">
        <v>104.44</v>
      </c>
      <c r="AJ7" s="24">
        <v>0</v>
      </c>
      <c r="AK7" s="24">
        <v>0</v>
      </c>
      <c r="AL7" s="24">
        <v>0</v>
      </c>
      <c r="AM7" s="24">
        <v>0</v>
      </c>
      <c r="AN7" s="24">
        <v>0</v>
      </c>
      <c r="AO7" s="24">
        <v>127.98</v>
      </c>
      <c r="AP7" s="24">
        <v>101.24</v>
      </c>
      <c r="AQ7" s="24">
        <v>124.9</v>
      </c>
      <c r="AR7" s="24">
        <v>124.8</v>
      </c>
      <c r="AS7" s="24">
        <v>120.64</v>
      </c>
      <c r="AT7" s="24">
        <v>124.06</v>
      </c>
      <c r="AU7" s="24">
        <v>23.03</v>
      </c>
      <c r="AV7" s="24">
        <v>29.28</v>
      </c>
      <c r="AW7" s="24">
        <v>14.17</v>
      </c>
      <c r="AX7" s="24">
        <v>11.51</v>
      </c>
      <c r="AY7" s="24">
        <v>8.93</v>
      </c>
      <c r="AZ7" s="24">
        <v>44.14</v>
      </c>
      <c r="BA7" s="24">
        <v>37.24</v>
      </c>
      <c r="BB7" s="24">
        <v>33.58</v>
      </c>
      <c r="BC7" s="24">
        <v>35.42</v>
      </c>
      <c r="BD7" s="24">
        <v>39.82</v>
      </c>
      <c r="BE7" s="24">
        <v>42.02</v>
      </c>
      <c r="BF7" s="24">
        <v>0</v>
      </c>
      <c r="BG7" s="24">
        <v>0</v>
      </c>
      <c r="BH7" s="24">
        <v>0</v>
      </c>
      <c r="BI7" s="24">
        <v>0</v>
      </c>
      <c r="BJ7" s="24">
        <v>0</v>
      </c>
      <c r="BK7" s="24">
        <v>654.71</v>
      </c>
      <c r="BL7" s="24">
        <v>783.8</v>
      </c>
      <c r="BM7" s="24">
        <v>778.81</v>
      </c>
      <c r="BN7" s="24">
        <v>718.49</v>
      </c>
      <c r="BO7" s="24">
        <v>743.31</v>
      </c>
      <c r="BP7" s="24">
        <v>785.1</v>
      </c>
      <c r="BQ7" s="24">
        <v>90.73</v>
      </c>
      <c r="BR7" s="24">
        <v>93.79</v>
      </c>
      <c r="BS7" s="24">
        <v>91.37</v>
      </c>
      <c r="BT7" s="24">
        <v>83.6</v>
      </c>
      <c r="BU7" s="24">
        <v>85.26</v>
      </c>
      <c r="BV7" s="24">
        <v>65.37</v>
      </c>
      <c r="BW7" s="24">
        <v>68.11</v>
      </c>
      <c r="BX7" s="24">
        <v>67.23</v>
      </c>
      <c r="BY7" s="24">
        <v>61.82</v>
      </c>
      <c r="BZ7" s="24">
        <v>61.15</v>
      </c>
      <c r="CA7" s="24">
        <v>56.93</v>
      </c>
      <c r="CB7" s="24">
        <v>161.03</v>
      </c>
      <c r="CC7" s="24">
        <v>155.77000000000001</v>
      </c>
      <c r="CD7" s="24">
        <v>159.88999999999999</v>
      </c>
      <c r="CE7" s="24">
        <v>174.87</v>
      </c>
      <c r="CF7" s="24">
        <v>171.69</v>
      </c>
      <c r="CG7" s="24">
        <v>228.99</v>
      </c>
      <c r="CH7" s="24">
        <v>222.41</v>
      </c>
      <c r="CI7" s="24">
        <v>228.21</v>
      </c>
      <c r="CJ7" s="24">
        <v>246.9</v>
      </c>
      <c r="CK7" s="24">
        <v>250.43</v>
      </c>
      <c r="CL7" s="24">
        <v>271.14999999999998</v>
      </c>
      <c r="CM7" s="24">
        <v>45.13</v>
      </c>
      <c r="CN7" s="24">
        <v>48.2</v>
      </c>
      <c r="CO7" s="24">
        <v>47.46</v>
      </c>
      <c r="CP7" s="24">
        <v>40.880000000000003</v>
      </c>
      <c r="CQ7" s="24">
        <v>39.520000000000003</v>
      </c>
      <c r="CR7" s="24">
        <v>54.06</v>
      </c>
      <c r="CS7" s="24">
        <v>55.26</v>
      </c>
      <c r="CT7" s="24">
        <v>54.54</v>
      </c>
      <c r="CU7" s="24">
        <v>52.9</v>
      </c>
      <c r="CV7" s="24">
        <v>52.63</v>
      </c>
      <c r="CW7" s="24">
        <v>49.87</v>
      </c>
      <c r="CX7" s="24">
        <v>96.71</v>
      </c>
      <c r="CY7" s="24">
        <v>97.1</v>
      </c>
      <c r="CZ7" s="24">
        <v>97.32</v>
      </c>
      <c r="DA7" s="24">
        <v>97.43</v>
      </c>
      <c r="DB7" s="24">
        <v>97.48</v>
      </c>
      <c r="DC7" s="24">
        <v>90.11</v>
      </c>
      <c r="DD7" s="24">
        <v>90.52</v>
      </c>
      <c r="DE7" s="24">
        <v>90.3</v>
      </c>
      <c r="DF7" s="24">
        <v>90.3</v>
      </c>
      <c r="DG7" s="24">
        <v>90.32</v>
      </c>
      <c r="DH7" s="24">
        <v>87.54</v>
      </c>
      <c r="DI7" s="24">
        <v>4.22</v>
      </c>
      <c r="DJ7" s="24">
        <v>8</v>
      </c>
      <c r="DK7" s="24">
        <v>11.56</v>
      </c>
      <c r="DL7" s="24">
        <v>14.83</v>
      </c>
      <c r="DM7" s="24">
        <v>18.18</v>
      </c>
      <c r="DN7" s="24">
        <v>28.19</v>
      </c>
      <c r="DO7" s="24">
        <v>24.8</v>
      </c>
      <c r="DP7" s="24">
        <v>28.12</v>
      </c>
      <c r="DQ7" s="24">
        <v>28.79</v>
      </c>
      <c r="DR7" s="24">
        <v>30.5</v>
      </c>
      <c r="DS7" s="24">
        <v>28.42</v>
      </c>
      <c r="DT7" s="24">
        <v>0</v>
      </c>
      <c r="DU7" s="24">
        <v>0</v>
      </c>
      <c r="DV7" s="24">
        <v>0</v>
      </c>
      <c r="DW7" s="24">
        <v>0</v>
      </c>
      <c r="DX7" s="24">
        <v>0</v>
      </c>
      <c r="DY7" s="24">
        <v>0</v>
      </c>
      <c r="DZ7" s="24">
        <v>0</v>
      </c>
      <c r="EA7" s="24">
        <v>0</v>
      </c>
      <c r="EB7" s="24">
        <v>0</v>
      </c>
      <c r="EC7" s="24">
        <v>0</v>
      </c>
      <c r="ED7" s="24">
        <v>0.08</v>
      </c>
      <c r="EE7" s="24">
        <v>0</v>
      </c>
      <c r="EF7" s="24">
        <v>0</v>
      </c>
      <c r="EG7" s="24">
        <v>0</v>
      </c>
      <c r="EH7" s="24">
        <v>0</v>
      </c>
      <c r="EI7" s="24">
        <v>0</v>
      </c>
      <c r="EJ7" s="24">
        <v>0.02</v>
      </c>
      <c r="EK7" s="24">
        <v>0.02</v>
      </c>
      <c r="EL7" s="24">
        <v>0.01</v>
      </c>
      <c r="EM7" s="24">
        <v>0.01</v>
      </c>
      <c r="EN7" s="24">
        <v>0.02</v>
      </c>
      <c r="EO7" s="24">
        <v>0.02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111</v>
      </c>
      <c r="D13" t="s">
        <v>111</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