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as01\kensanbo\★★県流課　R7業務★★\☆R7貿易振興担当\貿易振興\1 経済交流関係\210 貿易実態調査\01 調査票送付\02 起案\"/>
    </mc:Choice>
  </mc:AlternateContent>
  <bookViews>
    <workbookView xWindow="0" yWindow="0" windowWidth="20490" windowHeight="7560" tabRatio="765"/>
  </bookViews>
  <sheets>
    <sheet name="様式1" sheetId="3" r:id="rId1"/>
    <sheet name="様式2(輸出用)" sheetId="9" r:id="rId2"/>
    <sheet name="様式3(輸入用)" sheetId="10" r:id="rId3"/>
    <sheet name="様式4(海外展開)" sheetId="6" r:id="rId4"/>
    <sheet name="様式5(自由記載)" sheetId="1" r:id="rId5"/>
  </sheets>
  <definedNames>
    <definedName name="_xlnm.Print_Area" localSheetId="0">様式1!$A$1:$L$49</definedName>
    <definedName name="_xlnm.Print_Area" localSheetId="1">'様式2(輸出用)'!$A$1:$J$73</definedName>
    <definedName name="_xlnm.Print_Area" localSheetId="2">'様式3(輸入用)'!$A$1:$J$69</definedName>
    <definedName name="_xlnm.Print_Area" localSheetId="3">'様式4(海外展開)'!$A$1:$AC$54</definedName>
    <definedName name="_xlnm.Print_Area" localSheetId="4">'様式5(自由記載)'!$A$1:$AC$34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0" l="1"/>
  <c r="M43" i="10"/>
  <c r="M44" i="10"/>
  <c r="M45" i="10"/>
  <c r="M47" i="10"/>
  <c r="M48" i="10"/>
  <c r="M49" i="10"/>
  <c r="M50" i="10"/>
  <c r="M52" i="10"/>
  <c r="M53" i="10"/>
  <c r="M54" i="10"/>
  <c r="M55" i="10"/>
  <c r="M57" i="10"/>
  <c r="M58" i="10"/>
  <c r="M59" i="10"/>
  <c r="M60" i="10"/>
  <c r="M62" i="10"/>
  <c r="M63" i="10"/>
  <c r="M64" i="10"/>
  <c r="M65" i="10"/>
  <c r="M23" i="10"/>
  <c r="M24" i="10"/>
  <c r="M25" i="10"/>
  <c r="M27" i="10"/>
  <c r="M28" i="10"/>
  <c r="M29" i="10"/>
  <c r="M30" i="10"/>
  <c r="M32" i="10"/>
  <c r="M33" i="10"/>
  <c r="M34" i="10"/>
  <c r="M35" i="10"/>
  <c r="M37" i="10"/>
  <c r="M38" i="10"/>
  <c r="M39" i="10"/>
  <c r="M40" i="10"/>
  <c r="M22" i="10"/>
  <c r="L65" i="10"/>
  <c r="L64" i="10"/>
  <c r="L63" i="10"/>
  <c r="L62" i="10"/>
  <c r="L60" i="10"/>
  <c r="L59" i="10"/>
  <c r="L58" i="10"/>
  <c r="L57" i="10"/>
  <c r="L55" i="10"/>
  <c r="L54" i="10"/>
  <c r="L53" i="10"/>
  <c r="L52" i="10"/>
  <c r="L50" i="10"/>
  <c r="L49" i="10"/>
  <c r="L48" i="10"/>
  <c r="L47" i="10"/>
  <c r="L45" i="10"/>
  <c r="L44" i="10"/>
  <c r="L43" i="10"/>
  <c r="L42" i="10"/>
  <c r="L40" i="10"/>
  <c r="L39" i="10"/>
  <c r="L38" i="10"/>
  <c r="L37" i="10"/>
  <c r="L35" i="10"/>
  <c r="L34" i="10"/>
  <c r="L33" i="10"/>
  <c r="L32" i="10"/>
  <c r="L30" i="10"/>
  <c r="L29" i="10"/>
  <c r="L28" i="10"/>
  <c r="L27" i="10"/>
  <c r="L25" i="10"/>
  <c r="L24" i="10"/>
  <c r="L23" i="10"/>
  <c r="L22" i="10"/>
  <c r="K71" i="10" l="1"/>
  <c r="K66" i="10"/>
  <c r="AE65" i="10"/>
  <c r="AD65" i="10"/>
  <c r="AC65" i="10"/>
  <c r="AB65" i="10"/>
  <c r="AA65" i="10"/>
  <c r="Z65" i="10"/>
  <c r="Y65" i="10"/>
  <c r="T65" i="10"/>
  <c r="AE64" i="10"/>
  <c r="AD64" i="10"/>
  <c r="AC64" i="10"/>
  <c r="AB64" i="10"/>
  <c r="AA64" i="10"/>
  <c r="Z64" i="10"/>
  <c r="Y64" i="10"/>
  <c r="T64" i="10"/>
  <c r="AE63" i="10"/>
  <c r="AD63" i="10"/>
  <c r="AC63" i="10"/>
  <c r="AB63" i="10"/>
  <c r="AA63" i="10"/>
  <c r="Z63" i="10"/>
  <c r="Y63" i="10"/>
  <c r="T63" i="10"/>
  <c r="AE62" i="10"/>
  <c r="AD62" i="10"/>
  <c r="AC62" i="10"/>
  <c r="AB62" i="10"/>
  <c r="AA62" i="10"/>
  <c r="Z62" i="10"/>
  <c r="Y62" i="10"/>
  <c r="T62" i="10"/>
  <c r="K61" i="10"/>
  <c r="AE60" i="10"/>
  <c r="AD60" i="10"/>
  <c r="AC60" i="10"/>
  <c r="AB60" i="10"/>
  <c r="AA60" i="10"/>
  <c r="Z60" i="10"/>
  <c r="Y60" i="10"/>
  <c r="T60" i="10"/>
  <c r="AE59" i="10"/>
  <c r="AD59" i="10"/>
  <c r="AC59" i="10"/>
  <c r="AB59" i="10"/>
  <c r="AA59" i="10"/>
  <c r="Z59" i="10"/>
  <c r="Y59" i="10"/>
  <c r="T59" i="10"/>
  <c r="AE58" i="10"/>
  <c r="AD58" i="10"/>
  <c r="AC58" i="10"/>
  <c r="AB58" i="10"/>
  <c r="AA58" i="10"/>
  <c r="Z58" i="10"/>
  <c r="Y58" i="10"/>
  <c r="T58" i="10"/>
  <c r="AE57" i="10"/>
  <c r="AD57" i="10"/>
  <c r="AC57" i="10"/>
  <c r="AB57" i="10"/>
  <c r="AA57" i="10"/>
  <c r="Z57" i="10"/>
  <c r="Y57" i="10"/>
  <c r="T57" i="10"/>
  <c r="K56" i="10"/>
  <c r="AE55" i="10"/>
  <c r="AD55" i="10"/>
  <c r="AC55" i="10"/>
  <c r="AB55" i="10"/>
  <c r="AA55" i="10"/>
  <c r="Z55" i="10"/>
  <c r="Y55" i="10"/>
  <c r="T55" i="10"/>
  <c r="AE54" i="10"/>
  <c r="AD54" i="10"/>
  <c r="AC54" i="10"/>
  <c r="AB54" i="10"/>
  <c r="AA54" i="10"/>
  <c r="Z54" i="10"/>
  <c r="Y54" i="10"/>
  <c r="T54" i="10"/>
  <c r="AE53" i="10"/>
  <c r="AD53" i="10"/>
  <c r="AC53" i="10"/>
  <c r="AB53" i="10"/>
  <c r="AA53" i="10"/>
  <c r="Z53" i="10"/>
  <c r="Y53" i="10"/>
  <c r="T53" i="10"/>
  <c r="AE52" i="10"/>
  <c r="AD52" i="10"/>
  <c r="AC52" i="10"/>
  <c r="AB52" i="10"/>
  <c r="AA52" i="10"/>
  <c r="Z52" i="10"/>
  <c r="Y52" i="10"/>
  <c r="T52" i="10"/>
  <c r="K51" i="10"/>
  <c r="AE50" i="10"/>
  <c r="AD50" i="10"/>
  <c r="AC50" i="10"/>
  <c r="AB50" i="10"/>
  <c r="AA50" i="10"/>
  <c r="Z50" i="10"/>
  <c r="Y50" i="10"/>
  <c r="T50" i="10"/>
  <c r="AE49" i="10"/>
  <c r="AD49" i="10"/>
  <c r="AC49" i="10"/>
  <c r="AB49" i="10"/>
  <c r="AA49" i="10"/>
  <c r="Z49" i="10"/>
  <c r="Y49" i="10"/>
  <c r="T49" i="10"/>
  <c r="AE48" i="10"/>
  <c r="AD48" i="10"/>
  <c r="AC48" i="10"/>
  <c r="AB48" i="10"/>
  <c r="AA48" i="10"/>
  <c r="Z48" i="10"/>
  <c r="Y48" i="10"/>
  <c r="T48" i="10"/>
  <c r="AE47" i="10"/>
  <c r="AD47" i="10"/>
  <c r="AC47" i="10"/>
  <c r="AB47" i="10"/>
  <c r="AA47" i="10"/>
  <c r="Z47" i="10"/>
  <c r="Y47" i="10"/>
  <c r="T47" i="10"/>
  <c r="K46" i="10"/>
  <c r="AE45" i="10"/>
  <c r="AD45" i="10"/>
  <c r="AC45" i="10"/>
  <c r="AB45" i="10"/>
  <c r="AA45" i="10"/>
  <c r="Z45" i="10"/>
  <c r="Y45" i="10"/>
  <c r="T45" i="10"/>
  <c r="AE44" i="10"/>
  <c r="AD44" i="10"/>
  <c r="AC44" i="10"/>
  <c r="AB44" i="10"/>
  <c r="AA44" i="10"/>
  <c r="Z44" i="10"/>
  <c r="Y44" i="10"/>
  <c r="T44" i="10"/>
  <c r="AE43" i="10"/>
  <c r="AD43" i="10"/>
  <c r="AC43" i="10"/>
  <c r="AB43" i="10"/>
  <c r="AA43" i="10"/>
  <c r="Z43" i="10"/>
  <c r="Y43" i="10"/>
  <c r="T43" i="10"/>
  <c r="AE42" i="10"/>
  <c r="AD42" i="10"/>
  <c r="AC42" i="10"/>
  <c r="AB42" i="10"/>
  <c r="AA42" i="10"/>
  <c r="Z42" i="10"/>
  <c r="Y42" i="10"/>
  <c r="T42" i="10"/>
  <c r="K41" i="10"/>
  <c r="AE40" i="10"/>
  <c r="AD40" i="10"/>
  <c r="AC40" i="10"/>
  <c r="AB40" i="10"/>
  <c r="AA40" i="10"/>
  <c r="Z40" i="10"/>
  <c r="Y40" i="10"/>
  <c r="T40" i="10"/>
  <c r="AE39" i="10"/>
  <c r="AD39" i="10"/>
  <c r="AC39" i="10"/>
  <c r="AB39" i="10"/>
  <c r="AA39" i="10"/>
  <c r="Z39" i="10"/>
  <c r="Y39" i="10"/>
  <c r="T39" i="10"/>
  <c r="AE38" i="10"/>
  <c r="AD38" i="10"/>
  <c r="AC38" i="10"/>
  <c r="AB38" i="10"/>
  <c r="AA38" i="10"/>
  <c r="Z38" i="10"/>
  <c r="Y38" i="10"/>
  <c r="T38" i="10"/>
  <c r="AE37" i="10"/>
  <c r="AD37" i="10"/>
  <c r="AC37" i="10"/>
  <c r="AB37" i="10"/>
  <c r="AA37" i="10"/>
  <c r="Z37" i="10"/>
  <c r="Y37" i="10"/>
  <c r="T37" i="10"/>
  <c r="K36" i="10"/>
  <c r="AE35" i="10"/>
  <c r="AD35" i="10"/>
  <c r="AC35" i="10"/>
  <c r="AB35" i="10"/>
  <c r="AA35" i="10"/>
  <c r="Z35" i="10"/>
  <c r="Y35" i="10"/>
  <c r="T35" i="10"/>
  <c r="AE34" i="10"/>
  <c r="AD34" i="10"/>
  <c r="AC34" i="10"/>
  <c r="AB34" i="10"/>
  <c r="AA34" i="10"/>
  <c r="Z34" i="10"/>
  <c r="Y34" i="10"/>
  <c r="T34" i="10"/>
  <c r="AE33" i="10"/>
  <c r="AD33" i="10"/>
  <c r="AC33" i="10"/>
  <c r="AB33" i="10"/>
  <c r="AA33" i="10"/>
  <c r="Z33" i="10"/>
  <c r="Y33" i="10"/>
  <c r="T33" i="10"/>
  <c r="AE32" i="10"/>
  <c r="AD32" i="10"/>
  <c r="AC32" i="10"/>
  <c r="AB32" i="10"/>
  <c r="AA32" i="10"/>
  <c r="Z32" i="10"/>
  <c r="Y32" i="10"/>
  <c r="T32" i="10"/>
  <c r="K31" i="10"/>
  <c r="AE30" i="10"/>
  <c r="AD30" i="10"/>
  <c r="AC30" i="10"/>
  <c r="AB30" i="10"/>
  <c r="AA30" i="10"/>
  <c r="Z30" i="10"/>
  <c r="Y30" i="10"/>
  <c r="T30" i="10"/>
  <c r="AE29" i="10"/>
  <c r="AD29" i="10"/>
  <c r="AC29" i="10"/>
  <c r="AB29" i="10"/>
  <c r="AA29" i="10"/>
  <c r="Z29" i="10"/>
  <c r="Y29" i="10"/>
  <c r="T29" i="10"/>
  <c r="AE28" i="10"/>
  <c r="AD28" i="10"/>
  <c r="AC28" i="10"/>
  <c r="AB28" i="10"/>
  <c r="AA28" i="10"/>
  <c r="Z28" i="10"/>
  <c r="Y28" i="10"/>
  <c r="T28" i="10"/>
  <c r="AE27" i="10"/>
  <c r="AD27" i="10"/>
  <c r="AC27" i="10"/>
  <c r="AB27" i="10"/>
  <c r="AA27" i="10"/>
  <c r="Z27" i="10"/>
  <c r="Y27" i="10"/>
  <c r="T27" i="10"/>
  <c r="K26" i="10"/>
  <c r="AE25" i="10"/>
  <c r="AD25" i="10"/>
  <c r="AC25" i="10"/>
  <c r="AB25" i="10"/>
  <c r="AA25" i="10"/>
  <c r="Z25" i="10"/>
  <c r="Y25" i="10"/>
  <c r="T25" i="10"/>
  <c r="AE24" i="10"/>
  <c r="AD24" i="10"/>
  <c r="AC24" i="10"/>
  <c r="AB24" i="10"/>
  <c r="AA24" i="10"/>
  <c r="Z24" i="10"/>
  <c r="Y24" i="10"/>
  <c r="T24" i="10"/>
  <c r="AE23" i="10"/>
  <c r="AD23" i="10"/>
  <c r="AC23" i="10"/>
  <c r="AB23" i="10"/>
  <c r="AA23" i="10"/>
  <c r="Z23" i="10"/>
  <c r="Y23" i="10"/>
  <c r="T23" i="10"/>
  <c r="AE22" i="10"/>
  <c r="AD22" i="10"/>
  <c r="AC22" i="10"/>
  <c r="AB22" i="10"/>
  <c r="AA22" i="10"/>
  <c r="Z22" i="10"/>
  <c r="Y22" i="10"/>
  <c r="T22" i="10"/>
  <c r="M70" i="9"/>
  <c r="L70" i="9"/>
  <c r="M69" i="9"/>
  <c r="L69" i="9"/>
  <c r="M68" i="9"/>
  <c r="L68" i="9"/>
  <c r="M67" i="9"/>
  <c r="L67" i="9"/>
  <c r="M65" i="9"/>
  <c r="L65" i="9"/>
  <c r="M64" i="9"/>
  <c r="L64" i="9"/>
  <c r="M63" i="9"/>
  <c r="L63" i="9"/>
  <c r="M62" i="9"/>
  <c r="L62" i="9"/>
  <c r="M60" i="9"/>
  <c r="L60" i="9"/>
  <c r="M59" i="9"/>
  <c r="L59" i="9"/>
  <c r="M58" i="9"/>
  <c r="L58" i="9"/>
  <c r="M57" i="9"/>
  <c r="L57" i="9"/>
  <c r="M55" i="9"/>
  <c r="L55" i="9"/>
  <c r="M54" i="9"/>
  <c r="L54" i="9"/>
  <c r="M53" i="9"/>
  <c r="L53" i="9"/>
  <c r="M52" i="9"/>
  <c r="L52" i="9"/>
  <c r="M50" i="9"/>
  <c r="L50" i="9"/>
  <c r="M49" i="9"/>
  <c r="L49" i="9"/>
  <c r="M48" i="9"/>
  <c r="L48" i="9"/>
  <c r="M47" i="9"/>
  <c r="L47" i="9"/>
  <c r="M45" i="9"/>
  <c r="L45" i="9"/>
  <c r="M44" i="9"/>
  <c r="L44" i="9"/>
  <c r="M43" i="9"/>
  <c r="L43" i="9"/>
  <c r="M42" i="9"/>
  <c r="L42" i="9"/>
  <c r="M40" i="9"/>
  <c r="L40" i="9"/>
  <c r="M39" i="9"/>
  <c r="L39" i="9"/>
  <c r="M38" i="9"/>
  <c r="L38" i="9"/>
  <c r="M37" i="9"/>
  <c r="L37" i="9"/>
  <c r="M35" i="9"/>
  <c r="L35" i="9"/>
  <c r="M34" i="9"/>
  <c r="L34" i="9"/>
  <c r="M33" i="9"/>
  <c r="L33" i="9"/>
  <c r="M32" i="9"/>
  <c r="L32" i="9"/>
  <c r="M30" i="9"/>
  <c r="L30" i="9"/>
  <c r="M29" i="9"/>
  <c r="L29" i="9"/>
  <c r="M28" i="9"/>
  <c r="L28" i="9"/>
  <c r="M27" i="9"/>
  <c r="L27" i="9"/>
  <c r="M25" i="9"/>
  <c r="L25" i="9"/>
  <c r="M24" i="9"/>
  <c r="L24" i="9"/>
  <c r="M23" i="9"/>
  <c r="L23" i="9"/>
  <c r="L22" i="9"/>
  <c r="M22" i="9"/>
  <c r="T22" i="9"/>
  <c r="AE70" i="9" l="1"/>
  <c r="AD70" i="9"/>
  <c r="AC70" i="9"/>
  <c r="AB70" i="9"/>
  <c r="AA70" i="9"/>
  <c r="Z70" i="9"/>
  <c r="Y70" i="9"/>
  <c r="T70" i="9"/>
  <c r="AE69" i="9"/>
  <c r="AD69" i="9"/>
  <c r="AC69" i="9"/>
  <c r="AB69" i="9"/>
  <c r="AA69" i="9"/>
  <c r="Z69" i="9"/>
  <c r="Y69" i="9"/>
  <c r="T69" i="9"/>
  <c r="AE68" i="9"/>
  <c r="AD68" i="9"/>
  <c r="AC68" i="9"/>
  <c r="AB68" i="9"/>
  <c r="AA68" i="9"/>
  <c r="Z68" i="9"/>
  <c r="Y68" i="9"/>
  <c r="T68" i="9"/>
  <c r="AE67" i="9"/>
  <c r="AD67" i="9"/>
  <c r="AC67" i="9"/>
  <c r="AB67" i="9"/>
  <c r="AA67" i="9"/>
  <c r="Z67" i="9"/>
  <c r="Y67" i="9"/>
  <c r="T67" i="9"/>
  <c r="AE65" i="9"/>
  <c r="AD65" i="9"/>
  <c r="AC65" i="9"/>
  <c r="AB65" i="9"/>
  <c r="AA65" i="9"/>
  <c r="Z65" i="9"/>
  <c r="Y65" i="9"/>
  <c r="T65" i="9"/>
  <c r="AE64" i="9"/>
  <c r="AD64" i="9"/>
  <c r="AC64" i="9"/>
  <c r="AB64" i="9"/>
  <c r="AA64" i="9"/>
  <c r="Z64" i="9"/>
  <c r="Y64" i="9"/>
  <c r="T64" i="9"/>
  <c r="AE63" i="9"/>
  <c r="AD63" i="9"/>
  <c r="AC63" i="9"/>
  <c r="AB63" i="9"/>
  <c r="AA63" i="9"/>
  <c r="Z63" i="9"/>
  <c r="Y63" i="9"/>
  <c r="T63" i="9"/>
  <c r="AE62" i="9"/>
  <c r="AD62" i="9"/>
  <c r="AC62" i="9"/>
  <c r="AB62" i="9"/>
  <c r="AA62" i="9"/>
  <c r="Z62" i="9"/>
  <c r="Y62" i="9"/>
  <c r="T62" i="9"/>
  <c r="AE60" i="9"/>
  <c r="AD60" i="9"/>
  <c r="AC60" i="9"/>
  <c r="AB60" i="9"/>
  <c r="AA60" i="9"/>
  <c r="Z60" i="9"/>
  <c r="Y60" i="9"/>
  <c r="T60" i="9"/>
  <c r="AE59" i="9"/>
  <c r="AD59" i="9"/>
  <c r="AC59" i="9"/>
  <c r="AB59" i="9"/>
  <c r="AA59" i="9"/>
  <c r="Z59" i="9"/>
  <c r="Y59" i="9"/>
  <c r="T59" i="9"/>
  <c r="AE58" i="9"/>
  <c r="AD58" i="9"/>
  <c r="AC58" i="9"/>
  <c r="AB58" i="9"/>
  <c r="AA58" i="9"/>
  <c r="Z58" i="9"/>
  <c r="Y58" i="9"/>
  <c r="T58" i="9"/>
  <c r="AE57" i="9"/>
  <c r="AD57" i="9"/>
  <c r="AC57" i="9"/>
  <c r="AB57" i="9"/>
  <c r="AA57" i="9"/>
  <c r="Z57" i="9"/>
  <c r="Y57" i="9"/>
  <c r="T57" i="9"/>
  <c r="AE55" i="9"/>
  <c r="AD55" i="9"/>
  <c r="AC55" i="9"/>
  <c r="AB55" i="9"/>
  <c r="AA55" i="9"/>
  <c r="Z55" i="9"/>
  <c r="Y55" i="9"/>
  <c r="T55" i="9"/>
  <c r="AE54" i="9"/>
  <c r="AD54" i="9"/>
  <c r="AC54" i="9"/>
  <c r="AB54" i="9"/>
  <c r="AA54" i="9"/>
  <c r="Z54" i="9"/>
  <c r="Y54" i="9"/>
  <c r="T54" i="9"/>
  <c r="AE53" i="9"/>
  <c r="AD53" i="9"/>
  <c r="AC53" i="9"/>
  <c r="AB53" i="9"/>
  <c r="AA53" i="9"/>
  <c r="Z53" i="9"/>
  <c r="Y53" i="9"/>
  <c r="T53" i="9"/>
  <c r="AE52" i="9"/>
  <c r="AD52" i="9"/>
  <c r="AC52" i="9"/>
  <c r="AB52" i="9"/>
  <c r="AA52" i="9"/>
  <c r="Z52" i="9"/>
  <c r="Y52" i="9"/>
  <c r="T52" i="9"/>
  <c r="AE50" i="9"/>
  <c r="AD50" i="9"/>
  <c r="AC50" i="9"/>
  <c r="AB50" i="9"/>
  <c r="AA50" i="9"/>
  <c r="Z50" i="9"/>
  <c r="Y50" i="9"/>
  <c r="T50" i="9"/>
  <c r="AE49" i="9"/>
  <c r="AD49" i="9"/>
  <c r="AC49" i="9"/>
  <c r="AB49" i="9"/>
  <c r="AA49" i="9"/>
  <c r="Z49" i="9"/>
  <c r="Y49" i="9"/>
  <c r="T49" i="9"/>
  <c r="AE48" i="9"/>
  <c r="AD48" i="9"/>
  <c r="AC48" i="9"/>
  <c r="AB48" i="9"/>
  <c r="AA48" i="9"/>
  <c r="Z48" i="9"/>
  <c r="Y48" i="9"/>
  <c r="T48" i="9"/>
  <c r="AE47" i="9"/>
  <c r="AD47" i="9"/>
  <c r="AC47" i="9"/>
  <c r="AB47" i="9"/>
  <c r="AA47" i="9"/>
  <c r="Z47" i="9"/>
  <c r="Y47" i="9"/>
  <c r="T47" i="9"/>
  <c r="AE45" i="9"/>
  <c r="AD45" i="9"/>
  <c r="AC45" i="9"/>
  <c r="AB45" i="9"/>
  <c r="AA45" i="9"/>
  <c r="Z45" i="9"/>
  <c r="Y45" i="9"/>
  <c r="T45" i="9"/>
  <c r="AE44" i="9"/>
  <c r="AD44" i="9"/>
  <c r="AC44" i="9"/>
  <c r="AB44" i="9"/>
  <c r="AA44" i="9"/>
  <c r="Z44" i="9"/>
  <c r="Y44" i="9"/>
  <c r="T44" i="9"/>
  <c r="AE43" i="9"/>
  <c r="AD43" i="9"/>
  <c r="AC43" i="9"/>
  <c r="AB43" i="9"/>
  <c r="AA43" i="9"/>
  <c r="Z43" i="9"/>
  <c r="Y43" i="9"/>
  <c r="T43" i="9"/>
  <c r="AE42" i="9"/>
  <c r="AD42" i="9"/>
  <c r="AC42" i="9"/>
  <c r="AB42" i="9"/>
  <c r="AA42" i="9"/>
  <c r="Z42" i="9"/>
  <c r="Y42" i="9"/>
  <c r="T42" i="9"/>
  <c r="AE40" i="9"/>
  <c r="AD40" i="9"/>
  <c r="AC40" i="9"/>
  <c r="AB40" i="9"/>
  <c r="AA40" i="9"/>
  <c r="Z40" i="9"/>
  <c r="Y40" i="9"/>
  <c r="T40" i="9"/>
  <c r="AE39" i="9"/>
  <c r="AD39" i="9"/>
  <c r="AC39" i="9"/>
  <c r="AB39" i="9"/>
  <c r="AA39" i="9"/>
  <c r="Z39" i="9"/>
  <c r="Y39" i="9"/>
  <c r="T39" i="9"/>
  <c r="AE38" i="9"/>
  <c r="AD38" i="9"/>
  <c r="AC38" i="9"/>
  <c r="AB38" i="9"/>
  <c r="AA38" i="9"/>
  <c r="Z38" i="9"/>
  <c r="Y38" i="9"/>
  <c r="T38" i="9"/>
  <c r="AE37" i="9"/>
  <c r="AD37" i="9"/>
  <c r="AC37" i="9"/>
  <c r="AB37" i="9"/>
  <c r="AA37" i="9"/>
  <c r="Z37" i="9"/>
  <c r="Y37" i="9"/>
  <c r="T37" i="9"/>
  <c r="AE35" i="9"/>
  <c r="AD35" i="9"/>
  <c r="AC35" i="9"/>
  <c r="AB35" i="9"/>
  <c r="AA35" i="9"/>
  <c r="Z35" i="9"/>
  <c r="Y35" i="9"/>
  <c r="T35" i="9"/>
  <c r="AE34" i="9"/>
  <c r="AD34" i="9"/>
  <c r="AC34" i="9"/>
  <c r="AB34" i="9"/>
  <c r="AA34" i="9"/>
  <c r="Z34" i="9"/>
  <c r="Y34" i="9"/>
  <c r="T34" i="9"/>
  <c r="AE33" i="9"/>
  <c r="AD33" i="9"/>
  <c r="AC33" i="9"/>
  <c r="AB33" i="9"/>
  <c r="AA33" i="9"/>
  <c r="Z33" i="9"/>
  <c r="Y33" i="9"/>
  <c r="T33" i="9"/>
  <c r="AE32" i="9"/>
  <c r="AD32" i="9"/>
  <c r="AC32" i="9"/>
  <c r="AB32" i="9"/>
  <c r="AA32" i="9"/>
  <c r="Z32" i="9"/>
  <c r="Y32" i="9"/>
  <c r="T32" i="9"/>
  <c r="AE30" i="9"/>
  <c r="AD30" i="9"/>
  <c r="AC30" i="9"/>
  <c r="AB30" i="9"/>
  <c r="AA30" i="9"/>
  <c r="Z30" i="9"/>
  <c r="Y30" i="9"/>
  <c r="T30" i="9"/>
  <c r="AE29" i="9"/>
  <c r="AD29" i="9"/>
  <c r="AC29" i="9"/>
  <c r="AB29" i="9"/>
  <c r="AA29" i="9"/>
  <c r="Z29" i="9"/>
  <c r="Y29" i="9"/>
  <c r="T29" i="9"/>
  <c r="AE28" i="9"/>
  <c r="AD28" i="9"/>
  <c r="AC28" i="9"/>
  <c r="AB28" i="9"/>
  <c r="AA28" i="9"/>
  <c r="Z28" i="9"/>
  <c r="Y28" i="9"/>
  <c r="T28" i="9"/>
  <c r="AE27" i="9"/>
  <c r="AD27" i="9"/>
  <c r="AC27" i="9"/>
  <c r="AB27" i="9"/>
  <c r="AA27" i="9"/>
  <c r="Z27" i="9"/>
  <c r="Y27" i="9"/>
  <c r="T27" i="9"/>
  <c r="AE25" i="9"/>
  <c r="AD25" i="9"/>
  <c r="AC25" i="9"/>
  <c r="AB25" i="9"/>
  <c r="AA25" i="9"/>
  <c r="Z25" i="9"/>
  <c r="Y25" i="9"/>
  <c r="T25" i="9"/>
  <c r="AE24" i="9"/>
  <c r="AD24" i="9"/>
  <c r="AC24" i="9"/>
  <c r="AB24" i="9"/>
  <c r="AA24" i="9"/>
  <c r="Z24" i="9"/>
  <c r="Y24" i="9"/>
  <c r="T24" i="9"/>
  <c r="AE23" i="9"/>
  <c r="AC23" i="9"/>
  <c r="AB23" i="9"/>
  <c r="AA23" i="9"/>
  <c r="Z23" i="9"/>
  <c r="Y23" i="9"/>
  <c r="T23" i="9"/>
  <c r="AE22" i="9"/>
  <c r="AD22" i="9"/>
  <c r="AC22" i="9"/>
  <c r="AB22" i="9"/>
  <c r="AA22" i="9"/>
  <c r="Z22" i="9"/>
  <c r="Y22" i="9"/>
  <c r="V7" i="3" l="1"/>
  <c r="N7" i="3"/>
  <c r="AL11" i="1" l="1"/>
  <c r="AE11" i="1"/>
  <c r="AE42" i="6"/>
  <c r="AT42" i="6"/>
  <c r="AW9" i="6"/>
  <c r="AE9" i="6"/>
  <c r="AZ9" i="6" l="1"/>
  <c r="AY9" i="6"/>
  <c r="AX9" i="6"/>
  <c r="AV9" i="6"/>
  <c r="AU9" i="6"/>
  <c r="AP9" i="6"/>
  <c r="AU42" i="6" l="1"/>
  <c r="AS42" i="6"/>
  <c r="AR42" i="6"/>
  <c r="AQ42" i="6"/>
  <c r="E4" i="6"/>
  <c r="AT9" i="6"/>
  <c r="K71" i="9" l="1"/>
  <c r="K66" i="9"/>
  <c r="K61" i="9"/>
  <c r="K56" i="9"/>
  <c r="K51" i="9"/>
  <c r="K46" i="9"/>
  <c r="K41" i="9"/>
  <c r="K36" i="9"/>
  <c r="K31" i="9"/>
  <c r="K26" i="9"/>
  <c r="AD23" i="9" s="1"/>
  <c r="D72" i="9" l="1"/>
  <c r="D67" i="10"/>
  <c r="C5" i="10"/>
  <c r="C5" i="9"/>
  <c r="E4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F8" authorId="0" shapeId="0">
      <text>
        <r>
          <rPr>
            <sz val="6"/>
            <color indexed="81"/>
            <rFont val="MS P ゴシック"/>
            <family val="3"/>
            <charset val="128"/>
          </rPr>
          <t>◎該当する輸出形態をリストから選択
　①直接（本社経由含む）　②グループ企業経由
　③商社経由　④その他(欄に記入)</t>
        </r>
      </text>
    </comment>
    <comment ref="G8" authorId="0" shapeId="0">
      <text>
        <r>
          <rPr>
            <sz val="6"/>
            <color indexed="81"/>
            <rFont val="MS P ゴシック"/>
            <family val="3"/>
            <charset val="128"/>
          </rPr>
          <t>該当する利用港をリストから選択してください。　
　①酒田港　
　②仙台港　
　③東京港又は横浜港
　④新潟港　
　⑤仙台空港　
　⑥成田空港　
　⑦その他(港名を欄に記入)
　⑧不明</t>
        </r>
      </text>
    </comment>
    <comment ref="H9" authorId="0" shapeId="0">
      <text>
        <r>
          <rPr>
            <sz val="6"/>
            <color indexed="81"/>
            <rFont val="MS P ゴシック"/>
            <family val="3"/>
            <charset val="128"/>
          </rPr>
          <t xml:space="preserve">合計が100％になるように
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F8" authorId="0" shapeId="0">
      <text>
        <r>
          <rPr>
            <sz val="6"/>
            <color indexed="81"/>
            <rFont val="MS P ゴシック"/>
            <family val="3"/>
            <charset val="128"/>
          </rPr>
          <t>◎該当する輸出形態をリストから選択
　①直接（本社経由含む）　②グループ企業経由
　③商社経由　④その他(欄に記入)</t>
        </r>
      </text>
    </comment>
    <comment ref="G8" authorId="0" shapeId="0">
      <text>
        <r>
          <rPr>
            <sz val="6"/>
            <color indexed="81"/>
            <rFont val="MS P ゴシック"/>
            <family val="3"/>
            <charset val="128"/>
          </rPr>
          <t xml:space="preserve">該当する利用港をリストから選択してください。　
　①酒田港　
　②仙台港　
　③東京港又は横浜港
　④新潟港　
　⑤仙台空港　
　⑥成田空港　
　⑦その他(港名を欄に記入)
　⑧不明
</t>
        </r>
      </text>
    </comment>
    <comment ref="H9" authorId="0" shapeId="0">
      <text>
        <r>
          <rPr>
            <sz val="6"/>
            <color indexed="81"/>
            <rFont val="MS P ゴシック"/>
            <family val="3"/>
            <charset val="128"/>
          </rPr>
          <t xml:space="preserve">合計が100％になるように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W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【注意】
複数選択の場合は１つしか転写されないため要手入力！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T4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【注意】
複数選択の場合は１つしか転写されないため要手入力！</t>
        </r>
      </text>
    </comment>
  </commentList>
</comments>
</file>

<file path=xl/sharedStrings.xml><?xml version="1.0" encoding="utf-8"?>
<sst xmlns="http://schemas.openxmlformats.org/spreadsheetml/2006/main" count="634" uniqueCount="251">
  <si>
    <t>様式１．業種記入票</t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</si>
  <si>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</si>
  <si>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</si>
  <si>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</si>
  <si>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</si>
  <si>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</si>
  <si>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ご記入者所属・役職</t>
    <rPh sb="1" eb="3">
      <t>キニュウ</t>
    </rPh>
    <rPh sb="3" eb="4">
      <t>シャ</t>
    </rPh>
    <rPh sb="4" eb="6">
      <t>ショゾク</t>
    </rPh>
    <rPh sb="7" eb="9">
      <t>ヤクショク</t>
    </rPh>
    <phoneticPr fontId="2"/>
  </si>
  <si>
    <t>ご記入者お名前</t>
    <rPh sb="1" eb="4">
      <t>キニュウシャ</t>
    </rPh>
    <rPh sb="5" eb="7">
      <t>ナマエ</t>
    </rPh>
    <phoneticPr fontId="2"/>
  </si>
  <si>
    <t>番号</t>
  </si>
  <si>
    <t>主な製品名</t>
  </si>
  <si>
    <t>製　　　　造　　　　業</t>
  </si>
  <si>
    <t>米麦、野菜、果実、肉・乳製品、缶詰、瓶詰、味噌、醤油、菓子、麺類、惣菜など</t>
  </si>
  <si>
    <t>飲料・たばこ・飼料製造業</t>
  </si>
  <si>
    <t>酒類、清涼飲料、茶、コーヒー、タバコ、飼料など</t>
  </si>
  <si>
    <t>繊維工業</t>
  </si>
  <si>
    <t>一般製材、合板、木箱、竹・とう・きりゅう等容器、樽、桶、木型など</t>
  </si>
  <si>
    <t>木製・金属製家具、建具、マットレス、仏壇、額縁など</t>
  </si>
  <si>
    <t>パルプ・紙・紙加工品製造業</t>
  </si>
  <si>
    <t>パルプ、板紙、段ボール、紙器、紙袋、壁紙、ふすま紙など</t>
  </si>
  <si>
    <t>印刷・同関連業</t>
  </si>
  <si>
    <t>化学工業</t>
  </si>
  <si>
    <t>化学肥料、ポリエチレン、インキ、医薬品、化粧品、火薬、農薬、香料など</t>
  </si>
  <si>
    <t>石油製品・石炭製品製造業</t>
  </si>
  <si>
    <t>ガソリン、ナフサ、灯油、重油、液化石油ガス、コークス、グリースなど</t>
  </si>
  <si>
    <t>プラスチック製品製造業</t>
  </si>
  <si>
    <t>プラスチック板・棒、フィルムシート、容器など</t>
  </si>
  <si>
    <t>ゴム製品製造業</t>
  </si>
  <si>
    <t>タイヤ、チューブ、ゴムホース、ゴム製履物など</t>
  </si>
  <si>
    <t>なめし革・同製品・毛皮製造業</t>
  </si>
  <si>
    <t>なめし革、革製履物、かばん、ハンドバックなど</t>
  </si>
  <si>
    <t>窯業・土石製品製造業</t>
  </si>
  <si>
    <t>ガラス、鏡、粘土瓦、陶磁器、コンクリート製品など</t>
  </si>
  <si>
    <t>鉄鋼業</t>
  </si>
  <si>
    <t>鍛工品、銑鉄鋳物、鉄鋼シャースリットなど</t>
  </si>
  <si>
    <t>非鉄金属製造業</t>
  </si>
  <si>
    <t>非鉄金属、非鉄鋳物、非鉄金属ダイカストなど</t>
  </si>
  <si>
    <t>金属製品製造業</t>
  </si>
  <si>
    <t>ブリキ缶、洋食器、作業工具、建築用金属製品、打抜プレス加工電気メッキなど</t>
  </si>
  <si>
    <t>その他の製造業</t>
  </si>
  <si>
    <t>貴金属製品、楽器、レコード、がん具、絵画・筆記用品、漆器、畳など</t>
  </si>
  <si>
    <t>卸　小　売　業</t>
  </si>
  <si>
    <t>各種商品卸売業</t>
  </si>
  <si>
    <t>繊維・衣服等卸売業</t>
  </si>
  <si>
    <t>生糸、織物、衣類、寝具、靴・履物、かばん、袋など</t>
  </si>
  <si>
    <t>飲食料品卸売業</t>
  </si>
  <si>
    <t>米麦、野菜、果実、肉、魚介類、酒類、飲料、味噌、醤油、缶詰、乾物など</t>
  </si>
  <si>
    <t>建築材料，鉱物・金属材料等卸売業</t>
  </si>
  <si>
    <t>木材、竹材、セメント、塗料、染料、石油、鉄鋼、非鉄金属、再生資源など</t>
  </si>
  <si>
    <t>機械器具卸売業</t>
  </si>
  <si>
    <t>農業用機械、建設機械、事務用機器、自動車、自転車、家庭用電気器具など</t>
  </si>
  <si>
    <t>その他の卸売業</t>
  </si>
  <si>
    <t>家具、室内装飾品、陶磁器、医薬品、肥料、玩具など</t>
  </si>
  <si>
    <t>各種商品小売業</t>
  </si>
  <si>
    <t>織物・衣服・身の回り品小売業</t>
  </si>
  <si>
    <t>呉服、服生地、寝具、衣類、靴・履物、かばん、袋など</t>
  </si>
  <si>
    <t>飲食料品小売業</t>
  </si>
  <si>
    <t>会社名 :</t>
    <phoneticPr fontId="2"/>
  </si>
  <si>
    <t>品名</t>
  </si>
  <si>
    <t>相手国</t>
    <rPh sb="0" eb="3">
      <t>アイテコク</t>
    </rPh>
    <phoneticPr fontId="2"/>
  </si>
  <si>
    <t>金額(千円)</t>
    <rPh sb="0" eb="2">
      <t>キンガク</t>
    </rPh>
    <rPh sb="3" eb="4">
      <t>セン</t>
    </rPh>
    <rPh sb="4" eb="5">
      <t>エン</t>
    </rPh>
    <phoneticPr fontId="2"/>
  </si>
  <si>
    <t>輸出形態</t>
    <rPh sb="0" eb="2">
      <t>ユシュツ</t>
    </rPh>
    <rPh sb="2" eb="4">
      <t>ケイタイ</t>
    </rPh>
    <phoneticPr fontId="2"/>
  </si>
  <si>
    <t>利用港別の内訳</t>
    <rPh sb="0" eb="2">
      <t>リヨウ</t>
    </rPh>
    <rPh sb="2" eb="3">
      <t>コウ</t>
    </rPh>
    <rPh sb="3" eb="4">
      <t>ベツ</t>
    </rPh>
    <rPh sb="5" eb="7">
      <t>ウチワケ</t>
    </rPh>
    <phoneticPr fontId="2"/>
  </si>
  <si>
    <t>日本酒</t>
    <rPh sb="0" eb="3">
      <t>ニホンシュ</t>
    </rPh>
    <phoneticPr fontId="2"/>
  </si>
  <si>
    <t>米国</t>
    <rPh sb="0" eb="2">
      <t>ベイコク</t>
    </rPh>
    <phoneticPr fontId="2"/>
  </si>
  <si>
    <t>千円</t>
    <rPh sb="0" eb="2">
      <t>センエン</t>
    </rPh>
    <phoneticPr fontId="2"/>
  </si>
  <si>
    <t>②仙台港</t>
  </si>
  <si>
    <t>％</t>
  </si>
  <si>
    <t>③東京港又は横浜港</t>
  </si>
  <si>
    <t>　</t>
  </si>
  <si>
    <t>その他:</t>
    <rPh sb="2" eb="3">
      <t>タ</t>
    </rPh>
    <phoneticPr fontId="2"/>
  </si>
  <si>
    <t>　(　　　　　　　　)</t>
    <phoneticPr fontId="2"/>
  </si>
  <si>
    <r>
      <rPr>
        <sz val="6"/>
        <color theme="1"/>
        <rFont val="ＭＳ 明朝"/>
        <family val="1"/>
        <charset val="128"/>
      </rPr>
      <t>その他:</t>
    </r>
    <r>
      <rPr>
        <sz val="8"/>
        <color theme="1"/>
        <rFont val="ＭＳ 明朝"/>
        <family val="1"/>
        <charset val="128"/>
      </rPr>
      <t>〔港名：　　　　　〕</t>
    </r>
    <rPh sb="2" eb="3">
      <t>タ</t>
    </rPh>
    <phoneticPr fontId="2"/>
  </si>
  <si>
    <t>さくらんぼ</t>
    <phoneticPr fontId="2"/>
  </si>
  <si>
    <t>台湾</t>
    <rPh sb="0" eb="2">
      <t>タイワン</t>
    </rPh>
    <phoneticPr fontId="2"/>
  </si>
  <si>
    <t>④新潟港</t>
  </si>
  <si>
    <t>⑦その他(下欄に港名を記入)</t>
  </si>
  <si>
    <t>合　　計</t>
    <rPh sb="0" eb="1">
      <t>ゴウ</t>
    </rPh>
    <rPh sb="3" eb="4">
      <t>ケイ</t>
    </rPh>
    <phoneticPr fontId="2"/>
  </si>
  <si>
    <t>輸入形態</t>
    <rPh sb="0" eb="2">
      <t>ユニュウ</t>
    </rPh>
    <rPh sb="2" eb="4">
      <t>ケイタイ</t>
    </rPh>
    <phoneticPr fontId="2"/>
  </si>
  <si>
    <t>自動車部品</t>
    <rPh sb="0" eb="3">
      <t>ジドウシャ</t>
    </rPh>
    <rPh sb="3" eb="5">
      <t>ブヒン</t>
    </rPh>
    <phoneticPr fontId="2"/>
  </si>
  <si>
    <t>中国</t>
    <rPh sb="0" eb="2">
      <t>チュウゴク</t>
    </rPh>
    <phoneticPr fontId="2"/>
  </si>
  <si>
    <t>家具</t>
    <rPh sb="0" eb="2">
      <t>カグ</t>
    </rPh>
    <phoneticPr fontId="2"/>
  </si>
  <si>
    <t>マレーシア</t>
    <phoneticPr fontId="2"/>
  </si>
  <si>
    <t>様式４．海外展開データ</t>
    <phoneticPr fontId="2"/>
  </si>
  <si>
    <t>会社名：　　　　　　　　　　　　　　　</t>
    <phoneticPr fontId="2"/>
  </si>
  <si>
    <t xml:space="preserve">（1） 現地法人名(英語又は中国語の正式名称) </t>
    <phoneticPr fontId="2"/>
  </si>
  <si>
    <t>　※投資先が複数ある場合は、このシートをコピーして１枚に１件ずつご記入ください。</t>
    <phoneticPr fontId="2"/>
  </si>
  <si>
    <t>（2）所在国・地域（～州・省、～市）　                                        　　　</t>
  </si>
  <si>
    <t>（3） 設立・資本参加年月日</t>
    <phoneticPr fontId="2"/>
  </si>
  <si>
    <t>西暦　　　　　　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</si>
  <si>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</si>
  <si>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</si>
  <si>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</si>
  <si>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①現地法人（単独・独資）</t>
  </si>
  <si>
    <t>②現地法人（合弁）</t>
    <phoneticPr fontId="2"/>
  </si>
  <si>
    <t>③駐在員事務所</t>
    <phoneticPr fontId="2"/>
  </si>
  <si>
    <t>（5） 事業内容</t>
    <rPh sb="6" eb="8">
      <t>ナイヨウ</t>
    </rPh>
    <phoneticPr fontId="2"/>
  </si>
  <si>
    <t>（6） 従業員数</t>
    <phoneticPr fontId="2"/>
  </si>
  <si>
    <t>人</t>
    <rPh sb="0" eb="1">
      <t>ニン</t>
    </rPh>
    <phoneticPr fontId="2"/>
  </si>
  <si>
    <r>
      <t>(うち日本からの派遣者数</t>
    </r>
    <r>
      <rPr>
        <b/>
        <sz val="10"/>
        <color theme="1"/>
        <rFont val="ＭＳ ゴシック"/>
        <family val="3"/>
        <charset val="128"/>
      </rPr>
      <t/>
    </r>
    <rPh sb="3" eb="5">
      <t>ニホン</t>
    </rPh>
    <rPh sb="8" eb="10">
      <t>ハケン</t>
    </rPh>
    <rPh sb="10" eb="11">
      <t>シャ</t>
    </rPh>
    <rPh sb="11" eb="12">
      <t>スウ</t>
    </rPh>
    <phoneticPr fontId="2"/>
  </si>
  <si>
    <t>人)</t>
    <phoneticPr fontId="2"/>
  </si>
  <si>
    <t xml:space="preserve">（1） 業務提携先国・地域（～州・省、～市）  </t>
    <phoneticPr fontId="2"/>
  </si>
  <si>
    <t>（2） 提携年月日</t>
    <phoneticPr fontId="2"/>
  </si>
  <si>
    <t>西暦　　　　　　</t>
  </si>
  <si>
    <t>①生産委託</t>
    <phoneticPr fontId="2"/>
  </si>
  <si>
    <t>②販売委託</t>
    <phoneticPr fontId="2"/>
  </si>
  <si>
    <t>③技術供与</t>
    <phoneticPr fontId="2"/>
  </si>
  <si>
    <t>④共同研究開発</t>
    <phoneticPr fontId="2"/>
  </si>
  <si>
    <t>⑤アフターサービス</t>
    <phoneticPr fontId="2"/>
  </si>
  <si>
    <t>（4） 事業内容</t>
    <rPh sb="6" eb="8">
      <t>ナイヨウ</t>
    </rPh>
    <phoneticPr fontId="2"/>
  </si>
  <si>
    <t>様式５．自由記載項目</t>
    <rPh sb="4" eb="10">
      <t>ジユウキサイコウモク</t>
    </rPh>
    <phoneticPr fontId="2"/>
  </si>
  <si>
    <t>御協力ありがとうございました。</t>
    <phoneticPr fontId="2"/>
  </si>
  <si>
    <t>〒</t>
    <phoneticPr fontId="2"/>
  </si>
  <si>
    <t>食料品製造業（農業を含む）</t>
    <phoneticPr fontId="2"/>
  </si>
  <si>
    <t>綿紡綿糸、綿布、じゅうたん、婦人・紳士・子供服、寝具など</t>
    <rPh sb="14" eb="16">
      <t>フジン</t>
    </rPh>
    <rPh sb="17" eb="19">
      <t>シンシ</t>
    </rPh>
    <rPh sb="20" eb="23">
      <t>コドモフク</t>
    </rPh>
    <rPh sb="24" eb="26">
      <t>シング</t>
    </rPh>
    <phoneticPr fontId="2"/>
  </si>
  <si>
    <t>家具・装備品製造業</t>
    <phoneticPr fontId="2"/>
  </si>
  <si>
    <t>木材・木製品製造業</t>
    <phoneticPr fontId="2"/>
  </si>
  <si>
    <t>はん用機械器具製造業</t>
    <rPh sb="2" eb="3">
      <t>ヨウ</t>
    </rPh>
    <rPh sb="3" eb="10">
      <t>キカイキグセイゾウギョウ</t>
    </rPh>
    <phoneticPr fontId="2"/>
  </si>
  <si>
    <t>生産用機械器具製造業</t>
    <rPh sb="0" eb="3">
      <t>セイサンヨウ</t>
    </rPh>
    <rPh sb="3" eb="10">
      <t>キカイキグセイゾウギョウ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</si>
  <si>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</si>
  <si>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4">
      <t>デンシブヒン</t>
    </rPh>
    <rPh sb="10" eb="14">
      <t>デンシカイロ</t>
    </rPh>
    <rPh sb="14" eb="17">
      <t>セイゾウギョウ</t>
    </rPh>
    <phoneticPr fontId="2"/>
  </si>
  <si>
    <t>電気機械器具製造業</t>
    <rPh sb="0" eb="9">
      <t>デンキキカイキグセイゾウギョウ</t>
    </rPh>
    <phoneticPr fontId="2"/>
  </si>
  <si>
    <t>情報通信機械器具製造業</t>
    <rPh sb="0" eb="10">
      <t>ジョウホウツウシンキカイキグセイゾウ</t>
    </rPh>
    <rPh sb="10" eb="11">
      <t>ギョウ</t>
    </rPh>
    <phoneticPr fontId="2"/>
  </si>
  <si>
    <t>輸送用機械器具製造業</t>
    <rPh sb="0" eb="3">
      <t>ユソウヨウ</t>
    </rPh>
    <rPh sb="3" eb="7">
      <t>キカイキグ</t>
    </rPh>
    <rPh sb="7" eb="10">
      <t>セイゾウギョウ</t>
    </rPh>
    <phoneticPr fontId="2"/>
  </si>
  <si>
    <t>ボイラ、ポンプ、物流運搬設備、工業窯炉、冷凍機、消火器具など</t>
    <rPh sb="8" eb="14">
      <t>ブツリュウウンパンセツビ</t>
    </rPh>
    <rPh sb="15" eb="19">
      <t>コウギョウカマロ</t>
    </rPh>
    <rPh sb="20" eb="23">
      <t>レイトウキ</t>
    </rPh>
    <rPh sb="24" eb="28">
      <t>ショウカキグ</t>
    </rPh>
    <phoneticPr fontId="2"/>
  </si>
  <si>
    <t>建設機械、農業用機械、金属加工機械、製紙機械、繊維機械など</t>
    <rPh sb="0" eb="4">
      <t>ケンセツキカイ</t>
    </rPh>
    <rPh sb="5" eb="10">
      <t>ノウギョウヨウキカイ</t>
    </rPh>
    <rPh sb="11" eb="17">
      <t>キンゾクカコウキカイ</t>
    </rPh>
    <rPh sb="18" eb="22">
      <t>セイシキカイ</t>
    </rPh>
    <rPh sb="23" eb="27">
      <t>センイキカイ</t>
    </rPh>
    <phoneticPr fontId="2"/>
  </si>
  <si>
    <t>事務用機器、サービス用機器、計量器、医療用機器、光学機器など</t>
    <rPh sb="0" eb="3">
      <t>ジムヨウ</t>
    </rPh>
    <rPh sb="3" eb="5">
      <t>キキ</t>
    </rPh>
    <rPh sb="10" eb="13">
      <t>ヨウキキ</t>
    </rPh>
    <rPh sb="14" eb="17">
      <t>ケイリョウキ</t>
    </rPh>
    <rPh sb="18" eb="20">
      <t>イリョウ</t>
    </rPh>
    <rPh sb="20" eb="21">
      <t>ヨウ</t>
    </rPh>
    <rPh sb="21" eb="23">
      <t>キキ</t>
    </rPh>
    <rPh sb="24" eb="26">
      <t>コウガク</t>
    </rPh>
    <rPh sb="26" eb="28">
      <t>キキ</t>
    </rPh>
    <phoneticPr fontId="2"/>
  </si>
  <si>
    <t>半導体素子、集積回路、プリント回路、小型モーター、コンデンサなど</t>
    <rPh sb="0" eb="3">
      <t>ハンドウタイ</t>
    </rPh>
    <rPh sb="3" eb="5">
      <t>ソシ</t>
    </rPh>
    <rPh sb="6" eb="8">
      <t>シュウセキ</t>
    </rPh>
    <rPh sb="8" eb="10">
      <t>カイロ</t>
    </rPh>
    <rPh sb="15" eb="17">
      <t>カイロ</t>
    </rPh>
    <rPh sb="18" eb="20">
      <t>コガタ</t>
    </rPh>
    <phoneticPr fontId="2"/>
  </si>
  <si>
    <t>電気照明器具、電気冷蔵庫、テレビ、電子計算機など</t>
    <rPh sb="0" eb="6">
      <t>デンキショウメイキグ</t>
    </rPh>
    <rPh sb="7" eb="12">
      <t>デンキレイゾウコ</t>
    </rPh>
    <rPh sb="17" eb="22">
      <t>デンシケイサンキ</t>
    </rPh>
    <phoneticPr fontId="2"/>
  </si>
  <si>
    <t>有線・無線通信機器、ラジオ、テレビ、音響機器など</t>
    <rPh sb="0" eb="2">
      <t>ユウセン</t>
    </rPh>
    <rPh sb="3" eb="9">
      <t>ムセンツウシンキキ</t>
    </rPh>
    <rPh sb="18" eb="22">
      <t>オンキョウキキ</t>
    </rPh>
    <phoneticPr fontId="2"/>
  </si>
  <si>
    <t>自動車、鉄道車輛、船舶、航空機、自転車など</t>
    <rPh sb="4" eb="6">
      <t>テツドウ</t>
    </rPh>
    <rPh sb="6" eb="8">
      <t>シャリョウ</t>
    </rPh>
    <rPh sb="9" eb="11">
      <t>センパク</t>
    </rPh>
    <rPh sb="12" eb="15">
      <t>コウクウキ</t>
    </rPh>
    <rPh sb="15" eb="16">
      <t>クウキ</t>
    </rPh>
    <rPh sb="16" eb="19">
      <t>ジテンシャ</t>
    </rPh>
    <phoneticPr fontId="2"/>
  </si>
  <si>
    <t>野菜、果実、肉、魚介類、酒類、菓子、パン、飲料、味噌、醤油、缶詰、乾物など</t>
    <rPh sb="15" eb="17">
      <t>カシ</t>
    </rPh>
    <phoneticPr fontId="2"/>
  </si>
  <si>
    <t>自動車、自転車、電気機械器具など</t>
    <rPh sb="8" eb="14">
      <t>デンキキカイキグ</t>
    </rPh>
    <phoneticPr fontId="2"/>
  </si>
  <si>
    <t>家具、建具、什器、医薬品、農耕用品、燃料、書籍、文房具、ジュエリーなど</t>
    <rPh sb="9" eb="12">
      <t>イヤクヒン</t>
    </rPh>
    <rPh sb="13" eb="17">
      <t>ノウコウヨウヒン</t>
    </rPh>
    <rPh sb="18" eb="20">
      <t>ネンリョウ</t>
    </rPh>
    <rPh sb="21" eb="23">
      <t>ショセキ</t>
    </rPh>
    <rPh sb="24" eb="27">
      <t>ブンボウグ</t>
    </rPh>
    <phoneticPr fontId="2"/>
  </si>
  <si>
    <t>通信販売、訪問販売、自動車販売機など</t>
    <rPh sb="0" eb="4">
      <t>ツウシンハンバイ</t>
    </rPh>
    <rPh sb="5" eb="9">
      <t>ホウモンハンバイ</t>
    </rPh>
    <rPh sb="10" eb="16">
      <t>ジドウシャハンバイキ</t>
    </rPh>
    <phoneticPr fontId="2"/>
  </si>
  <si>
    <t>機械器具小売業</t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</si>
  <si>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</si>
  <si>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無店舗小売業</t>
    <rPh sb="0" eb="6">
      <t>ムテンポコウリギョウ</t>
    </rPh>
    <phoneticPr fontId="2"/>
  </si>
  <si>
    <t>新聞、印刷物、製本、写真製版など</t>
    <phoneticPr fontId="2"/>
  </si>
  <si>
    <t>産業中分類名※</t>
    <phoneticPr fontId="2"/>
  </si>
  <si>
    <t>大分類</t>
    <rPh sb="0" eb="3">
      <t>ダイブンルイ</t>
    </rPh>
    <phoneticPr fontId="2"/>
  </si>
  <si>
    <t>③商社経由</t>
  </si>
  <si>
    <t>①直接（本社経由含む）</t>
  </si>
  <si>
    <t>②グループ企業経由</t>
  </si>
  <si>
    <t>百貨店、総合スーパーマーケット、その他各種商品小売業</t>
    <rPh sb="4" eb="6">
      <t>ソウゴウ</t>
    </rPh>
    <phoneticPr fontId="2"/>
  </si>
  <si>
    <t>※この分類は、総務省「日本標準産業分類（令和５年７月改定）」によるものです。</t>
    <rPh sb="3" eb="5">
      <t>ブンルイ</t>
    </rPh>
    <rPh sb="7" eb="10">
      <t>ソウムショウ</t>
    </rPh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レイワ</t>
    </rPh>
    <rPh sb="23" eb="24">
      <t>ネン</t>
    </rPh>
    <rPh sb="25" eb="26">
      <t>ガツ</t>
    </rPh>
    <rPh sb="26" eb="28">
      <t>カイテイ</t>
    </rPh>
    <phoneticPr fontId="2"/>
  </si>
  <si>
    <r>
      <t>様式 2.</t>
    </r>
    <r>
      <rPr>
        <b/>
        <u val="double"/>
        <sz val="22"/>
        <color theme="1"/>
        <rFont val="ＭＳ ゴシック"/>
        <family val="3"/>
        <charset val="128"/>
      </rPr>
      <t>輸出</t>
    </r>
    <r>
      <rPr>
        <u val="double"/>
        <sz val="12"/>
        <color theme="1"/>
        <rFont val="ＭＳ ゴシック"/>
        <family val="3"/>
        <charset val="128"/>
      </rPr>
      <t>データ</t>
    </r>
    <r>
      <rPr>
        <sz val="12"/>
        <color theme="1"/>
        <rFont val="ＭＳ ゴシック"/>
        <family val="3"/>
        <charset val="128"/>
      </rPr>
      <t>(令和６年(2024年)１月～12月実績)</t>
    </r>
    <rPh sb="11" eb="13">
      <t>レイワ</t>
    </rPh>
    <phoneticPr fontId="2"/>
  </si>
  <si>
    <r>
      <t>様式 3.</t>
    </r>
    <r>
      <rPr>
        <b/>
        <u val="double"/>
        <sz val="22"/>
        <color theme="1"/>
        <rFont val="ＭＳ ゴシック"/>
        <family val="3"/>
        <charset val="128"/>
      </rPr>
      <t>輸入</t>
    </r>
    <r>
      <rPr>
        <u val="double"/>
        <sz val="12"/>
        <color theme="1"/>
        <rFont val="ＭＳ ゴシック"/>
        <family val="3"/>
        <charset val="128"/>
      </rPr>
      <t>データ</t>
    </r>
    <r>
      <rPr>
        <sz val="12"/>
        <color theme="1"/>
        <rFont val="ＭＳ ゴシック"/>
        <family val="3"/>
        <charset val="128"/>
      </rPr>
      <t>(令和６年(2024年)１月～12月実績)</t>
    </r>
    <rPh sb="6" eb="7">
      <t>ニュウ</t>
    </rPh>
    <rPh sb="11" eb="13">
      <t>レイワ</t>
    </rPh>
    <phoneticPr fontId="2"/>
  </si>
  <si>
    <t>具体的製品</t>
  </si>
  <si>
    <t>地域コード</t>
  </si>
  <si>
    <t>地域名</t>
  </si>
  <si>
    <t>国コード</t>
  </si>
  <si>
    <t>国名</t>
  </si>
  <si>
    <t>具体的国名</t>
    <rPh sb="0" eb="3">
      <t>グタイテキ</t>
    </rPh>
    <rPh sb="3" eb="4">
      <t>クニ</t>
    </rPh>
    <rPh sb="4" eb="5">
      <t>メイ</t>
    </rPh>
    <phoneticPr fontId="10"/>
  </si>
  <si>
    <t>貿易形態コード</t>
  </si>
  <si>
    <t>貿易形態</t>
  </si>
  <si>
    <t>港湾管理コード</t>
  </si>
  <si>
    <t>港湾名</t>
  </si>
  <si>
    <t>具体的港湾名</t>
    <rPh sb="0" eb="3">
      <t>グタイテキ</t>
    </rPh>
    <rPh sb="3" eb="5">
      <t>コウワン</t>
    </rPh>
    <rPh sb="5" eb="6">
      <t>メイ</t>
    </rPh>
    <phoneticPr fontId="10"/>
  </si>
  <si>
    <t>輸出入額(単位：千円)</t>
    <phoneticPr fontId="2"/>
  </si>
  <si>
    <t>①直接（本社経由含む）</t>
    <phoneticPr fontId="2"/>
  </si>
  <si>
    <t>③商社経由</t>
    <phoneticPr fontId="2"/>
  </si>
  <si>
    <t>④その他(下欄に記入願います)</t>
    <phoneticPr fontId="2"/>
  </si>
  <si>
    <t>①酒田港</t>
    <phoneticPr fontId="2"/>
  </si>
  <si>
    <t>②仙台港</t>
    <phoneticPr fontId="2"/>
  </si>
  <si>
    <t>③東京港又は横浜港</t>
    <phoneticPr fontId="2"/>
  </si>
  <si>
    <t>④新潟港</t>
    <phoneticPr fontId="2"/>
  </si>
  <si>
    <t>⑤仙台空港</t>
  </si>
  <si>
    <t>⑥成田空港</t>
  </si>
  <si>
    <t>⑦その他(下欄に港名を記入)</t>
    <phoneticPr fontId="2"/>
  </si>
  <si>
    <t>⑧不明</t>
  </si>
  <si>
    <t>！プルダウンの文字を修正する場合以外は触らないこと！</t>
    <rPh sb="7" eb="9">
      <t>モジ</t>
    </rPh>
    <rPh sb="10" eb="12">
      <t>シュウセイ</t>
    </rPh>
    <rPh sb="14" eb="16">
      <t>バアイ</t>
    </rPh>
    <rPh sb="16" eb="18">
      <t>イガイ</t>
    </rPh>
    <rPh sb="19" eb="20">
      <t>サワ</t>
    </rPh>
    <phoneticPr fontId="2"/>
  </si>
  <si>
    <t>　</t>
    <phoneticPr fontId="2"/>
  </si>
  <si>
    <t>海外法人ＩＤ</t>
  </si>
  <si>
    <t>海外法人名</t>
  </si>
  <si>
    <t>地域</t>
    <rPh sb="0" eb="2">
      <t>チイキ</t>
    </rPh>
    <phoneticPr fontId="7"/>
  </si>
  <si>
    <t>地域</t>
    <rPh sb="0" eb="2">
      <t>チイキ</t>
    </rPh>
    <phoneticPr fontId="40"/>
  </si>
  <si>
    <t>設立年月日</t>
  </si>
  <si>
    <t>海外法人事業形態</t>
  </si>
  <si>
    <t>事業内容</t>
  </si>
  <si>
    <t>従業員数</t>
  </si>
  <si>
    <t>国：</t>
    <rPh sb="0" eb="1">
      <t>クニ</t>
    </rPh>
    <phoneticPr fontId="2"/>
  </si>
  <si>
    <t>地域：</t>
    <rPh sb="0" eb="2">
      <t>チイキ</t>
    </rPh>
    <phoneticPr fontId="2"/>
  </si>
  <si>
    <t>④その他（内容：</t>
    <rPh sb="5" eb="7">
      <t>ナイヨウ</t>
    </rPh>
    <phoneticPr fontId="2"/>
  </si>
  <si>
    <t>）</t>
    <phoneticPr fontId="2"/>
  </si>
  <si>
    <t>【現地法人】</t>
    <rPh sb="1" eb="5">
      <t>ゲンチホウジン</t>
    </rPh>
    <phoneticPr fontId="2"/>
  </si>
  <si>
    <t>【業務提携】</t>
    <rPh sb="1" eb="5">
      <t>ギョウムテイケイ</t>
    </rPh>
    <phoneticPr fontId="2"/>
  </si>
  <si>
    <t>①現地法人（単独・独資）</t>
    <phoneticPr fontId="2"/>
  </si>
  <si>
    <t>②現地法人（合弁）</t>
    <phoneticPr fontId="2"/>
  </si>
  <si>
    <t>③駐在員事務所</t>
    <phoneticPr fontId="2"/>
  </si>
  <si>
    <t>④その他</t>
    <phoneticPr fontId="2"/>
  </si>
  <si>
    <t>！触らないこと！</t>
    <rPh sb="1" eb="2">
      <t>サワ</t>
    </rPh>
    <phoneticPr fontId="2"/>
  </si>
  <si>
    <t>提携年月日</t>
  </si>
  <si>
    <t>事業形態</t>
  </si>
  <si>
    <t>企業名</t>
  </si>
  <si>
    <t>フリガナ</t>
  </si>
  <si>
    <t>所在地域コード</t>
  </si>
  <si>
    <t>所在地域名</t>
  </si>
  <si>
    <t>市町村コード</t>
  </si>
  <si>
    <t>市町村名</t>
  </si>
  <si>
    <t>産業中分類コード</t>
  </si>
  <si>
    <t>産業中分類</t>
  </si>
  <si>
    <t>海外提携ＩＤ</t>
  </si>
  <si>
    <t>日本人数</t>
    <phoneticPr fontId="2"/>
  </si>
  <si>
    <t>⑥その他（内容：　　　　　　　　　　　　　　　　　　　　）</t>
    <phoneticPr fontId="2"/>
  </si>
  <si>
    <t>　）</t>
    <phoneticPr fontId="2"/>
  </si>
  <si>
    <t>①生産委託</t>
  </si>
  <si>
    <t>②販売委託</t>
  </si>
  <si>
    <t>③技術供与</t>
    <phoneticPr fontId="2"/>
  </si>
  <si>
    <t>④共同研究開発</t>
    <phoneticPr fontId="2"/>
  </si>
  <si>
    <t>⑤アフターサービス</t>
    <phoneticPr fontId="2"/>
  </si>
  <si>
    <t>⑥その他</t>
    <phoneticPr fontId="2"/>
  </si>
  <si>
    <t>産業大分類コード</t>
  </si>
  <si>
    <t>産業大分類名</t>
  </si>
  <si>
    <t>産業中分類名</t>
  </si>
  <si>
    <t>海外展開するにあたり困っている点、課題等（自由記載）</t>
    <rPh sb="0" eb="4">
      <t>カイガイテンカイ</t>
    </rPh>
    <rPh sb="10" eb="11">
      <t>コマ</t>
    </rPh>
    <rPh sb="15" eb="16">
      <t>テン</t>
    </rPh>
    <rPh sb="17" eb="20">
      <t>カダイトウ</t>
    </rPh>
    <rPh sb="21" eb="25">
      <t>ジユウキサイ</t>
    </rPh>
    <phoneticPr fontId="8"/>
  </si>
  <si>
    <r>
      <rPr>
        <sz val="6"/>
        <color theme="1"/>
        <rFont val="ＭＳ 明朝"/>
        <family val="1"/>
        <charset val="128"/>
      </rPr>
      <t>その他:</t>
    </r>
    <r>
      <rPr>
        <sz val="8"/>
        <color theme="1"/>
        <rFont val="ＭＳ 明朝"/>
        <family val="1"/>
        <charset val="128"/>
      </rPr>
      <t>〔港名：</t>
    </r>
    <r>
      <rPr>
        <sz val="8"/>
        <color theme="0" tint="-0.499984740745262"/>
        <rFont val="ＭＳ 明朝"/>
        <family val="1"/>
        <charset val="128"/>
      </rPr>
      <t>直江津港</t>
    </r>
    <r>
      <rPr>
        <sz val="8"/>
        <color theme="1"/>
        <rFont val="ＭＳ 明朝"/>
        <family val="1"/>
        <charset val="128"/>
      </rPr>
      <t>　　〕</t>
    </r>
    <rPh sb="2" eb="3">
      <t>タ</t>
    </rPh>
    <rPh sb="8" eb="11">
      <t>ナオエツ</t>
    </rPh>
    <rPh sb="11" eb="12">
      <t>コウ</t>
    </rPh>
    <phoneticPr fontId="2"/>
  </si>
  <si>
    <t>　</t>
    <phoneticPr fontId="2"/>
  </si>
  <si>
    <t>所在地域コード</t>
    <phoneticPr fontId="2"/>
  </si>
  <si>
    <t>○</t>
    <phoneticPr fontId="2"/>
  </si>
  <si>
    <r>
      <rPr>
        <b/>
        <u val="double"/>
        <sz val="11"/>
        <color theme="1"/>
        <rFont val="ＭＳ ゴシック"/>
        <family val="3"/>
        <charset val="128"/>
      </rPr>
      <t>問.1</t>
    </r>
    <r>
      <rPr>
        <b/>
        <sz val="11"/>
        <color theme="1"/>
        <rFont val="ＭＳ ゴシック"/>
        <family val="3"/>
        <charset val="128"/>
      </rPr>
      <t xml:space="preserve"> 令和６年(2024年)の輸出入実績はありますか？    </t>
    </r>
    <rPh sb="0" eb="1">
      <t>トイ</t>
    </rPh>
    <rPh sb="4" eb="6">
      <t>レイワ</t>
    </rPh>
    <phoneticPr fontId="2"/>
  </si>
  <si>
    <t>　※１つの行には品名、相手国ごとの合計ではなく、品名－相手国別の金額をご記入ください。</t>
    <phoneticPr fontId="2"/>
  </si>
  <si>
    <t>　※１つの行には品名、相手国ごとの合計ではなく、品名－相手国別の金額をご記入ください。</t>
    <phoneticPr fontId="2"/>
  </si>
  <si>
    <r>
      <rPr>
        <b/>
        <u val="double"/>
        <sz val="11"/>
        <color theme="1"/>
        <rFont val="ＭＳ ゴシック"/>
        <family val="3"/>
        <charset val="128"/>
      </rPr>
      <t>問.1</t>
    </r>
    <r>
      <rPr>
        <b/>
        <sz val="11"/>
        <color theme="1"/>
        <rFont val="ＭＳ ゴシック"/>
        <family val="3"/>
        <charset val="128"/>
      </rPr>
      <t>　海外に現地法人等の設立を行っている場合は、以下の問にお答えください。</t>
    </r>
    <phoneticPr fontId="2"/>
  </si>
  <si>
    <r>
      <rPr>
        <b/>
        <u val="double"/>
        <sz val="11"/>
        <color theme="1"/>
        <rFont val="ＭＳ ゴシック"/>
        <family val="3"/>
        <charset val="128"/>
      </rPr>
      <t>問.2</t>
    </r>
    <r>
      <rPr>
        <b/>
        <sz val="11"/>
        <color theme="1"/>
        <rFont val="ＭＳ ゴシック"/>
        <family val="3"/>
        <charset val="128"/>
      </rPr>
      <t>　海外と業務提携（生産委託、技術供与等）を行っている場合は、以下の問にお答えください。</t>
    </r>
    <phoneticPr fontId="2"/>
  </si>
  <si>
    <t>本調査の調査結果は、山形県にて適切な情報管理の下、施策反映のため活用されます。</t>
    <phoneticPr fontId="2"/>
  </si>
  <si>
    <t>　　 行政等に期待する支援など）</t>
    <phoneticPr fontId="2"/>
  </si>
  <si>
    <t>≪AD列以降は入力不要です≫</t>
    <rPh sb="3" eb="6">
      <t>レツイコウ</t>
    </rPh>
    <rPh sb="7" eb="11">
      <t>ニュウリョクフヨウ</t>
    </rPh>
    <phoneticPr fontId="2"/>
  </si>
  <si>
    <t>≪M列以降は入力不要です≫</t>
    <rPh sb="2" eb="5">
      <t>レツイコウ</t>
    </rPh>
    <rPh sb="6" eb="10">
      <t>ニュウリョクフヨウ</t>
    </rPh>
    <phoneticPr fontId="2"/>
  </si>
  <si>
    <t>輸出入コード</t>
  </si>
  <si>
    <t>輸出入</t>
  </si>
  <si>
    <t>品目コード</t>
  </si>
  <si>
    <t>品目名</t>
  </si>
  <si>
    <t>製品コード</t>
  </si>
  <si>
    <t>製品名</t>
  </si>
  <si>
    <t>具体的製品コード</t>
    <rPh sb="0" eb="3">
      <t>グタイテキ</t>
    </rPh>
    <rPh sb="3" eb="5">
      <t>セイヒン</t>
    </rPh>
    <phoneticPr fontId="22"/>
  </si>
  <si>
    <t>具体的製品名１</t>
    <rPh sb="0" eb="3">
      <t>グタイテキ</t>
    </rPh>
    <rPh sb="3" eb="5">
      <t>セイヒン</t>
    </rPh>
    <rPh sb="5" eb="6">
      <t>メイ</t>
    </rPh>
    <phoneticPr fontId="22"/>
  </si>
  <si>
    <t>※品目コード～具体的製品名１、地域コード～国名は集計データにて記載</t>
    <phoneticPr fontId="2"/>
  </si>
  <si>
    <t>≪K列以降は入力不要です≫</t>
    <rPh sb="2" eb="5">
      <t>レツイコウ</t>
    </rPh>
    <rPh sb="6" eb="10">
      <t>ニュウリョクフヨウ</t>
    </rPh>
    <phoneticPr fontId="2"/>
  </si>
  <si>
    <t>産業大分類名</t>
    <phoneticPr fontId="2"/>
  </si>
  <si>
    <t>※フリガナ～産業大分類名は集計データにて記載</t>
    <phoneticPr fontId="2"/>
  </si>
  <si>
    <t>所在地域コード</t>
    <phoneticPr fontId="2"/>
  </si>
  <si>
    <t>産業中分類</t>
    <phoneticPr fontId="2"/>
  </si>
  <si>
    <t>※所在地域コード～産業中分類は集計データにて記載</t>
    <phoneticPr fontId="2"/>
  </si>
  <si>
    <t>≪AD列以降は入力不要です≫</t>
    <rPh sb="3" eb="6">
      <t>レツイコウ</t>
    </rPh>
    <rPh sb="7" eb="9">
      <t>ニュウリョク</t>
    </rPh>
    <rPh sb="9" eb="11">
      <t>フヨウ</t>
    </rPh>
    <phoneticPr fontId="2"/>
  </si>
  <si>
    <r>
      <rPr>
        <b/>
        <u val="double"/>
        <sz val="11"/>
        <rFont val="ＭＳ ゴシック"/>
        <family val="3"/>
        <charset val="128"/>
      </rPr>
      <t>問.2</t>
    </r>
    <r>
      <rPr>
        <b/>
        <sz val="11"/>
        <rFont val="ＭＳ ゴシック"/>
        <family val="3"/>
        <charset val="128"/>
      </rPr>
      <t xml:space="preserve"> 海外への投資 (現地法人等の設立，業務提携等)を行っていますか？</t>
    </r>
    <rPh sb="12" eb="16">
      <t>ゲンチホウジン</t>
    </rPh>
    <rPh sb="16" eb="17">
      <t>トウ</t>
    </rPh>
    <rPh sb="18" eb="20">
      <t>セツリツ</t>
    </rPh>
    <phoneticPr fontId="2"/>
  </si>
  <si>
    <r>
      <rPr>
        <b/>
        <u val="double"/>
        <sz val="11"/>
        <rFont val="ＭＳ ゴシック"/>
        <family val="3"/>
        <charset val="128"/>
      </rPr>
      <t>問.3</t>
    </r>
    <r>
      <rPr>
        <b/>
        <sz val="11"/>
        <rFont val="ＭＳ ゴシック"/>
        <family val="3"/>
        <charset val="128"/>
      </rPr>
      <t xml:space="preserve"> 以下の分類から輸出入額の最も大きい業種をお選びください（いずれか１つに○）
　　 ※輸出入実績がない場合は、主な業種を１つお選びください</t>
    </r>
    <rPh sb="0" eb="1">
      <t>トイ</t>
    </rPh>
    <rPh sb="11" eb="14">
      <t>ユシュツニュウ</t>
    </rPh>
    <rPh sb="14" eb="15">
      <t>ガク</t>
    </rPh>
    <rPh sb="16" eb="17">
      <t>モット</t>
    </rPh>
    <rPh sb="18" eb="19">
      <t>オオ</t>
    </rPh>
    <rPh sb="46" eb="49">
      <t>ユシュツニュウ</t>
    </rPh>
    <rPh sb="49" eb="51">
      <t>ジッセキ</t>
    </rPh>
    <rPh sb="54" eb="56">
      <t>バアイ</t>
    </rPh>
    <rPh sb="58" eb="59">
      <t>オモ</t>
    </rPh>
    <rPh sb="60" eb="62">
      <t>ギョウシュ</t>
    </rPh>
    <rPh sb="66" eb="67">
      <t>エラ</t>
    </rPh>
    <phoneticPr fontId="2"/>
  </si>
  <si>
    <t>記入欄が足りない場合は、お手数ですが欄を挿入してご記入ください（行ごとコピーして貼り付けてください）。</t>
    <rPh sb="0" eb="2">
      <t>キニュウ</t>
    </rPh>
    <rPh sb="2" eb="3">
      <t>ラン</t>
    </rPh>
    <rPh sb="4" eb="5">
      <t>タ</t>
    </rPh>
    <rPh sb="8" eb="10">
      <t>バアイ</t>
    </rPh>
    <rPh sb="13" eb="15">
      <t>テスウ</t>
    </rPh>
    <rPh sb="18" eb="19">
      <t>ラン</t>
    </rPh>
    <rPh sb="20" eb="22">
      <t>ソウニュウ</t>
    </rPh>
    <rPh sb="25" eb="27">
      <t>キニュウ</t>
    </rPh>
    <rPh sb="32" eb="33">
      <t>ギョウ</t>
    </rPh>
    <rPh sb="40" eb="41">
      <t>ハ</t>
    </rPh>
    <rPh sb="42" eb="43">
      <t>ツ</t>
    </rPh>
    <phoneticPr fontId="2"/>
  </si>
  <si>
    <t>（4） 事業形態（該当する形態に〇印）　</t>
    <phoneticPr fontId="2"/>
  </si>
  <si>
    <t>（3） 事業形態（該当する形態に〇印、複数回答可）　</t>
    <phoneticPr fontId="2"/>
  </si>
  <si>
    <r>
      <rPr>
        <b/>
        <u val="double"/>
        <sz val="11"/>
        <rFont val="ＭＳ ゴシック"/>
        <family val="3"/>
        <charset val="128"/>
      </rPr>
      <t>問.</t>
    </r>
    <r>
      <rPr>
        <b/>
        <sz val="11"/>
        <rFont val="ＭＳ ゴシック"/>
        <family val="3"/>
        <charset val="128"/>
      </rPr>
      <t>　輸出・輸入や海外展開を実施・検討するに当たり、困っている点、又は課題等があれば</t>
    </r>
    <phoneticPr fontId="2"/>
  </si>
  <si>
    <t>　　 自由にご記入ください。（例：人材の確保、関税など国際経済情勢の不安、物価高騰、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</si>
</sst>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Times New Roman"/>
      <family val="1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 val="double"/>
      <sz val="22"/>
      <color theme="1"/>
      <name val="ＭＳ ゴシック"/>
      <family val="3"/>
      <charset val="128"/>
    </font>
    <font>
      <u val="double"/>
      <sz val="12"/>
      <color theme="1"/>
      <name val="ＭＳ ゴシック"/>
      <family val="3"/>
      <charset val="128"/>
    </font>
    <font>
      <u val="double"/>
      <sz val="2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0" tint="-0.499984740745262"/>
      <name val="Century"/>
      <family val="1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8"/>
      <color theme="1"/>
      <name val="Century"/>
      <family val="1"/>
    </font>
    <font>
      <sz val="8"/>
      <color theme="0" tint="-0.499984740745262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indexed="81"/>
      <name val="MS P ゴシック"/>
      <family val="3"/>
      <charset val="128"/>
    </font>
    <font>
      <u/>
      <sz val="9"/>
      <color theme="1"/>
      <name val="ＭＳ ゴシック"/>
      <family val="3"/>
      <charset val="128"/>
    </font>
    <font>
      <sz val="8"/>
      <color theme="0" tint="-0.499984740745262"/>
      <name val="ＭＳ 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i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i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</font>
    <font>
      <b/>
      <sz val="9"/>
      <color theme="0" tint="-0.14999847407452621"/>
      <name val="游ゴシック"/>
      <family val="3"/>
      <charset val="128"/>
      <scheme val="minor"/>
    </font>
    <font>
      <b/>
      <sz val="9"/>
      <color theme="0" tint="-0.14999847407452621"/>
      <name val="游ゴシック"/>
      <family val="3"/>
      <charset val="128"/>
    </font>
    <font>
      <sz val="9"/>
      <color theme="0" tint="-0.1499984740745262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1"/>
      <color theme="0" tint="-0.14999847407452621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8"/>
      <color theme="0" tint="-0.14999847407452621"/>
      <name val="游ゴシック"/>
      <family val="3"/>
      <charset val="128"/>
    </font>
    <font>
      <sz val="9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b/>
      <sz val="9"/>
      <name val="游ゴシック"/>
      <family val="2"/>
      <charset val="128"/>
      <scheme val="minor"/>
    </font>
    <font>
      <b/>
      <u val="double"/>
      <sz val="11"/>
      <color theme="1"/>
      <name val="ＭＳ ゴシック"/>
      <family val="3"/>
      <charset val="128"/>
    </font>
    <font>
      <b/>
      <sz val="9"/>
      <color theme="0" tint="-0.249977111117893"/>
      <name val="游ゴシック"/>
      <family val="3"/>
      <charset val="128"/>
    </font>
    <font>
      <b/>
      <sz val="9"/>
      <color theme="0" tint="-0.249977111117893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</font>
    <font>
      <b/>
      <sz val="9"/>
      <color theme="0" tint="-0.249977111117893"/>
      <name val="游ゴシック"/>
      <family val="2"/>
      <charset val="128"/>
      <scheme val="minor"/>
    </font>
    <font>
      <b/>
      <sz val="11"/>
      <color theme="0" tint="-0.249977111117893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u val="double"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20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1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4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17" fillId="0" borderId="15" xfId="0" applyFont="1" applyBorder="1">
      <alignment vertical="center"/>
    </xf>
    <xf numFmtId="0" fontId="21" fillId="0" borderId="0" xfId="0" applyFont="1" applyAlignment="1">
      <alignment horizontal="center" vertical="center"/>
    </xf>
    <xf numFmtId="38" fontId="16" fillId="0" borderId="10" xfId="3" applyFont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19" fillId="0" borderId="0" xfId="0" applyFont="1">
      <alignment vertical="center"/>
    </xf>
    <xf numFmtId="0" fontId="21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176" fontId="24" fillId="0" borderId="9" xfId="3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30" fillId="0" borderId="0" xfId="0" applyFont="1">
      <alignment vertical="center"/>
    </xf>
    <xf numFmtId="20" fontId="30" fillId="0" borderId="0" xfId="0" applyNumberFormat="1" applyFont="1">
      <alignment vertical="center"/>
    </xf>
    <xf numFmtId="0" fontId="30" fillId="0" borderId="0" xfId="0" applyFont="1" applyAlignment="1" applyProtection="1">
      <alignment horizontal="center" vertical="center"/>
      <protection locked="0"/>
    </xf>
    <xf numFmtId="38" fontId="30" fillId="0" borderId="0" xfId="3" applyFont="1" applyProtection="1">
      <alignment vertical="center"/>
      <protection locked="0"/>
    </xf>
    <xf numFmtId="177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Alignment="1">
      <alignment horizontal="right" vertical="center"/>
    </xf>
    <xf numFmtId="0" fontId="34" fillId="0" borderId="0" xfId="1" applyFont="1">
      <alignment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4" fillId="3" borderId="0" xfId="1" applyFont="1" applyFill="1" applyAlignment="1">
      <alignment horizontal="center" vertical="center" shrinkToFit="1"/>
    </xf>
    <xf numFmtId="0" fontId="34" fillId="3" borderId="0" xfId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4" xfId="0" applyFont="1" applyFill="1" applyBorder="1">
      <alignment vertical="center"/>
    </xf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Fill="1">
      <alignment vertical="center"/>
    </xf>
    <xf numFmtId="0" fontId="44" fillId="0" borderId="0" xfId="0" applyFont="1">
      <alignment vertical="center"/>
    </xf>
    <xf numFmtId="0" fontId="44" fillId="0" borderId="0" xfId="0" applyFont="1" applyAlignment="1"/>
    <xf numFmtId="0" fontId="46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4" fillId="0" borderId="12" xfId="0" applyFont="1" applyBorder="1" applyAlignment="1">
      <alignment vertical="center"/>
    </xf>
    <xf numFmtId="0" fontId="48" fillId="0" borderId="12" xfId="0" applyFont="1" applyBorder="1" applyAlignment="1">
      <alignment vertical="center"/>
    </xf>
    <xf numFmtId="177" fontId="41" fillId="0" borderId="12" xfId="0" applyNumberFormat="1" applyFont="1" applyBorder="1">
      <alignment vertical="center"/>
    </xf>
    <xf numFmtId="0" fontId="41" fillId="0" borderId="12" xfId="0" applyFont="1" applyBorder="1">
      <alignment vertical="center"/>
    </xf>
    <xf numFmtId="177" fontId="43" fillId="0" borderId="12" xfId="0" applyNumberFormat="1" applyFont="1" applyBorder="1">
      <alignment vertical="center"/>
    </xf>
    <xf numFmtId="0" fontId="48" fillId="0" borderId="12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4" fillId="0" borderId="0" xfId="0" applyFont="1" applyFill="1">
      <alignment vertical="center"/>
    </xf>
    <xf numFmtId="0" fontId="44" fillId="0" borderId="12" xfId="0" applyFont="1" applyBorder="1">
      <alignment vertical="center"/>
    </xf>
    <xf numFmtId="0" fontId="48" fillId="0" borderId="12" xfId="0" applyFont="1" applyBorder="1">
      <alignment vertical="center"/>
    </xf>
    <xf numFmtId="0" fontId="41" fillId="0" borderId="12" xfId="0" applyFont="1" applyBorder="1" applyAlignment="1">
      <alignment horizontal="right" vertical="center"/>
    </xf>
    <xf numFmtId="0" fontId="42" fillId="0" borderId="0" xfId="0" applyFont="1">
      <alignment vertical="center"/>
    </xf>
    <xf numFmtId="0" fontId="47" fillId="0" borderId="0" xfId="0" applyFont="1">
      <alignment vertical="center"/>
    </xf>
    <xf numFmtId="0" fontId="29" fillId="3" borderId="12" xfId="0" applyFont="1" applyFill="1" applyBorder="1" applyAlignment="1">
      <alignment horizontal="center" vertical="center" shrinkToFit="1"/>
    </xf>
    <xf numFmtId="0" fontId="35" fillId="3" borderId="12" xfId="2" applyFont="1" applyFill="1" applyBorder="1" applyAlignment="1">
      <alignment horizontal="center" vertical="center" shrinkToFit="1"/>
    </xf>
    <xf numFmtId="177" fontId="29" fillId="3" borderId="12" xfId="0" applyNumberFormat="1" applyFont="1" applyFill="1" applyBorder="1" applyAlignment="1">
      <alignment horizontal="center" vertical="center" shrinkToFit="1"/>
    </xf>
    <xf numFmtId="0" fontId="28" fillId="0" borderId="12" xfId="0" applyFont="1" applyBorder="1" applyAlignment="1">
      <alignment horizontal="left" vertical="center"/>
    </xf>
    <xf numFmtId="0" fontId="28" fillId="0" borderId="12" xfId="0" applyFont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33" fillId="0" borderId="12" xfId="2" applyFont="1" applyBorder="1" applyAlignment="1">
      <alignment horizontal="left" vertical="center"/>
    </xf>
    <xf numFmtId="0" fontId="33" fillId="0" borderId="12" xfId="2" applyNumberFormat="1" applyFont="1" applyBorder="1" applyAlignment="1">
      <alignment vertical="center"/>
    </xf>
    <xf numFmtId="177" fontId="28" fillId="0" borderId="12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left" vertical="center"/>
    </xf>
    <xf numFmtId="0" fontId="33" fillId="0" borderId="12" xfId="2" applyFont="1" applyBorder="1" applyAlignment="1">
      <alignment vertical="center"/>
    </xf>
    <xf numFmtId="49" fontId="28" fillId="0" borderId="12" xfId="0" applyNumberFormat="1" applyFont="1" applyBorder="1" applyAlignment="1">
      <alignment horizontal="left" vertical="center"/>
    </xf>
    <xf numFmtId="0" fontId="51" fillId="4" borderId="0" xfId="0" applyFont="1" applyFill="1" applyAlignment="1">
      <alignment horizontal="left" vertical="center"/>
    </xf>
    <xf numFmtId="0" fontId="47" fillId="0" borderId="12" xfId="0" applyFont="1" applyBorder="1">
      <alignment vertical="center"/>
    </xf>
    <xf numFmtId="0" fontId="42" fillId="0" borderId="12" xfId="0" applyFont="1" applyBorder="1" applyAlignment="1">
      <alignment vertical="center"/>
    </xf>
    <xf numFmtId="177" fontId="42" fillId="0" borderId="12" xfId="0" applyNumberFormat="1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4" fillId="0" borderId="12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177" fontId="55" fillId="0" borderId="12" xfId="0" applyNumberFormat="1" applyFont="1" applyBorder="1">
      <alignment vertical="center"/>
    </xf>
    <xf numFmtId="177" fontId="56" fillId="0" borderId="12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shrinkToFit="1"/>
    </xf>
    <xf numFmtId="177" fontId="55" fillId="0" borderId="0" xfId="0" applyNumberFormat="1" applyFont="1" applyBorder="1">
      <alignment vertical="center"/>
    </xf>
    <xf numFmtId="177" fontId="56" fillId="0" borderId="0" xfId="0" applyNumberFormat="1" applyFont="1" applyBorder="1">
      <alignment vertical="center"/>
    </xf>
    <xf numFmtId="0" fontId="0" fillId="0" borderId="0" xfId="0" applyAlignment="1"/>
    <xf numFmtId="0" fontId="52" fillId="0" borderId="0" xfId="0" applyFont="1" applyAlignment="1"/>
    <xf numFmtId="0" fontId="53" fillId="0" borderId="0" xfId="0" applyFont="1" applyAlignment="1"/>
    <xf numFmtId="0" fontId="5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52" fillId="0" borderId="0" xfId="0" applyFont="1" applyAlignment="1">
      <alignment vertical="top"/>
    </xf>
    <xf numFmtId="0" fontId="53" fillId="0" borderId="0" xfId="0" applyFont="1" applyAlignment="1">
      <alignment vertical="top"/>
    </xf>
    <xf numFmtId="0" fontId="28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horizontal="right" vertical="center"/>
    </xf>
    <xf numFmtId="0" fontId="33" fillId="0" borderId="13" xfId="0" applyFont="1" applyBorder="1" applyAlignment="1">
      <alignment horizontal="left" vertical="center"/>
    </xf>
    <xf numFmtId="0" fontId="33" fillId="0" borderId="13" xfId="2" applyFont="1" applyBorder="1" applyAlignment="1">
      <alignment horizontal="left" vertical="center"/>
    </xf>
    <xf numFmtId="0" fontId="33" fillId="0" borderId="13" xfId="2" applyFont="1" applyBorder="1" applyAlignment="1">
      <alignment vertical="center"/>
    </xf>
    <xf numFmtId="177" fontId="28" fillId="0" borderId="13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33" fillId="0" borderId="0" xfId="2" applyFont="1" applyBorder="1" applyAlignment="1">
      <alignment horizontal="left" vertical="center"/>
    </xf>
    <xf numFmtId="0" fontId="33" fillId="0" borderId="0" xfId="2" applyNumberFormat="1" applyFont="1" applyBorder="1" applyAlignment="1">
      <alignment vertical="center"/>
    </xf>
    <xf numFmtId="177" fontId="28" fillId="0" borderId="0" xfId="0" applyNumberFormat="1" applyFont="1" applyBorder="1" applyAlignment="1">
      <alignment horizontal="right" vertical="center"/>
    </xf>
    <xf numFmtId="0" fontId="33" fillId="0" borderId="0" xfId="2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2" applyFont="1" applyBorder="1" applyAlignment="1">
      <alignment horizontal="left" vertical="center"/>
    </xf>
    <xf numFmtId="0" fontId="33" fillId="0" borderId="2" xfId="2" applyNumberFormat="1" applyFont="1" applyBorder="1" applyAlignment="1">
      <alignment vertical="center"/>
    </xf>
    <xf numFmtId="177" fontId="28" fillId="0" borderId="2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2" xfId="0" applyFont="1" applyBorder="1" applyAlignment="1">
      <alignment vertical="center" shrinkToFit="1"/>
    </xf>
    <xf numFmtId="0" fontId="29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right" vertical="center" shrinkToFit="1"/>
    </xf>
    <xf numFmtId="0" fontId="58" fillId="0" borderId="12" xfId="0" applyFont="1" applyBorder="1" applyAlignment="1">
      <alignment horizontal="center" vertical="center" shrinkToFit="1"/>
    </xf>
    <xf numFmtId="0" fontId="58" fillId="4" borderId="12" xfId="0" applyFont="1" applyFill="1" applyBorder="1" applyAlignment="1">
      <alignment horizontal="center" vertical="center" shrinkToFit="1"/>
    </xf>
    <xf numFmtId="0" fontId="59" fillId="4" borderId="12" xfId="0" applyFont="1" applyFill="1" applyBorder="1" applyAlignment="1">
      <alignment horizontal="center" vertical="center" shrinkToFit="1"/>
    </xf>
    <xf numFmtId="0" fontId="60" fillId="4" borderId="0" xfId="0" applyFont="1" applyFill="1" applyAlignment="1">
      <alignment horizontal="left" vertical="center"/>
    </xf>
    <xf numFmtId="177" fontId="29" fillId="3" borderId="0" xfId="0" applyNumberFormat="1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8" fillId="0" borderId="13" xfId="0" applyFont="1" applyBorder="1" applyAlignment="1">
      <alignment horizontal="right" vertical="center" shrinkToFit="1"/>
    </xf>
    <xf numFmtId="0" fontId="28" fillId="0" borderId="13" xfId="0" applyFont="1" applyBorder="1" applyAlignment="1">
      <alignment vertical="center" shrinkToFit="1"/>
    </xf>
    <xf numFmtId="0" fontId="28" fillId="0" borderId="0" xfId="0" applyFont="1" applyBorder="1" applyAlignment="1">
      <alignment horizontal="right" vertical="center" shrinkToFit="1"/>
    </xf>
    <xf numFmtId="0" fontId="28" fillId="0" borderId="0" xfId="0" applyFont="1" applyBorder="1" applyAlignment="1">
      <alignment vertical="center" shrinkToFit="1"/>
    </xf>
    <xf numFmtId="0" fontId="28" fillId="0" borderId="2" xfId="0" applyFont="1" applyBorder="1" applyAlignment="1">
      <alignment horizontal="right" vertical="center" shrinkToFit="1"/>
    </xf>
    <xf numFmtId="0" fontId="28" fillId="0" borderId="2" xfId="0" applyFont="1" applyBorder="1" applyAlignment="1">
      <alignment vertical="center" shrinkToFit="1"/>
    </xf>
    <xf numFmtId="0" fontId="29" fillId="0" borderId="0" xfId="0" applyFont="1" applyAlignment="1">
      <alignment horizontal="left"/>
    </xf>
    <xf numFmtId="0" fontId="61" fillId="0" borderId="12" xfId="0" applyFont="1" applyBorder="1">
      <alignment vertical="center"/>
    </xf>
    <xf numFmtId="0" fontId="59" fillId="0" borderId="12" xfId="0" applyFont="1" applyFill="1" applyBorder="1" applyAlignment="1">
      <alignment vertical="center"/>
    </xf>
    <xf numFmtId="0" fontId="59" fillId="0" borderId="12" xfId="0" applyFont="1" applyFill="1" applyBorder="1">
      <alignment vertical="center"/>
    </xf>
    <xf numFmtId="0" fontId="59" fillId="0" borderId="12" xfId="0" applyFont="1" applyBorder="1">
      <alignment vertical="center"/>
    </xf>
    <xf numFmtId="0" fontId="62" fillId="0" borderId="12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top" wrapText="1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38" fontId="23" fillId="0" borderId="1" xfId="3" applyFont="1" applyBorder="1" applyAlignment="1">
      <alignment horizontal="right" vertical="center" shrinkToFit="1"/>
    </xf>
    <xf numFmtId="38" fontId="23" fillId="0" borderId="4" xfId="3" applyFont="1" applyBorder="1" applyAlignment="1">
      <alignment horizontal="right" vertical="center" shrinkToFit="1"/>
    </xf>
    <xf numFmtId="38" fontId="23" fillId="0" borderId="6" xfId="3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38" fontId="16" fillId="0" borderId="1" xfId="3" applyFont="1" applyBorder="1" applyAlignment="1">
      <alignment horizontal="right" vertical="center"/>
    </xf>
    <xf numFmtId="38" fontId="16" fillId="0" borderId="4" xfId="3" applyFont="1" applyBorder="1" applyAlignment="1">
      <alignment horizontal="right" vertical="center"/>
    </xf>
    <xf numFmtId="38" fontId="16" fillId="0" borderId="6" xfId="3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 vertical="center" wrapText="1"/>
    </xf>
    <xf numFmtId="0" fontId="27" fillId="0" borderId="7" xfId="0" applyFont="1" applyBorder="1" applyAlignment="1">
      <alignment horizontal="right" vertical="center" wrapText="1"/>
    </xf>
    <xf numFmtId="0" fontId="27" fillId="0" borderId="8" xfId="0" applyFont="1" applyBorder="1" applyAlignment="1">
      <alignment horizontal="right" vertical="center" wrapText="1"/>
    </xf>
    <xf numFmtId="0" fontId="6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/>
    </xf>
    <xf numFmtId="0" fontId="3" fillId="5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3" fillId="0" borderId="0" xfId="0" applyFont="1" applyAlignment="1">
      <alignment horizontal="left" vertical="center" wrapText="1"/>
    </xf>
    <xf numFmtId="0" fontId="63" fillId="0" borderId="0" xfId="0" applyFont="1" applyAlignment="1">
      <alignment horizontal="left" wrapText="1"/>
    </xf>
    <xf numFmtId="0" fontId="65" fillId="2" borderId="13" xfId="0" applyFont="1" applyFill="1" applyBorder="1" applyAlignment="1">
      <alignment horizontal="center" vertical="center"/>
    </xf>
    <xf numFmtId="0" fontId="66" fillId="0" borderId="0" xfId="0" applyFont="1">
      <alignment vertical="center"/>
    </xf>
    <xf numFmtId="0" fontId="65" fillId="0" borderId="1" xfId="0" applyFont="1" applyBorder="1">
      <alignment vertical="center"/>
    </xf>
    <xf numFmtId="0" fontId="63" fillId="0" borderId="0" xfId="0" applyFont="1">
      <alignment vertical="center"/>
    </xf>
    <xf numFmtId="0" fontId="65" fillId="0" borderId="0" xfId="0" applyFont="1">
      <alignment vertical="center"/>
    </xf>
  </cellXfs>
  <cellStyles count="4">
    <cellStyle name="桁区切り" xfId="3" builtinId="6"/>
    <cellStyle name="標準" xfId="0" builtinId="0"/>
    <cellStyle name="列レベル_2" xfId="1" builtinId="2" iLevel="1"/>
    <cellStyle name="列レベル_7" xfId="2" builtinId="2" iLevel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76188</xdr:colOff>
          <xdr:row>7</xdr:row>
          <xdr:rowOff>116840</xdr:rowOff>
        </xdr:from>
        <xdr:to>
          <xdr:col>10</xdr:col>
          <xdr:colOff>542908</xdr:colOff>
          <xdr:row>8</xdr:row>
          <xdr:rowOff>285750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AE04696F-5510-4B95-B507-8448B46D7F53}"/>
                </a:ext>
              </a:extLst>
            </xdr:cNvPr>
            <xdr:cNvGrpSpPr/>
          </xdr:nvGrpSpPr>
          <xdr:grpSpPr>
            <a:xfrm>
              <a:off x="3876663" y="2240915"/>
              <a:ext cx="3076570" cy="311785"/>
              <a:chOff x="7769864" y="2110740"/>
              <a:chExt cx="3073488" cy="243840"/>
            </a:xfrm>
          </xdr:grpSpPr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8524353" y="2110740"/>
                <a:ext cx="68834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輸出のみ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9220314" y="2110740"/>
                <a:ext cx="69850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輸入のみ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9926413" y="2110740"/>
                <a:ext cx="916939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輸出入両方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7769864" y="2110740"/>
                <a:ext cx="84074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ある　 ⇒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152400</xdr:rowOff>
        </xdr:from>
        <xdr:to>
          <xdr:col>9</xdr:col>
          <xdr:colOff>923925</xdr:colOff>
          <xdr:row>8</xdr:row>
          <xdr:rowOff>400050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854D50F-8723-47A6-9F71-B6404517E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1550045</xdr:colOff>
          <xdr:row>9</xdr:row>
          <xdr:rowOff>0</xdr:rowOff>
        </xdr:from>
        <xdr:to>
          <xdr:col>12</xdr:col>
          <xdr:colOff>57162</xdr:colOff>
          <xdr:row>10</xdr:row>
          <xdr:rowOff>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762C0AB9-29BA-4457-81A0-729A77356A99}"/>
                </a:ext>
              </a:extLst>
            </xdr:cNvPr>
            <xdr:cNvGrpSpPr/>
          </xdr:nvGrpSpPr>
          <xdr:grpSpPr>
            <a:xfrm>
              <a:off x="5350520" y="2676525"/>
              <a:ext cx="1726567" cy="228600"/>
              <a:chOff x="7627653" y="2656840"/>
              <a:chExt cx="1721086" cy="236220"/>
            </a:xfrm>
          </xdr:grpSpPr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100-00002A040000}"/>
                  </a:ext>
                </a:extLst>
              </xdr:cNvPr>
              <xdr:cNvSpPr/>
            </xdr:nvSpPr>
            <xdr:spPr bwMode="auto">
              <a:xfrm>
                <a:off x="7627653" y="2656840"/>
                <a:ext cx="739137" cy="2362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行っている</a:t>
                </a:r>
              </a:p>
            </xdr:txBody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100-00002B040000}"/>
                  </a:ext>
                </a:extLst>
              </xdr:cNvPr>
              <xdr:cNvSpPr/>
            </xdr:nvSpPr>
            <xdr:spPr bwMode="auto">
              <a:xfrm>
                <a:off x="8370840" y="2656840"/>
                <a:ext cx="977899" cy="2362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行っていない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581025</xdr:colOff>
          <xdr:row>5</xdr:row>
          <xdr:rowOff>19050</xdr:rowOff>
        </xdr:from>
        <xdr:to>
          <xdr:col>10</xdr:col>
          <xdr:colOff>409575</xdr:colOff>
          <xdr:row>5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今後、メールでの調査票送付を希望される方は、チェックしてください。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1028700</xdr:colOff>
      <xdr:row>0</xdr:row>
      <xdr:rowOff>76200</xdr:rowOff>
    </xdr:from>
    <xdr:to>
      <xdr:col>10</xdr:col>
      <xdr:colOff>510540</xdr:colOff>
      <xdr:row>1</xdr:row>
      <xdr:rowOff>158115</xdr:rowOff>
    </xdr:to>
    <xdr:sp macro="" textlink="">
      <xdr:nvSpPr>
        <xdr:cNvPr id="15" name="AutoShape 55">
          <a:extLst>
            <a:ext uri="{FF2B5EF4-FFF2-40B4-BE49-F238E27FC236}">
              <a16:creationId xmlns:a16="http://schemas.microsoft.com/office/drawing/2014/main" id="{8355DAE7-9D53-422C-B9BE-934079CEF2EE}"/>
            </a:ext>
          </a:extLst>
        </xdr:cNvPr>
        <xdr:cNvSpPr>
          <a:spLocks noChangeArrowheads="1"/>
        </xdr:cNvSpPr>
      </xdr:nvSpPr>
      <xdr:spPr bwMode="auto">
        <a:xfrm>
          <a:off x="3076575" y="76200"/>
          <a:ext cx="3844290" cy="31051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様式１～様式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５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は全て山形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県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宛ご返送ください。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27136</xdr:colOff>
      <xdr:row>7</xdr:row>
      <xdr:rowOff>54592</xdr:rowOff>
    </xdr:from>
    <xdr:to>
      <xdr:col>1</xdr:col>
      <xdr:colOff>654363</xdr:colOff>
      <xdr:row>9</xdr:row>
      <xdr:rowOff>94256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872F39-A2F5-4738-A7FD-95C3F7635822}"/>
            </a:ext>
          </a:extLst>
        </xdr:cNvPr>
        <xdr:cNvSpPr txBox="1"/>
      </xdr:nvSpPr>
      <xdr:spPr>
        <a:xfrm rot="20701527">
          <a:off x="27136" y="1349992"/>
          <a:ext cx="712952" cy="306364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spc="0">
              <a:ln>
                <a:noFill/>
              </a:ln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記入例</a:t>
          </a:r>
          <a:endParaRPr lang="ja-JP" sz="1100" spc="35">
            <a:solidFill>
              <a:srgbClr val="FF0000"/>
            </a:solidFill>
            <a:effectLst/>
            <a:latin typeface="Century" panose="02040604050505020304" pitchFamily="18" charset="0"/>
            <a:ea typeface="Mincho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632460</xdr:colOff>
      <xdr:row>1</xdr:row>
      <xdr:rowOff>157480</xdr:rowOff>
    </xdr:from>
    <xdr:ext cx="1111651" cy="49244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98330D1-E803-4C34-B446-3EC5BED17DA0}"/>
            </a:ext>
          </a:extLst>
        </xdr:cNvPr>
        <xdr:cNvSpPr txBox="1"/>
      </xdr:nvSpPr>
      <xdr:spPr>
        <a:xfrm>
          <a:off x="4709160" y="328930"/>
          <a:ext cx="1111651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 u="dbl">
              <a:latin typeface="ＭＳ ゴシック" panose="020B0609070205080204" pitchFamily="49" charset="-128"/>
              <a:ea typeface="ＭＳ ゴシック" panose="020B0609070205080204" pitchFamily="49" charset="-128"/>
            </a:rPr>
            <a:t>輸出用</a:t>
          </a:r>
        </a:p>
      </xdr:txBody>
    </xdr:sp>
    <xdr:clientData/>
  </xdr:oneCellAnchor>
  <xdr:twoCellAnchor>
    <xdr:from>
      <xdr:col>3</xdr:col>
      <xdr:colOff>85725</xdr:colOff>
      <xdr:row>0</xdr:row>
      <xdr:rowOff>66675</xdr:rowOff>
    </xdr:from>
    <xdr:to>
      <xdr:col>8</xdr:col>
      <xdr:colOff>177165</xdr:colOff>
      <xdr:row>1</xdr:row>
      <xdr:rowOff>177165</xdr:rowOff>
    </xdr:to>
    <xdr:sp macro="" textlink="">
      <xdr:nvSpPr>
        <xdr:cNvPr id="5" name="AutoShape 55">
          <a:extLst>
            <a:ext uri="{FF2B5EF4-FFF2-40B4-BE49-F238E27FC236}">
              <a16:creationId xmlns:a16="http://schemas.microsoft.com/office/drawing/2014/main" id="{8355DAE7-9D53-422C-B9BE-934079CEF2EE}"/>
            </a:ext>
          </a:extLst>
        </xdr:cNvPr>
        <xdr:cNvSpPr>
          <a:spLocks noChangeArrowheads="1"/>
        </xdr:cNvSpPr>
      </xdr:nvSpPr>
      <xdr:spPr bwMode="auto">
        <a:xfrm>
          <a:off x="2143125" y="66675"/>
          <a:ext cx="3844290" cy="31051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様式１～様式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５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は全て山形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県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宛ご返送ください。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27136</xdr:colOff>
      <xdr:row>7</xdr:row>
      <xdr:rowOff>54592</xdr:rowOff>
    </xdr:from>
    <xdr:to>
      <xdr:col>1</xdr:col>
      <xdr:colOff>654363</xdr:colOff>
      <xdr:row>9</xdr:row>
      <xdr:rowOff>94256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79DC5D-E074-48DD-A556-EB115E730689}"/>
            </a:ext>
          </a:extLst>
        </xdr:cNvPr>
        <xdr:cNvSpPr txBox="1"/>
      </xdr:nvSpPr>
      <xdr:spPr>
        <a:xfrm rot="20701527">
          <a:off x="27136" y="1349992"/>
          <a:ext cx="712952" cy="306364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spc="0">
              <a:ln>
                <a:noFill/>
              </a:ln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記入例</a:t>
          </a:r>
          <a:endParaRPr lang="ja-JP" sz="1100" spc="35">
            <a:solidFill>
              <a:srgbClr val="FF0000"/>
            </a:solidFill>
            <a:effectLst/>
            <a:latin typeface="Century" panose="02040604050505020304" pitchFamily="18" charset="0"/>
            <a:ea typeface="Mincho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632460</xdr:colOff>
      <xdr:row>1</xdr:row>
      <xdr:rowOff>157480</xdr:rowOff>
    </xdr:from>
    <xdr:ext cx="1111651" cy="49244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37BDBB-0241-4AC2-8134-E07FAEC5878F}"/>
            </a:ext>
          </a:extLst>
        </xdr:cNvPr>
        <xdr:cNvSpPr txBox="1"/>
      </xdr:nvSpPr>
      <xdr:spPr>
        <a:xfrm>
          <a:off x="4709160" y="328930"/>
          <a:ext cx="1111651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 u="dbl">
              <a:latin typeface="ＭＳ ゴシック" panose="020B0609070205080204" pitchFamily="49" charset="-128"/>
              <a:ea typeface="ＭＳ ゴシック" panose="020B0609070205080204" pitchFamily="49" charset="-128"/>
            </a:rPr>
            <a:t>輸入用</a:t>
          </a:r>
        </a:p>
      </xdr:txBody>
    </xdr:sp>
    <xdr:clientData/>
  </xdr:oneCellAnchor>
  <xdr:twoCellAnchor>
    <xdr:from>
      <xdr:col>3</xdr:col>
      <xdr:colOff>47625</xdr:colOff>
      <xdr:row>0</xdr:row>
      <xdr:rowOff>76200</xdr:rowOff>
    </xdr:from>
    <xdr:to>
      <xdr:col>8</xdr:col>
      <xdr:colOff>139065</xdr:colOff>
      <xdr:row>1</xdr:row>
      <xdr:rowOff>158115</xdr:rowOff>
    </xdr:to>
    <xdr:sp macro="" textlink="">
      <xdr:nvSpPr>
        <xdr:cNvPr id="5" name="AutoShape 55">
          <a:extLst>
            <a:ext uri="{FF2B5EF4-FFF2-40B4-BE49-F238E27FC236}">
              <a16:creationId xmlns:a16="http://schemas.microsoft.com/office/drawing/2014/main" id="{8355DAE7-9D53-422C-B9BE-934079CEF2EE}"/>
            </a:ext>
          </a:extLst>
        </xdr:cNvPr>
        <xdr:cNvSpPr>
          <a:spLocks noChangeArrowheads="1"/>
        </xdr:cNvSpPr>
      </xdr:nvSpPr>
      <xdr:spPr bwMode="auto">
        <a:xfrm>
          <a:off x="2105025" y="76200"/>
          <a:ext cx="3844290" cy="31051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様式１～様式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５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は全て山形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県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宛ご返送ください。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</xdr:row>
      <xdr:rowOff>28575</xdr:rowOff>
    </xdr:from>
    <xdr:to>
      <xdr:col>28</xdr:col>
      <xdr:colOff>167640</xdr:colOff>
      <xdr:row>3</xdr:row>
      <xdr:rowOff>34290</xdr:rowOff>
    </xdr:to>
    <xdr:sp macro="" textlink="">
      <xdr:nvSpPr>
        <xdr:cNvPr id="3" name="AutoShape 55">
          <a:extLst>
            <a:ext uri="{FF2B5EF4-FFF2-40B4-BE49-F238E27FC236}">
              <a16:creationId xmlns:a16="http://schemas.microsoft.com/office/drawing/2014/main" id="{8355DAE7-9D53-422C-B9BE-934079CEF2EE}"/>
            </a:ext>
          </a:extLst>
        </xdr:cNvPr>
        <xdr:cNvSpPr>
          <a:spLocks noChangeArrowheads="1"/>
        </xdr:cNvSpPr>
      </xdr:nvSpPr>
      <xdr:spPr bwMode="auto">
        <a:xfrm>
          <a:off x="3086100" y="104775"/>
          <a:ext cx="3844290" cy="31051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様式１～様式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５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は全て山形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県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宛ご返送ください。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0</xdr:rowOff>
        </xdr:from>
        <xdr:to>
          <xdr:col>3</xdr:col>
          <xdr:colOff>38100</xdr:colOff>
          <xdr:row>10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B35B2FBB-918D-4E20-B900-02DBDE801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0</xdr:colOff>
          <xdr:row>10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72BA1A34-F39E-43DD-854F-FEB0FC3BA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</xdr:row>
          <xdr:rowOff>0</xdr:rowOff>
        </xdr:from>
        <xdr:to>
          <xdr:col>19</xdr:col>
          <xdr:colOff>19050</xdr:colOff>
          <xdr:row>10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DB61AED8-54D2-4B55-8C99-58D97E022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0</xdr:rowOff>
        </xdr:from>
        <xdr:to>
          <xdr:col>3</xdr:col>
          <xdr:colOff>38100</xdr:colOff>
          <xdr:row>10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71CC3BF4-40EF-4C5C-B31B-9DC8781B2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0</xdr:rowOff>
        </xdr:from>
        <xdr:to>
          <xdr:col>3</xdr:col>
          <xdr:colOff>38100</xdr:colOff>
          <xdr:row>28</xdr:row>
          <xdr:rowOff>66675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B0CB2141-1F4F-4EA6-A1A7-A8456DC20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0</xdr:rowOff>
        </xdr:from>
        <xdr:to>
          <xdr:col>8</xdr:col>
          <xdr:colOff>47625</xdr:colOff>
          <xdr:row>28</xdr:row>
          <xdr:rowOff>95250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27C847F2-4227-4D84-9632-BF2ACC74F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27</xdr:row>
          <xdr:rowOff>0</xdr:rowOff>
        </xdr:from>
        <xdr:to>
          <xdr:col>13</xdr:col>
          <xdr:colOff>47625</xdr:colOff>
          <xdr:row>28</xdr:row>
          <xdr:rowOff>95250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85DE60B3-5A23-4A58-920A-7EF274AD4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0</xdr:rowOff>
        </xdr:from>
        <xdr:to>
          <xdr:col>18</xdr:col>
          <xdr:colOff>38100</xdr:colOff>
          <xdr:row>28</xdr:row>
          <xdr:rowOff>95250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CEE69E87-C0EA-4BF9-A4EB-4300459ED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0</xdr:rowOff>
        </xdr:from>
        <xdr:to>
          <xdr:col>3</xdr:col>
          <xdr:colOff>38100</xdr:colOff>
          <xdr:row>28</xdr:row>
          <xdr:rowOff>95250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54C362B0-F168-4821-8026-AADB22CA3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0</xdr:rowOff>
        </xdr:from>
        <xdr:to>
          <xdr:col>11</xdr:col>
          <xdr:colOff>28575</xdr:colOff>
          <xdr:row>28</xdr:row>
          <xdr:rowOff>104775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1CDDFDBD-1F49-4106-9099-0DC85BDE8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28575</xdr:colOff>
      <xdr:row>0</xdr:row>
      <xdr:rowOff>57150</xdr:rowOff>
    </xdr:from>
    <xdr:to>
      <xdr:col>28</xdr:col>
      <xdr:colOff>158115</xdr:colOff>
      <xdr:row>2</xdr:row>
      <xdr:rowOff>62865</xdr:rowOff>
    </xdr:to>
    <xdr:sp macro="" textlink="">
      <xdr:nvSpPr>
        <xdr:cNvPr id="14" name="AutoShape 55">
          <a:extLst>
            <a:ext uri="{FF2B5EF4-FFF2-40B4-BE49-F238E27FC236}">
              <a16:creationId xmlns:a16="http://schemas.microsoft.com/office/drawing/2014/main" id="{8355DAE7-9D53-422C-B9BE-934079CEF2EE}"/>
            </a:ext>
          </a:extLst>
        </xdr:cNvPr>
        <xdr:cNvSpPr>
          <a:spLocks noChangeArrowheads="1"/>
        </xdr:cNvSpPr>
      </xdr:nvSpPr>
      <xdr:spPr bwMode="auto">
        <a:xfrm>
          <a:off x="3076575" y="57150"/>
          <a:ext cx="3844290" cy="31051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様式１～様式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５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は全て山形</a:t>
          </a:r>
          <a:r>
            <a:rPr lang="ja-JP" altLang="en-US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県</a:t>
          </a:r>
          <a:r>
            <a:rPr lang="ja-JP" sz="1200" b="1" u="none" spc="35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宛ご返送ください。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1"/>
  <sheetViews>
    <sheetView showGridLines="0" tabSelected="1" view="pageBreakPreview" zoomScaleNormal="129" zoomScaleSheetLayoutView="100" workbookViewId="0">
      <selection activeCell="Y5" sqref="Y5"/>
    </sheetView>
  </sheetViews>
  <sheetFormatPr defaultColWidth="8.75" defaultRowHeight="18" customHeight="1" outlineLevelCol="1"/>
  <cols>
    <col min="1" max="5" width="2.125" customWidth="1"/>
    <col min="6" max="6" width="5.875" customWidth="1"/>
    <col min="7" max="7" width="10.375" customWidth="1"/>
    <col min="8" max="8" width="14.25" customWidth="1"/>
    <col min="9" max="9" width="8.75" customWidth="1"/>
    <col min="10" max="10" width="34.25" customWidth="1"/>
    <col min="11" max="11" width="7.75" customWidth="1"/>
    <col min="12" max="12" width="0.25" customWidth="1"/>
    <col min="13" max="13" width="2.875" style="129" customWidth="1"/>
    <col min="14" max="14" width="15.375" style="129" hidden="1" customWidth="1" outlineLevel="1"/>
    <col min="15" max="18" width="7.125" style="129" hidden="1" customWidth="1" outlineLevel="1"/>
    <col min="19" max="19" width="14.125" style="129" hidden="1" customWidth="1" outlineLevel="1"/>
    <col min="20" max="20" width="7" style="129" hidden="1" customWidth="1" outlineLevel="1"/>
    <col min="21" max="21" width="7" style="130" hidden="1" customWidth="1" outlineLevel="1"/>
    <col min="22" max="22" width="13.875" style="130" hidden="1" customWidth="1" outlineLevel="1"/>
    <col min="23" max="23" width="10.75" style="130" customWidth="1" collapsed="1"/>
  </cols>
  <sheetData>
    <row r="1" spans="1:23" ht="18" customHeight="1">
      <c r="A1" s="6" t="s">
        <v>0</v>
      </c>
      <c r="B1" s="7"/>
      <c r="C1" s="7"/>
      <c r="D1" s="7"/>
      <c r="E1" s="7"/>
    </row>
    <row r="2" spans="1:23" ht="18.75">
      <c r="A2" s="8"/>
      <c r="B2" s="8"/>
      <c r="C2" s="8"/>
      <c r="D2" s="8"/>
      <c r="E2" s="8"/>
    </row>
    <row r="3" spans="1:23" ht="26.25" customHeight="1">
      <c r="A3" s="188" t="s">
        <v>1</v>
      </c>
      <c r="B3" s="189"/>
      <c r="C3" s="189"/>
      <c r="D3" s="189"/>
      <c r="E3" s="190"/>
      <c r="F3" s="191"/>
      <c r="G3" s="192"/>
      <c r="H3" s="192"/>
      <c r="I3" s="192"/>
      <c r="J3" s="192"/>
      <c r="K3" s="193"/>
      <c r="N3" s="66" t="s">
        <v>227</v>
      </c>
      <c r="W3" s="131"/>
    </row>
    <row r="4" spans="1:23" ht="26.65" customHeight="1">
      <c r="A4" s="188" t="s">
        <v>2</v>
      </c>
      <c r="B4" s="189"/>
      <c r="C4" s="189"/>
      <c r="D4" s="189"/>
      <c r="E4" s="190"/>
      <c r="F4" s="191" t="s">
        <v>111</v>
      </c>
      <c r="G4" s="192"/>
      <c r="H4" s="192"/>
      <c r="I4" s="192"/>
      <c r="J4" s="192"/>
      <c r="K4" s="193"/>
    </row>
    <row r="5" spans="1:23" ht="26.25" customHeight="1">
      <c r="A5" s="188" t="s">
        <v>3</v>
      </c>
      <c r="B5" s="189"/>
      <c r="C5" s="189"/>
      <c r="D5" s="189"/>
      <c r="E5" s="190"/>
      <c r="F5" s="191"/>
      <c r="G5" s="192"/>
      <c r="H5" s="193"/>
      <c r="I5" s="9" t="s">
        <v>4</v>
      </c>
      <c r="J5" s="191"/>
      <c r="K5" s="193"/>
      <c r="N5" s="182" t="s">
        <v>239</v>
      </c>
    </row>
    <row r="6" spans="1:23" ht="26.25" customHeight="1">
      <c r="A6" s="188" t="s">
        <v>5</v>
      </c>
      <c r="B6" s="189"/>
      <c r="C6" s="189"/>
      <c r="D6" s="189"/>
      <c r="E6" s="190"/>
      <c r="F6" s="191"/>
      <c r="G6" s="192"/>
      <c r="H6" s="192"/>
      <c r="I6" s="192"/>
      <c r="J6" s="192"/>
      <c r="K6" s="193"/>
      <c r="N6" s="132" t="s">
        <v>193</v>
      </c>
      <c r="O6" s="183" t="s">
        <v>194</v>
      </c>
      <c r="P6" s="184" t="s">
        <v>217</v>
      </c>
      <c r="Q6" s="185" t="s">
        <v>196</v>
      </c>
      <c r="R6" s="185" t="s">
        <v>197</v>
      </c>
      <c r="S6" s="186" t="s">
        <v>198</v>
      </c>
      <c r="T6" s="186" t="s">
        <v>211</v>
      </c>
      <c r="U6" s="186" t="s">
        <v>238</v>
      </c>
      <c r="V6" s="132" t="s">
        <v>199</v>
      </c>
    </row>
    <row r="7" spans="1:23" ht="26.1" customHeight="1">
      <c r="A7" s="196" t="s">
        <v>6</v>
      </c>
      <c r="B7" s="197"/>
      <c r="C7" s="197"/>
      <c r="D7" s="197"/>
      <c r="E7" s="198"/>
      <c r="F7" s="191"/>
      <c r="G7" s="192"/>
      <c r="H7" s="193"/>
      <c r="I7" s="10" t="s">
        <v>7</v>
      </c>
      <c r="J7" s="191"/>
      <c r="K7" s="193"/>
      <c r="N7" s="134">
        <f>F3</f>
        <v>0</v>
      </c>
      <c r="O7" s="134"/>
      <c r="P7" s="134"/>
      <c r="Q7" s="134"/>
      <c r="R7" s="134"/>
      <c r="S7" s="135"/>
      <c r="T7" s="134"/>
      <c r="U7" s="134"/>
      <c r="V7" s="134" t="e">
        <f>VLOOKUP("○",D13:H48,3,0)</f>
        <v>#N/A</v>
      </c>
    </row>
    <row r="8" spans="1:23" ht="11.25" customHeight="1">
      <c r="A8" s="136"/>
      <c r="B8" s="136"/>
      <c r="C8" s="136"/>
      <c r="D8" s="136"/>
      <c r="E8" s="136"/>
      <c r="F8" s="137"/>
      <c r="G8" s="137"/>
      <c r="H8" s="137"/>
      <c r="I8" s="138"/>
      <c r="J8" s="137"/>
      <c r="K8" s="137"/>
      <c r="N8" s="139"/>
      <c r="O8" s="139"/>
      <c r="P8" s="139"/>
      <c r="Q8" s="139"/>
      <c r="R8" s="139"/>
      <c r="S8" s="140"/>
      <c r="T8" s="139"/>
      <c r="U8" s="139"/>
      <c r="V8" s="139"/>
    </row>
    <row r="9" spans="1:23" s="145" customFormat="1" ht="32.25" customHeight="1">
      <c r="A9" s="209" t="s">
        <v>219</v>
      </c>
      <c r="B9" s="209"/>
      <c r="C9" s="209"/>
      <c r="D9" s="209"/>
      <c r="E9" s="209"/>
      <c r="F9" s="209"/>
      <c r="G9" s="209"/>
      <c r="H9" s="209"/>
      <c r="I9" s="209"/>
      <c r="J9" s="209"/>
      <c r="K9" s="144"/>
      <c r="M9" s="146"/>
      <c r="N9" s="146"/>
      <c r="O9" s="146"/>
      <c r="P9" s="146"/>
      <c r="Q9" s="146"/>
      <c r="R9" s="146"/>
      <c r="S9" s="146"/>
      <c r="T9" s="146"/>
      <c r="U9" s="147"/>
      <c r="V9" s="147"/>
      <c r="W9" s="147"/>
    </row>
    <row r="10" spans="1:23" ht="18" customHeight="1">
      <c r="A10" s="266" t="s">
        <v>244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</row>
    <row r="11" spans="1:23" s="141" customFormat="1" ht="37.5" customHeight="1">
      <c r="A11" s="267" t="s">
        <v>245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M11" s="142"/>
      <c r="N11" s="142"/>
      <c r="O11" s="142"/>
      <c r="P11" s="142"/>
      <c r="Q11" s="142"/>
      <c r="R11" s="142"/>
      <c r="S11" s="142"/>
      <c r="T11" s="142"/>
      <c r="U11" s="143"/>
      <c r="V11" s="143"/>
      <c r="W11" s="143"/>
    </row>
    <row r="12" spans="1:23" ht="16.5" customHeight="1" thickBot="1">
      <c r="A12" s="194" t="s">
        <v>139</v>
      </c>
      <c r="B12" s="194"/>
      <c r="C12" s="194"/>
      <c r="D12" s="268" t="s">
        <v>218</v>
      </c>
      <c r="E12" s="268"/>
      <c r="F12" s="11" t="s">
        <v>8</v>
      </c>
      <c r="G12" s="194" t="s">
        <v>138</v>
      </c>
      <c r="H12" s="194"/>
      <c r="I12" s="195" t="s">
        <v>9</v>
      </c>
      <c r="J12" s="195"/>
      <c r="K12" s="195"/>
    </row>
    <row r="13" spans="1:23" ht="15" customHeight="1">
      <c r="A13" s="204" t="s">
        <v>10</v>
      </c>
      <c r="B13" s="204"/>
      <c r="C13" s="205"/>
      <c r="D13" s="206"/>
      <c r="E13" s="207"/>
      <c r="F13" s="133">
        <v>9</v>
      </c>
      <c r="G13" s="208" t="s">
        <v>112</v>
      </c>
      <c r="H13" s="208"/>
      <c r="I13" s="208" t="s">
        <v>11</v>
      </c>
      <c r="J13" s="208"/>
      <c r="K13" s="208"/>
    </row>
    <row r="14" spans="1:23" ht="15" customHeight="1">
      <c r="A14" s="204"/>
      <c r="B14" s="204"/>
      <c r="C14" s="205"/>
      <c r="D14" s="199"/>
      <c r="E14" s="200"/>
      <c r="F14" s="133">
        <v>10</v>
      </c>
      <c r="G14" s="208" t="s">
        <v>12</v>
      </c>
      <c r="H14" s="208"/>
      <c r="I14" s="208" t="s">
        <v>13</v>
      </c>
      <c r="J14" s="208"/>
      <c r="K14" s="208"/>
    </row>
    <row r="15" spans="1:23" ht="15" customHeight="1">
      <c r="A15" s="204"/>
      <c r="B15" s="204"/>
      <c r="C15" s="205"/>
      <c r="D15" s="199" t="s">
        <v>68</v>
      </c>
      <c r="E15" s="200"/>
      <c r="F15" s="133">
        <v>11</v>
      </c>
      <c r="G15" s="208" t="s">
        <v>14</v>
      </c>
      <c r="H15" s="208"/>
      <c r="I15" s="208" t="s">
        <v>113</v>
      </c>
      <c r="J15" s="208"/>
      <c r="K15" s="208"/>
    </row>
    <row r="16" spans="1:23" ht="15" customHeight="1">
      <c r="A16" s="204"/>
      <c r="B16" s="204"/>
      <c r="C16" s="205"/>
      <c r="D16" s="199"/>
      <c r="E16" s="200"/>
      <c r="F16" s="133">
        <v>12</v>
      </c>
      <c r="G16" s="201" t="s">
        <v>115</v>
      </c>
      <c r="H16" s="202"/>
      <c r="I16" s="201" t="s">
        <v>15</v>
      </c>
      <c r="J16" s="203"/>
      <c r="K16" s="202"/>
    </row>
    <row r="17" spans="1:11" ht="15" customHeight="1">
      <c r="A17" s="204"/>
      <c r="B17" s="204"/>
      <c r="C17" s="205"/>
      <c r="D17" s="199"/>
      <c r="E17" s="200"/>
      <c r="F17" s="133">
        <v>13</v>
      </c>
      <c r="G17" s="201" t="s">
        <v>114</v>
      </c>
      <c r="H17" s="202"/>
      <c r="I17" s="201" t="s">
        <v>16</v>
      </c>
      <c r="J17" s="203"/>
      <c r="K17" s="202"/>
    </row>
    <row r="18" spans="1:11" ht="15" customHeight="1">
      <c r="A18" s="204"/>
      <c r="B18" s="204"/>
      <c r="C18" s="205"/>
      <c r="D18" s="199"/>
      <c r="E18" s="200"/>
      <c r="F18" s="133">
        <v>14</v>
      </c>
      <c r="G18" s="201" t="s">
        <v>17</v>
      </c>
      <c r="H18" s="202"/>
      <c r="I18" s="201" t="s">
        <v>18</v>
      </c>
      <c r="J18" s="203"/>
      <c r="K18" s="202"/>
    </row>
    <row r="19" spans="1:11" ht="15" customHeight="1">
      <c r="A19" s="204"/>
      <c r="B19" s="204"/>
      <c r="C19" s="205"/>
      <c r="D19" s="199" t="s">
        <v>68</v>
      </c>
      <c r="E19" s="200"/>
      <c r="F19" s="133">
        <v>15</v>
      </c>
      <c r="G19" s="201" t="s">
        <v>19</v>
      </c>
      <c r="H19" s="202"/>
      <c r="I19" s="201" t="s">
        <v>137</v>
      </c>
      <c r="J19" s="203"/>
      <c r="K19" s="202"/>
    </row>
    <row r="20" spans="1:11" ht="15" customHeight="1">
      <c r="A20" s="204"/>
      <c r="B20" s="204"/>
      <c r="C20" s="205"/>
      <c r="D20" s="199"/>
      <c r="E20" s="200"/>
      <c r="F20" s="133">
        <v>16</v>
      </c>
      <c r="G20" s="201" t="s">
        <v>20</v>
      </c>
      <c r="H20" s="202"/>
      <c r="I20" s="201" t="s">
        <v>21</v>
      </c>
      <c r="J20" s="203"/>
      <c r="K20" s="202"/>
    </row>
    <row r="21" spans="1:11" ht="15" customHeight="1">
      <c r="A21" s="204"/>
      <c r="B21" s="204"/>
      <c r="C21" s="205"/>
      <c r="D21" s="199"/>
      <c r="E21" s="200"/>
      <c r="F21" s="133">
        <v>17</v>
      </c>
      <c r="G21" s="201" t="s">
        <v>22</v>
      </c>
      <c r="H21" s="202"/>
      <c r="I21" s="201" t="s">
        <v>23</v>
      </c>
      <c r="J21" s="203"/>
      <c r="K21" s="202"/>
    </row>
    <row r="22" spans="1:11" ht="15" customHeight="1">
      <c r="A22" s="204"/>
      <c r="B22" s="204"/>
      <c r="C22" s="205"/>
      <c r="D22" s="199"/>
      <c r="E22" s="200"/>
      <c r="F22" s="133">
        <v>18</v>
      </c>
      <c r="G22" s="201" t="s">
        <v>24</v>
      </c>
      <c r="H22" s="202"/>
      <c r="I22" s="201" t="s">
        <v>25</v>
      </c>
      <c r="J22" s="203"/>
      <c r="K22" s="202"/>
    </row>
    <row r="23" spans="1:11" ht="15" customHeight="1">
      <c r="A23" s="204"/>
      <c r="B23" s="204"/>
      <c r="C23" s="205"/>
      <c r="D23" s="199"/>
      <c r="E23" s="200"/>
      <c r="F23" s="133">
        <v>19</v>
      </c>
      <c r="G23" s="201" t="s">
        <v>26</v>
      </c>
      <c r="H23" s="202"/>
      <c r="I23" s="201" t="s">
        <v>27</v>
      </c>
      <c r="J23" s="203"/>
      <c r="K23" s="202"/>
    </row>
    <row r="24" spans="1:11" ht="15" customHeight="1">
      <c r="A24" s="204"/>
      <c r="B24" s="204"/>
      <c r="C24" s="205"/>
      <c r="D24" s="199"/>
      <c r="E24" s="200"/>
      <c r="F24" s="133">
        <v>20</v>
      </c>
      <c r="G24" s="201" t="s">
        <v>28</v>
      </c>
      <c r="H24" s="202"/>
      <c r="I24" s="201" t="s">
        <v>29</v>
      </c>
      <c r="J24" s="203"/>
      <c r="K24" s="202"/>
    </row>
    <row r="25" spans="1:11" ht="15" customHeight="1">
      <c r="A25" s="204"/>
      <c r="B25" s="204"/>
      <c r="C25" s="205"/>
      <c r="D25" s="199"/>
      <c r="E25" s="200"/>
      <c r="F25" s="133">
        <v>21</v>
      </c>
      <c r="G25" s="201" t="s">
        <v>30</v>
      </c>
      <c r="H25" s="202"/>
      <c r="I25" s="201" t="s">
        <v>31</v>
      </c>
      <c r="J25" s="203"/>
      <c r="K25" s="202"/>
    </row>
    <row r="26" spans="1:11" ht="15" customHeight="1">
      <c r="A26" s="204"/>
      <c r="B26" s="204"/>
      <c r="C26" s="205"/>
      <c r="D26" s="199"/>
      <c r="E26" s="200"/>
      <c r="F26" s="133">
        <v>22</v>
      </c>
      <c r="G26" s="201" t="s">
        <v>32</v>
      </c>
      <c r="H26" s="202"/>
      <c r="I26" s="201" t="s">
        <v>33</v>
      </c>
      <c r="J26" s="203"/>
      <c r="K26" s="202"/>
    </row>
    <row r="27" spans="1:11" ht="15" customHeight="1">
      <c r="A27" s="204"/>
      <c r="B27" s="204"/>
      <c r="C27" s="205"/>
      <c r="D27" s="199" t="s">
        <v>68</v>
      </c>
      <c r="E27" s="200"/>
      <c r="F27" s="133">
        <v>23</v>
      </c>
      <c r="G27" s="201" t="s">
        <v>34</v>
      </c>
      <c r="H27" s="202"/>
      <c r="I27" s="201" t="s">
        <v>35</v>
      </c>
      <c r="J27" s="203"/>
      <c r="K27" s="202"/>
    </row>
    <row r="28" spans="1:11" ht="15" customHeight="1">
      <c r="A28" s="204"/>
      <c r="B28" s="204"/>
      <c r="C28" s="205"/>
      <c r="D28" s="199"/>
      <c r="E28" s="200"/>
      <c r="F28" s="133">
        <v>24</v>
      </c>
      <c r="G28" s="201" t="s">
        <v>36</v>
      </c>
      <c r="H28" s="202"/>
      <c r="I28" s="201" t="s">
        <v>37</v>
      </c>
      <c r="J28" s="203"/>
      <c r="K28" s="202"/>
    </row>
    <row r="29" spans="1:11" ht="15" customHeight="1">
      <c r="A29" s="204"/>
      <c r="B29" s="204"/>
      <c r="C29" s="205"/>
      <c r="D29" s="199"/>
      <c r="E29" s="200"/>
      <c r="F29" s="133">
        <v>25</v>
      </c>
      <c r="G29" s="208" t="s">
        <v>116</v>
      </c>
      <c r="H29" s="208"/>
      <c r="I29" s="208" t="s">
        <v>123</v>
      </c>
      <c r="J29" s="208"/>
      <c r="K29" s="208"/>
    </row>
    <row r="30" spans="1:11" ht="15" customHeight="1">
      <c r="A30" s="204"/>
      <c r="B30" s="204"/>
      <c r="C30" s="205"/>
      <c r="D30" s="199"/>
      <c r="E30" s="200"/>
      <c r="F30" s="133">
        <v>26</v>
      </c>
      <c r="G30" s="208" t="s">
        <v>117</v>
      </c>
      <c r="H30" s="208"/>
      <c r="I30" s="208" t="s">
        <v>124</v>
      </c>
      <c r="J30" s="208"/>
      <c r="K30" s="208"/>
    </row>
    <row r="31" spans="1:11" ht="15" customHeight="1">
      <c r="A31" s="204"/>
      <c r="B31" s="204"/>
      <c r="C31" s="205"/>
      <c r="D31" s="199"/>
      <c r="E31" s="200"/>
      <c r="F31" s="133">
        <v>27</v>
      </c>
      <c r="G31" s="208" t="s">
        <v>118</v>
      </c>
      <c r="H31" s="208"/>
      <c r="I31" s="208" t="s">
        <v>125</v>
      </c>
      <c r="J31" s="208"/>
      <c r="K31" s="208"/>
    </row>
    <row r="32" spans="1:11" ht="15" customHeight="1">
      <c r="A32" s="204"/>
      <c r="B32" s="204"/>
      <c r="C32" s="205"/>
      <c r="D32" s="199"/>
      <c r="E32" s="200"/>
      <c r="F32" s="133">
        <v>28</v>
      </c>
      <c r="G32" s="208" t="s">
        <v>119</v>
      </c>
      <c r="H32" s="208"/>
      <c r="I32" s="208" t="s">
        <v>126</v>
      </c>
      <c r="J32" s="208"/>
      <c r="K32" s="208"/>
    </row>
    <row r="33" spans="1:11" ht="15" customHeight="1">
      <c r="A33" s="204"/>
      <c r="B33" s="204"/>
      <c r="C33" s="205"/>
      <c r="D33" s="199"/>
      <c r="E33" s="200"/>
      <c r="F33" s="133">
        <v>29</v>
      </c>
      <c r="G33" s="208" t="s">
        <v>120</v>
      </c>
      <c r="H33" s="208"/>
      <c r="I33" s="208" t="s">
        <v>127</v>
      </c>
      <c r="J33" s="208"/>
      <c r="K33" s="208"/>
    </row>
    <row r="34" spans="1:11" ht="15" customHeight="1">
      <c r="A34" s="204"/>
      <c r="B34" s="204"/>
      <c r="C34" s="205"/>
      <c r="D34" s="199"/>
      <c r="E34" s="200"/>
      <c r="F34" s="133">
        <v>30</v>
      </c>
      <c r="G34" s="208" t="s">
        <v>121</v>
      </c>
      <c r="H34" s="208"/>
      <c r="I34" s="208" t="s">
        <v>128</v>
      </c>
      <c r="J34" s="208"/>
      <c r="K34" s="208"/>
    </row>
    <row r="35" spans="1:11" ht="15" customHeight="1">
      <c r="A35" s="204"/>
      <c r="B35" s="204"/>
      <c r="C35" s="205"/>
      <c r="D35" s="199"/>
      <c r="E35" s="200"/>
      <c r="F35" s="133">
        <v>31</v>
      </c>
      <c r="G35" s="208" t="s">
        <v>122</v>
      </c>
      <c r="H35" s="208"/>
      <c r="I35" s="208" t="s">
        <v>129</v>
      </c>
      <c r="J35" s="208"/>
      <c r="K35" s="208"/>
    </row>
    <row r="36" spans="1:11" ht="15" customHeight="1">
      <c r="A36" s="204"/>
      <c r="B36" s="204"/>
      <c r="C36" s="205"/>
      <c r="D36" s="199"/>
      <c r="E36" s="200"/>
      <c r="F36" s="133">
        <v>32</v>
      </c>
      <c r="G36" s="208" t="s">
        <v>38</v>
      </c>
      <c r="H36" s="208"/>
      <c r="I36" s="208" t="s">
        <v>39</v>
      </c>
      <c r="J36" s="208"/>
      <c r="K36" s="208"/>
    </row>
    <row r="37" spans="1:11" ht="15" customHeight="1">
      <c r="A37" s="204" t="s">
        <v>40</v>
      </c>
      <c r="B37" s="204"/>
      <c r="C37" s="205"/>
      <c r="D37" s="199"/>
      <c r="E37" s="200"/>
      <c r="F37" s="133">
        <v>50</v>
      </c>
      <c r="G37" s="208" t="s">
        <v>41</v>
      </c>
      <c r="H37" s="208"/>
      <c r="I37" s="208" t="s">
        <v>41</v>
      </c>
      <c r="J37" s="208"/>
      <c r="K37" s="208"/>
    </row>
    <row r="38" spans="1:11" ht="15" customHeight="1">
      <c r="A38" s="204"/>
      <c r="B38" s="204"/>
      <c r="C38" s="205"/>
      <c r="D38" s="199"/>
      <c r="E38" s="200"/>
      <c r="F38" s="133">
        <v>51</v>
      </c>
      <c r="G38" s="208" t="s">
        <v>42</v>
      </c>
      <c r="H38" s="208"/>
      <c r="I38" s="208" t="s">
        <v>43</v>
      </c>
      <c r="J38" s="208"/>
      <c r="K38" s="208"/>
    </row>
    <row r="39" spans="1:11" ht="15" customHeight="1">
      <c r="A39" s="204"/>
      <c r="B39" s="204"/>
      <c r="C39" s="205"/>
      <c r="D39" s="199"/>
      <c r="E39" s="200"/>
      <c r="F39" s="133">
        <v>52</v>
      </c>
      <c r="G39" s="208" t="s">
        <v>44</v>
      </c>
      <c r="H39" s="208"/>
      <c r="I39" s="208" t="s">
        <v>45</v>
      </c>
      <c r="J39" s="208"/>
      <c r="K39" s="208"/>
    </row>
    <row r="40" spans="1:11" ht="15" customHeight="1">
      <c r="A40" s="204"/>
      <c r="B40" s="204"/>
      <c r="C40" s="205"/>
      <c r="D40" s="199"/>
      <c r="E40" s="200"/>
      <c r="F40" s="133">
        <v>53</v>
      </c>
      <c r="G40" s="208" t="s">
        <v>46</v>
      </c>
      <c r="H40" s="208"/>
      <c r="I40" s="208" t="s">
        <v>47</v>
      </c>
      <c r="J40" s="208"/>
      <c r="K40" s="208"/>
    </row>
    <row r="41" spans="1:11" ht="15" customHeight="1">
      <c r="A41" s="204"/>
      <c r="B41" s="204"/>
      <c r="C41" s="205"/>
      <c r="D41" s="199"/>
      <c r="E41" s="200"/>
      <c r="F41" s="133">
        <v>54</v>
      </c>
      <c r="G41" s="208" t="s">
        <v>48</v>
      </c>
      <c r="H41" s="208"/>
      <c r="I41" s="208" t="s">
        <v>49</v>
      </c>
      <c r="J41" s="208"/>
      <c r="K41" s="208"/>
    </row>
    <row r="42" spans="1:11" ht="15" customHeight="1">
      <c r="A42" s="204"/>
      <c r="B42" s="204"/>
      <c r="C42" s="205"/>
      <c r="D42" s="199"/>
      <c r="E42" s="200"/>
      <c r="F42" s="133">
        <v>55</v>
      </c>
      <c r="G42" s="208" t="s">
        <v>50</v>
      </c>
      <c r="H42" s="208"/>
      <c r="I42" s="208" t="s">
        <v>51</v>
      </c>
      <c r="J42" s="208"/>
      <c r="K42" s="208"/>
    </row>
    <row r="43" spans="1:11" ht="15" customHeight="1">
      <c r="A43" s="204"/>
      <c r="B43" s="204"/>
      <c r="C43" s="205"/>
      <c r="D43" s="199"/>
      <c r="E43" s="200"/>
      <c r="F43" s="133">
        <v>56</v>
      </c>
      <c r="G43" s="208" t="s">
        <v>52</v>
      </c>
      <c r="H43" s="208"/>
      <c r="I43" s="208" t="s">
        <v>143</v>
      </c>
      <c r="J43" s="208"/>
      <c r="K43" s="208"/>
    </row>
    <row r="44" spans="1:11" ht="15" customHeight="1">
      <c r="A44" s="204"/>
      <c r="B44" s="204"/>
      <c r="C44" s="205"/>
      <c r="D44" s="199"/>
      <c r="E44" s="200"/>
      <c r="F44" s="133">
        <v>57</v>
      </c>
      <c r="G44" s="208" t="s">
        <v>53</v>
      </c>
      <c r="H44" s="208"/>
      <c r="I44" s="208" t="s">
        <v>54</v>
      </c>
      <c r="J44" s="208"/>
      <c r="K44" s="208"/>
    </row>
    <row r="45" spans="1:11" ht="15" customHeight="1">
      <c r="A45" s="204"/>
      <c r="B45" s="204"/>
      <c r="C45" s="205"/>
      <c r="D45" s="199"/>
      <c r="E45" s="200"/>
      <c r="F45" s="133">
        <v>58</v>
      </c>
      <c r="G45" s="208" t="s">
        <v>55</v>
      </c>
      <c r="H45" s="208"/>
      <c r="I45" s="208" t="s">
        <v>130</v>
      </c>
      <c r="J45" s="208"/>
      <c r="K45" s="208"/>
    </row>
    <row r="46" spans="1:11" ht="15" customHeight="1">
      <c r="A46" s="204"/>
      <c r="B46" s="204"/>
      <c r="C46" s="205"/>
      <c r="D46" s="199"/>
      <c r="E46" s="200"/>
      <c r="F46" s="133">
        <v>59</v>
      </c>
      <c r="G46" s="208" t="s">
        <v>134</v>
      </c>
      <c r="H46" s="208"/>
      <c r="I46" s="208" t="s">
        <v>131</v>
      </c>
      <c r="J46" s="208"/>
      <c r="K46" s="208"/>
    </row>
    <row r="47" spans="1:11" ht="15" customHeight="1">
      <c r="A47" s="204"/>
      <c r="B47" s="204"/>
      <c r="C47" s="205"/>
      <c r="D47" s="199"/>
      <c r="E47" s="200"/>
      <c r="F47" s="133">
        <v>60</v>
      </c>
      <c r="G47" s="208" t="s">
        <v>135</v>
      </c>
      <c r="H47" s="208"/>
      <c r="I47" s="208" t="s">
        <v>132</v>
      </c>
      <c r="J47" s="208"/>
      <c r="K47" s="208"/>
    </row>
    <row r="48" spans="1:11" ht="15" customHeight="1" thickBot="1">
      <c r="A48" s="204"/>
      <c r="B48" s="204"/>
      <c r="C48" s="205"/>
      <c r="D48" s="210"/>
      <c r="E48" s="211"/>
      <c r="F48" s="133">
        <v>61</v>
      </c>
      <c r="G48" s="208" t="s">
        <v>136</v>
      </c>
      <c r="H48" s="208"/>
      <c r="I48" s="208" t="s">
        <v>133</v>
      </c>
      <c r="J48" s="208"/>
      <c r="K48" s="208"/>
    </row>
    <row r="49" spans="1:11" ht="18.75">
      <c r="A49" s="2" t="s">
        <v>144</v>
      </c>
      <c r="B49" s="2"/>
      <c r="C49" s="2"/>
      <c r="D49" s="1"/>
      <c r="E49" s="1"/>
      <c r="F49" s="2"/>
      <c r="G49" s="2"/>
      <c r="H49" s="2"/>
      <c r="I49" s="2"/>
      <c r="J49" s="2"/>
      <c r="K49" s="2"/>
    </row>
    <row r="50" spans="1:11" ht="18.75"/>
    <row r="51" spans="1:11" ht="11.25" customHeight="1"/>
  </sheetData>
  <mergeCells count="130">
    <mergeCell ref="A9:J9"/>
    <mergeCell ref="D47:E47"/>
    <mergeCell ref="G47:H47"/>
    <mergeCell ref="I47:K47"/>
    <mergeCell ref="D48:E48"/>
    <mergeCell ref="G48:H48"/>
    <mergeCell ref="I48:K48"/>
    <mergeCell ref="D45:E45"/>
    <mergeCell ref="G45:H45"/>
    <mergeCell ref="I45:K45"/>
    <mergeCell ref="D46:E46"/>
    <mergeCell ref="G46:H46"/>
    <mergeCell ref="I46:K46"/>
    <mergeCell ref="I43:K43"/>
    <mergeCell ref="D44:E44"/>
    <mergeCell ref="G44:H44"/>
    <mergeCell ref="I44:K44"/>
    <mergeCell ref="D41:E41"/>
    <mergeCell ref="G41:H41"/>
    <mergeCell ref="I41:K41"/>
    <mergeCell ref="D42:E42"/>
    <mergeCell ref="G42:H42"/>
    <mergeCell ref="I42:K42"/>
    <mergeCell ref="A37:C48"/>
    <mergeCell ref="G37:H37"/>
    <mergeCell ref="I37:K37"/>
    <mergeCell ref="D38:E38"/>
    <mergeCell ref="G38:H38"/>
    <mergeCell ref="I38:K38"/>
    <mergeCell ref="D34:E34"/>
    <mergeCell ref="G34:H34"/>
    <mergeCell ref="I34:K34"/>
    <mergeCell ref="D35:E35"/>
    <mergeCell ref="G35:H35"/>
    <mergeCell ref="I35:K35"/>
    <mergeCell ref="D43:E43"/>
    <mergeCell ref="G43:H43"/>
    <mergeCell ref="D32:E32"/>
    <mergeCell ref="G32:H32"/>
    <mergeCell ref="I32:K32"/>
    <mergeCell ref="D33:E33"/>
    <mergeCell ref="G33:H33"/>
    <mergeCell ref="I33:K33"/>
    <mergeCell ref="D30:E30"/>
    <mergeCell ref="G30:H30"/>
    <mergeCell ref="I30:K30"/>
    <mergeCell ref="D31:E31"/>
    <mergeCell ref="G31:H31"/>
    <mergeCell ref="I31:K31"/>
    <mergeCell ref="D39:E39"/>
    <mergeCell ref="G39:H39"/>
    <mergeCell ref="I39:K39"/>
    <mergeCell ref="D40:E40"/>
    <mergeCell ref="G40:H40"/>
    <mergeCell ref="I40:K40"/>
    <mergeCell ref="D36:E36"/>
    <mergeCell ref="G36:H36"/>
    <mergeCell ref="I36:K36"/>
    <mergeCell ref="D37:E37"/>
    <mergeCell ref="D28:E28"/>
    <mergeCell ref="G28:H28"/>
    <mergeCell ref="I28:K28"/>
    <mergeCell ref="D29:E29"/>
    <mergeCell ref="G29:H29"/>
    <mergeCell ref="I29:K29"/>
    <mergeCell ref="D26:E26"/>
    <mergeCell ref="G26:H26"/>
    <mergeCell ref="I26:K26"/>
    <mergeCell ref="D27:E27"/>
    <mergeCell ref="G27:H27"/>
    <mergeCell ref="I27:K27"/>
    <mergeCell ref="G24:H24"/>
    <mergeCell ref="I24:K24"/>
    <mergeCell ref="D25:E25"/>
    <mergeCell ref="G25:H25"/>
    <mergeCell ref="I25:K25"/>
    <mergeCell ref="D22:E22"/>
    <mergeCell ref="G22:H22"/>
    <mergeCell ref="I22:K22"/>
    <mergeCell ref="D23:E23"/>
    <mergeCell ref="G23:H23"/>
    <mergeCell ref="I23:K23"/>
    <mergeCell ref="I17:K17"/>
    <mergeCell ref="A13:C36"/>
    <mergeCell ref="D13:E13"/>
    <mergeCell ref="G13:H13"/>
    <mergeCell ref="I13:K13"/>
    <mergeCell ref="D14:E14"/>
    <mergeCell ref="G14:H14"/>
    <mergeCell ref="I14:K14"/>
    <mergeCell ref="D15:E15"/>
    <mergeCell ref="G15:H15"/>
    <mergeCell ref="I15:K15"/>
    <mergeCell ref="D20:E20"/>
    <mergeCell ref="G20:H20"/>
    <mergeCell ref="I20:K20"/>
    <mergeCell ref="D21:E21"/>
    <mergeCell ref="G21:H21"/>
    <mergeCell ref="I21:K21"/>
    <mergeCell ref="D18:E18"/>
    <mergeCell ref="G18:H18"/>
    <mergeCell ref="I18:K18"/>
    <mergeCell ref="D19:E19"/>
    <mergeCell ref="G19:H19"/>
    <mergeCell ref="I19:K19"/>
    <mergeCell ref="D24:E24"/>
    <mergeCell ref="A49:K49"/>
    <mergeCell ref="A3:E3"/>
    <mergeCell ref="F3:K3"/>
    <mergeCell ref="A4:E4"/>
    <mergeCell ref="F4:K4"/>
    <mergeCell ref="A5:E5"/>
    <mergeCell ref="F5:H5"/>
    <mergeCell ref="J5:K5"/>
    <mergeCell ref="A10:K10"/>
    <mergeCell ref="A11:K11"/>
    <mergeCell ref="A12:C12"/>
    <mergeCell ref="D12:E12"/>
    <mergeCell ref="G12:H12"/>
    <mergeCell ref="I12:K12"/>
    <mergeCell ref="A6:E6"/>
    <mergeCell ref="F6:K6"/>
    <mergeCell ref="A7:E7"/>
    <mergeCell ref="F7:H7"/>
    <mergeCell ref="J7:K7"/>
    <mergeCell ref="D16:E16"/>
    <mergeCell ref="G16:H16"/>
    <mergeCell ref="I16:K16"/>
    <mergeCell ref="D17:E17"/>
    <mergeCell ref="G17:H17"/>
  </mergeCells>
  <phoneticPr fontId="2"/>
  <dataValidations count="1">
    <dataValidation type="list" allowBlank="1" showInputMessage="1" showErrorMessage="1" sqref="D13:E48">
      <formula1>"　,○"</formula1>
    </dataValidation>
  </dataValidations>
  <printOptions horizontalCentered="1"/>
  <pageMargins left="0.43307086614173229" right="0.55118110236220474" top="0.23622047244094491" bottom="0.15748031496062992" header="0.47244094488188981" footer="0.15748031496062992"/>
  <pageSetup paperSize="9" scale="93" orientation="portrait" r:id="rId1"/>
  <headerFooter>
    <oddFooter>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 sizeWithCells="1">
                  <from>
                    <xdr:col>9</xdr:col>
                    <xdr:colOff>828675</xdr:colOff>
                    <xdr:row>7</xdr:row>
                    <xdr:rowOff>114300</xdr:rowOff>
                  </from>
                  <to>
                    <xdr:col>9</xdr:col>
                    <xdr:colOff>1524000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 sizeWithCells="1">
                  <from>
                    <xdr:col>9</xdr:col>
                    <xdr:colOff>1524000</xdr:colOff>
                    <xdr:row>7</xdr:row>
                    <xdr:rowOff>114300</xdr:rowOff>
                  </from>
                  <to>
                    <xdr:col>9</xdr:col>
                    <xdr:colOff>2228850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 sizeWithCells="1">
                  <from>
                    <xdr:col>9</xdr:col>
                    <xdr:colOff>2238375</xdr:colOff>
                    <xdr:row>7</xdr:row>
                    <xdr:rowOff>114300</xdr:rowOff>
                  </from>
                  <to>
                    <xdr:col>10</xdr:col>
                    <xdr:colOff>542925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7</xdr:row>
                    <xdr:rowOff>114300</xdr:rowOff>
                  </from>
                  <to>
                    <xdr:col>9</xdr:col>
                    <xdr:colOff>914400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152400</xdr:rowOff>
                  </from>
                  <to>
                    <xdr:col>9</xdr:col>
                    <xdr:colOff>923925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 sizeWithCells="1">
                  <from>
                    <xdr:col>9</xdr:col>
                    <xdr:colOff>1552575</xdr:colOff>
                    <xdr:row>9</xdr:row>
                    <xdr:rowOff>0</xdr:rowOff>
                  </from>
                  <to>
                    <xdr:col>9</xdr:col>
                    <xdr:colOff>2295525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 sizeWithCells="1">
                  <from>
                    <xdr:col>9</xdr:col>
                    <xdr:colOff>2295525</xdr:colOff>
                    <xdr:row>9</xdr:row>
                    <xdr:rowOff>0</xdr:rowOff>
                  </from>
                  <to>
                    <xdr:col>12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8</xdr:col>
                    <xdr:colOff>581025</xdr:colOff>
                    <xdr:row>5</xdr:row>
                    <xdr:rowOff>19050</xdr:rowOff>
                  </from>
                  <to>
                    <xdr:col>10</xdr:col>
                    <xdr:colOff>409575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F75"/>
  <sheetViews>
    <sheetView showGridLines="0" view="pageBreakPreview" zoomScaleNormal="100" zoomScaleSheetLayoutView="100" workbookViewId="0">
      <selection activeCell="C8" sqref="A8:AB26"/>
    </sheetView>
  </sheetViews>
  <sheetFormatPr defaultColWidth="8.75" defaultRowHeight="12.75" customHeight="1" outlineLevelCol="1"/>
  <cols>
    <col min="1" max="1" width="1.125" style="13" customWidth="1"/>
    <col min="2" max="2" width="15.125" style="13" customWidth="1"/>
    <col min="3" max="3" width="10.75" style="13" customWidth="1"/>
    <col min="4" max="4" width="7.875" style="13" customWidth="1"/>
    <col min="5" max="5" width="4.375" style="4" bestFit="1" customWidth="1"/>
    <col min="6" max="6" width="14.25" style="13" customWidth="1"/>
    <col min="7" max="7" width="17.75" style="13" customWidth="1"/>
    <col min="8" max="8" width="5" style="13" customWidth="1"/>
    <col min="9" max="9" width="2.625" style="13" bestFit="1" customWidth="1"/>
    <col min="10" max="10" width="1" style="13" customWidth="1"/>
    <col min="11" max="11" width="8.75" style="53" hidden="1" customWidth="1" outlineLevel="1"/>
    <col min="12" max="19" width="4.5" style="165" hidden="1" customWidth="1" outlineLevel="1"/>
    <col min="20" max="20" width="8.75" style="51" hidden="1" customWidth="1" outlineLevel="1"/>
    <col min="21" max="21" width="4.375" style="50" hidden="1" customWidth="1" outlineLevel="1"/>
    <col min="22" max="22" width="4.375" style="51" hidden="1" customWidth="1" outlineLevel="1"/>
    <col min="23" max="23" width="4.375" style="50" hidden="1" customWidth="1" outlineLevel="1"/>
    <col min="24" max="24" width="4.375" style="62" hidden="1" customWidth="1" outlineLevel="1"/>
    <col min="25" max="25" width="8.75" style="63" hidden="1" customWidth="1" outlineLevel="1"/>
    <col min="26" max="26" width="8.75" style="50" hidden="1" customWidth="1" outlineLevel="1"/>
    <col min="27" max="27" width="9" style="51" hidden="1" customWidth="1" outlineLevel="1"/>
    <col min="28" max="28" width="8.75" style="64" hidden="1" customWidth="1" outlineLevel="1"/>
    <col min="29" max="30" width="8.75" style="51" hidden="1" customWidth="1" outlineLevel="1"/>
    <col min="31" max="31" width="12.75" style="57" hidden="1" customWidth="1" outlineLevel="1"/>
    <col min="32" max="32" width="8.75" style="65" customWidth="1" collapsed="1"/>
    <col min="33" max="16384" width="8.75" style="13"/>
  </cols>
  <sheetData>
    <row r="1" spans="1:32" ht="15.75">
      <c r="A1" s="12"/>
    </row>
    <row r="2" spans="1:32" ht="15.75"/>
    <row r="3" spans="1:32" ht="33">
      <c r="A3" s="14" t="s">
        <v>145</v>
      </c>
      <c r="G3" s="15"/>
      <c r="H3" s="15"/>
      <c r="I3" s="15"/>
      <c r="Q3" s="66" t="s">
        <v>237</v>
      </c>
      <c r="V3" s="66"/>
    </row>
    <row r="4" spans="1:32" ht="4.9000000000000004" customHeight="1">
      <c r="A4" s="14"/>
      <c r="G4" s="15"/>
      <c r="H4" s="15"/>
      <c r="I4" s="15"/>
    </row>
    <row r="5" spans="1:32" ht="24" customHeight="1">
      <c r="A5" s="14"/>
      <c r="B5" s="16" t="s">
        <v>56</v>
      </c>
      <c r="C5" s="230" t="str">
        <f>IF(様式1!F3="","",様式1!F3)</f>
        <v/>
      </c>
      <c r="D5" s="230"/>
      <c r="E5" s="230"/>
      <c r="AA5" s="52"/>
    </row>
    <row r="6" spans="1:32" ht="7.9" customHeight="1"/>
    <row r="7" spans="1:32" ht="15.75">
      <c r="B7" s="17" t="s">
        <v>57</v>
      </c>
      <c r="C7" s="17" t="s">
        <v>58</v>
      </c>
      <c r="D7" s="215" t="s">
        <v>59</v>
      </c>
      <c r="E7" s="216"/>
      <c r="F7" s="17" t="s">
        <v>60</v>
      </c>
      <c r="G7" s="215" t="s">
        <v>61</v>
      </c>
      <c r="H7" s="228"/>
      <c r="I7" s="216"/>
      <c r="Z7" s="59" t="s">
        <v>170</v>
      </c>
      <c r="AA7" s="58"/>
      <c r="AC7" s="58"/>
      <c r="AD7" s="58"/>
    </row>
    <row r="8" spans="1:32" s="18" customFormat="1" ht="10.5" customHeight="1">
      <c r="B8" s="231" t="s">
        <v>62</v>
      </c>
      <c r="C8" s="234" t="s">
        <v>63</v>
      </c>
      <c r="D8" s="237">
        <v>832</v>
      </c>
      <c r="E8" s="223" t="s">
        <v>64</v>
      </c>
      <c r="F8" s="226" t="s">
        <v>141</v>
      </c>
      <c r="G8" s="19" t="s">
        <v>65</v>
      </c>
      <c r="H8" s="20">
        <v>50</v>
      </c>
      <c r="I8" s="21" t="s">
        <v>66</v>
      </c>
      <c r="J8" s="22"/>
      <c r="K8" s="53"/>
      <c r="L8" s="165"/>
      <c r="M8" s="165"/>
      <c r="N8" s="165"/>
      <c r="O8" s="165"/>
      <c r="P8" s="165"/>
      <c r="Q8" s="165"/>
      <c r="R8" s="165"/>
      <c r="S8" s="165"/>
      <c r="T8" s="51"/>
      <c r="U8" s="50"/>
      <c r="V8" s="51"/>
      <c r="W8" s="50"/>
      <c r="X8" s="62"/>
      <c r="Y8" s="63"/>
      <c r="Z8" s="61" t="s">
        <v>159</v>
      </c>
      <c r="AA8" s="61"/>
      <c r="AB8" s="64"/>
      <c r="AC8" s="58" t="s">
        <v>162</v>
      </c>
      <c r="AD8" s="58"/>
      <c r="AE8" s="57"/>
      <c r="AF8" s="65"/>
    </row>
    <row r="9" spans="1:32" s="18" customFormat="1" ht="10.5" customHeight="1">
      <c r="B9" s="232"/>
      <c r="C9" s="235"/>
      <c r="D9" s="238"/>
      <c r="E9" s="224"/>
      <c r="F9" s="227"/>
      <c r="G9" s="23" t="s">
        <v>67</v>
      </c>
      <c r="H9" s="24">
        <v>50</v>
      </c>
      <c r="I9" s="25" t="s">
        <v>66</v>
      </c>
      <c r="J9" s="22"/>
      <c r="K9" s="53"/>
      <c r="L9" s="165"/>
      <c r="M9" s="165"/>
      <c r="N9" s="165"/>
      <c r="O9" s="165"/>
      <c r="P9" s="165"/>
      <c r="Q9" s="165"/>
      <c r="R9" s="165"/>
      <c r="S9" s="165"/>
      <c r="T9" s="51"/>
      <c r="U9" s="50"/>
      <c r="V9" s="51"/>
      <c r="W9" s="50"/>
      <c r="X9" s="62"/>
      <c r="Y9" s="63"/>
      <c r="Z9" s="58" t="s">
        <v>142</v>
      </c>
      <c r="AA9" s="58"/>
      <c r="AB9" s="64"/>
      <c r="AC9" s="58" t="s">
        <v>163</v>
      </c>
      <c r="AD9" s="58"/>
      <c r="AE9" s="57"/>
      <c r="AF9" s="65"/>
    </row>
    <row r="10" spans="1:32" s="18" customFormat="1" ht="10.5" customHeight="1">
      <c r="B10" s="232"/>
      <c r="C10" s="235"/>
      <c r="D10" s="238"/>
      <c r="E10" s="224"/>
      <c r="F10" s="227"/>
      <c r="G10" s="23" t="s">
        <v>68</v>
      </c>
      <c r="H10" s="22"/>
      <c r="I10" s="25" t="s">
        <v>66</v>
      </c>
      <c r="J10" s="22"/>
      <c r="K10" s="53"/>
      <c r="L10" s="165"/>
      <c r="M10" s="165"/>
      <c r="N10" s="165"/>
      <c r="O10" s="165"/>
      <c r="P10" s="165"/>
      <c r="Q10" s="165"/>
      <c r="R10" s="165"/>
      <c r="S10" s="165"/>
      <c r="T10" s="51"/>
      <c r="U10" s="50"/>
      <c r="V10" s="51"/>
      <c r="W10" s="50"/>
      <c r="X10" s="62"/>
      <c r="Y10" s="63"/>
      <c r="Z10" s="58" t="s">
        <v>160</v>
      </c>
      <c r="AA10" s="58"/>
      <c r="AB10" s="64"/>
      <c r="AC10" s="58" t="s">
        <v>164</v>
      </c>
      <c r="AD10" s="58"/>
      <c r="AE10" s="57"/>
      <c r="AF10" s="65"/>
    </row>
    <row r="11" spans="1:32" s="18" customFormat="1" ht="10.5" customHeight="1">
      <c r="B11" s="232"/>
      <c r="C11" s="235"/>
      <c r="D11" s="238"/>
      <c r="E11" s="224"/>
      <c r="F11" s="26" t="s">
        <v>69</v>
      </c>
      <c r="G11" s="23" t="s">
        <v>68</v>
      </c>
      <c r="H11" s="22"/>
      <c r="I11" s="25" t="s">
        <v>66</v>
      </c>
      <c r="J11" s="22"/>
      <c r="K11" s="53"/>
      <c r="L11" s="165"/>
      <c r="M11" s="165"/>
      <c r="N11" s="165"/>
      <c r="O11" s="165"/>
      <c r="P11" s="165"/>
      <c r="Q11" s="165"/>
      <c r="R11" s="165"/>
      <c r="S11" s="165"/>
      <c r="T11" s="51"/>
      <c r="U11" s="50"/>
      <c r="V11" s="51"/>
      <c r="W11" s="50"/>
      <c r="X11" s="62"/>
      <c r="Y11" s="63"/>
      <c r="Z11" s="58" t="s">
        <v>161</v>
      </c>
      <c r="AA11" s="58"/>
      <c r="AB11" s="64"/>
      <c r="AC11" s="58" t="s">
        <v>165</v>
      </c>
      <c r="AD11" s="58"/>
      <c r="AE11" s="57"/>
      <c r="AF11" s="65"/>
    </row>
    <row r="12" spans="1:32" s="18" customFormat="1" ht="10.5" customHeight="1">
      <c r="B12" s="233"/>
      <c r="C12" s="236"/>
      <c r="D12" s="239"/>
      <c r="E12" s="225"/>
      <c r="F12" s="27" t="s">
        <v>70</v>
      </c>
      <c r="G12" s="45" t="s">
        <v>71</v>
      </c>
      <c r="H12" s="46"/>
      <c r="I12" s="47"/>
      <c r="J12" s="22"/>
      <c r="K12" s="53"/>
      <c r="L12" s="165"/>
      <c r="M12" s="165"/>
      <c r="N12" s="165"/>
      <c r="O12" s="165"/>
      <c r="P12" s="165"/>
      <c r="Q12" s="165"/>
      <c r="R12" s="165"/>
      <c r="S12" s="165"/>
      <c r="T12" s="51"/>
      <c r="U12" s="50"/>
      <c r="V12" s="51"/>
      <c r="W12" s="50"/>
      <c r="X12" s="62"/>
      <c r="Y12" s="63"/>
      <c r="Z12" s="60" t="s">
        <v>171</v>
      </c>
      <c r="AA12" s="58"/>
      <c r="AB12" s="64"/>
      <c r="AC12" s="58" t="s">
        <v>166</v>
      </c>
      <c r="AD12" s="58"/>
      <c r="AE12" s="57"/>
      <c r="AF12" s="65"/>
    </row>
    <row r="13" spans="1:32" s="18" customFormat="1" ht="10.5" customHeight="1">
      <c r="B13" s="231" t="s">
        <v>72</v>
      </c>
      <c r="C13" s="234" t="s">
        <v>73</v>
      </c>
      <c r="D13" s="237">
        <v>745</v>
      </c>
      <c r="E13" s="223" t="s">
        <v>64</v>
      </c>
      <c r="F13" s="226" t="s">
        <v>140</v>
      </c>
      <c r="G13" s="19" t="s">
        <v>74</v>
      </c>
      <c r="H13" s="20">
        <v>50</v>
      </c>
      <c r="I13" s="21" t="s">
        <v>66</v>
      </c>
      <c r="J13" s="22"/>
      <c r="K13" s="53"/>
      <c r="L13" s="165"/>
      <c r="M13" s="165"/>
      <c r="N13" s="165"/>
      <c r="O13" s="165"/>
      <c r="P13" s="165"/>
      <c r="Q13" s="165"/>
      <c r="R13" s="165"/>
      <c r="S13" s="165"/>
      <c r="T13" s="51"/>
      <c r="U13" s="50"/>
      <c r="V13" s="51"/>
      <c r="W13" s="50"/>
      <c r="X13" s="62"/>
      <c r="Y13" s="63"/>
      <c r="Z13" s="60"/>
      <c r="AA13" s="58"/>
      <c r="AB13" s="64"/>
      <c r="AC13" s="58" t="s">
        <v>167</v>
      </c>
      <c r="AD13" s="58"/>
      <c r="AE13" s="57"/>
      <c r="AF13" s="65"/>
    </row>
    <row r="14" spans="1:32" s="18" customFormat="1" ht="10.5" customHeight="1">
      <c r="B14" s="232"/>
      <c r="C14" s="235"/>
      <c r="D14" s="238"/>
      <c r="E14" s="224"/>
      <c r="F14" s="227"/>
      <c r="G14" s="23" t="s">
        <v>75</v>
      </c>
      <c r="H14" s="24">
        <v>50</v>
      </c>
      <c r="I14" s="25" t="s">
        <v>66</v>
      </c>
      <c r="J14" s="22"/>
      <c r="K14" s="53"/>
      <c r="L14" s="165"/>
      <c r="M14" s="165"/>
      <c r="N14" s="165"/>
      <c r="O14" s="165"/>
      <c r="P14" s="165"/>
      <c r="Q14" s="165"/>
      <c r="R14" s="165"/>
      <c r="S14" s="165"/>
      <c r="T14" s="51"/>
      <c r="U14" s="50"/>
      <c r="V14" s="51"/>
      <c r="W14" s="50"/>
      <c r="X14" s="62"/>
      <c r="Y14" s="63"/>
      <c r="Z14" s="60"/>
      <c r="AA14" s="58"/>
      <c r="AB14" s="64"/>
      <c r="AC14" s="58" t="s">
        <v>168</v>
      </c>
      <c r="AD14" s="58"/>
      <c r="AE14" s="57"/>
      <c r="AF14" s="65"/>
    </row>
    <row r="15" spans="1:32" s="18" customFormat="1" ht="10.5" customHeight="1">
      <c r="B15" s="232"/>
      <c r="C15" s="235"/>
      <c r="D15" s="238"/>
      <c r="E15" s="224"/>
      <c r="F15" s="227"/>
      <c r="G15" s="23" t="s">
        <v>68</v>
      </c>
      <c r="H15" s="28"/>
      <c r="I15" s="25" t="s">
        <v>66</v>
      </c>
      <c r="J15" s="22"/>
      <c r="K15" s="53"/>
      <c r="L15" s="165"/>
      <c r="M15" s="165"/>
      <c r="N15" s="165"/>
      <c r="O15" s="165"/>
      <c r="P15" s="165"/>
      <c r="Q15" s="165"/>
      <c r="R15" s="165"/>
      <c r="S15" s="165"/>
      <c r="T15" s="51"/>
      <c r="U15" s="50"/>
      <c r="V15" s="52"/>
      <c r="W15" s="50"/>
      <c r="X15" s="62"/>
      <c r="Y15" s="63"/>
      <c r="Z15" s="60"/>
      <c r="AA15" s="58"/>
      <c r="AB15" s="64"/>
      <c r="AC15" s="58" t="s">
        <v>169</v>
      </c>
      <c r="AD15" s="58"/>
      <c r="AE15" s="57"/>
      <c r="AF15" s="65"/>
    </row>
    <row r="16" spans="1:32" s="18" customFormat="1" ht="10.5" customHeight="1">
      <c r="B16" s="232"/>
      <c r="C16" s="235"/>
      <c r="D16" s="238"/>
      <c r="E16" s="224"/>
      <c r="F16" s="26" t="s">
        <v>69</v>
      </c>
      <c r="G16" s="23" t="s">
        <v>68</v>
      </c>
      <c r="H16" s="28"/>
      <c r="I16" s="25" t="s">
        <v>66</v>
      </c>
      <c r="J16" s="22"/>
      <c r="K16" s="53"/>
      <c r="L16" s="165"/>
      <c r="M16" s="165"/>
      <c r="N16" s="165"/>
      <c r="O16" s="165"/>
      <c r="P16" s="165"/>
      <c r="Q16" s="165"/>
      <c r="R16" s="165"/>
      <c r="S16" s="165"/>
      <c r="T16" s="51"/>
      <c r="U16" s="50"/>
      <c r="V16" s="52"/>
      <c r="W16" s="50"/>
      <c r="X16" s="62"/>
      <c r="Y16" s="63"/>
      <c r="Z16" s="50"/>
      <c r="AA16" s="51"/>
      <c r="AB16" s="64"/>
      <c r="AC16" s="51"/>
      <c r="AD16" s="51"/>
      <c r="AE16" s="57"/>
      <c r="AF16" s="65"/>
    </row>
    <row r="17" spans="1:32" s="18" customFormat="1" ht="10.5" customHeight="1">
      <c r="B17" s="233"/>
      <c r="C17" s="236"/>
      <c r="D17" s="239"/>
      <c r="E17" s="225"/>
      <c r="F17" s="27" t="s">
        <v>70</v>
      </c>
      <c r="G17" s="212" t="s">
        <v>215</v>
      </c>
      <c r="H17" s="213"/>
      <c r="I17" s="214"/>
      <c r="J17" s="22"/>
      <c r="K17" s="53"/>
      <c r="L17" s="165"/>
      <c r="M17" s="165"/>
      <c r="N17" s="165"/>
      <c r="O17" s="165"/>
      <c r="P17" s="165"/>
      <c r="Q17" s="165"/>
      <c r="R17" s="165"/>
      <c r="S17" s="165"/>
      <c r="T17" s="51"/>
      <c r="U17" s="50"/>
      <c r="V17" s="51"/>
      <c r="W17" s="50"/>
      <c r="X17" s="62"/>
      <c r="Y17" s="63"/>
      <c r="Z17" s="50"/>
      <c r="AA17" s="51"/>
      <c r="AB17" s="64"/>
      <c r="AC17" s="51"/>
      <c r="AD17" s="51"/>
      <c r="AE17" s="57"/>
      <c r="AF17" s="65"/>
    </row>
    <row r="18" spans="1:32" ht="13.15" customHeight="1">
      <c r="B18" s="215" t="s">
        <v>76</v>
      </c>
      <c r="C18" s="216"/>
      <c r="D18" s="29">
        <v>1577</v>
      </c>
      <c r="E18" s="30" t="s">
        <v>64</v>
      </c>
    </row>
    <row r="19" spans="1:32" ht="10.15" customHeight="1">
      <c r="A19" s="229" t="s">
        <v>220</v>
      </c>
      <c r="B19" s="229"/>
      <c r="C19" s="229"/>
      <c r="D19" s="229"/>
      <c r="E19" s="229"/>
      <c r="F19" s="229"/>
      <c r="G19" s="229"/>
      <c r="H19" s="229"/>
      <c r="I19" s="229"/>
      <c r="J19" s="229"/>
      <c r="U19" s="67"/>
      <c r="V19" s="67"/>
      <c r="W19" s="67"/>
      <c r="X19" s="68"/>
    </row>
    <row r="20" spans="1:32" ht="15.75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54"/>
      <c r="L20" s="175" t="s">
        <v>236</v>
      </c>
      <c r="M20" s="166"/>
      <c r="N20" s="173"/>
      <c r="O20" s="166"/>
      <c r="P20" s="166"/>
      <c r="Q20" s="166"/>
      <c r="R20" s="166"/>
      <c r="S20" s="166"/>
      <c r="T20" s="71"/>
      <c r="U20" s="123"/>
      <c r="V20" s="73"/>
      <c r="W20" s="73"/>
      <c r="X20" s="74"/>
      <c r="Y20" s="72"/>
      <c r="Z20" s="71"/>
      <c r="AA20" s="71"/>
      <c r="AB20" s="72"/>
      <c r="AC20" s="71"/>
      <c r="AD20" s="71"/>
      <c r="AE20" s="174"/>
      <c r="AF20" s="69"/>
    </row>
    <row r="21" spans="1:32" s="5" customFormat="1" ht="15.75">
      <c r="B21" s="17" t="s">
        <v>57</v>
      </c>
      <c r="C21" s="17" t="s">
        <v>58</v>
      </c>
      <c r="D21" s="215" t="s">
        <v>59</v>
      </c>
      <c r="E21" s="216"/>
      <c r="F21" s="17" t="s">
        <v>60</v>
      </c>
      <c r="G21" s="215" t="s">
        <v>61</v>
      </c>
      <c r="H21" s="228"/>
      <c r="I21" s="216"/>
      <c r="J21" s="49"/>
      <c r="K21" s="55"/>
      <c r="L21" s="168" t="s">
        <v>228</v>
      </c>
      <c r="M21" s="168" t="s">
        <v>229</v>
      </c>
      <c r="N21" s="170" t="s">
        <v>230</v>
      </c>
      <c r="O21" s="170" t="s">
        <v>231</v>
      </c>
      <c r="P21" s="170" t="s">
        <v>232</v>
      </c>
      <c r="Q21" s="170" t="s">
        <v>233</v>
      </c>
      <c r="R21" s="170" t="s">
        <v>234</v>
      </c>
      <c r="S21" s="170" t="s">
        <v>235</v>
      </c>
      <c r="T21" s="111" t="s">
        <v>147</v>
      </c>
      <c r="U21" s="171" t="s">
        <v>148</v>
      </c>
      <c r="V21" s="171" t="s">
        <v>149</v>
      </c>
      <c r="W21" s="171" t="s">
        <v>150</v>
      </c>
      <c r="X21" s="172" t="s">
        <v>151</v>
      </c>
      <c r="Y21" s="112" t="s">
        <v>152</v>
      </c>
      <c r="Z21" s="111" t="s">
        <v>153</v>
      </c>
      <c r="AA21" s="111" t="s">
        <v>154</v>
      </c>
      <c r="AB21" s="112" t="s">
        <v>155</v>
      </c>
      <c r="AC21" s="111" t="s">
        <v>156</v>
      </c>
      <c r="AD21" s="111" t="s">
        <v>157</v>
      </c>
      <c r="AE21" s="113" t="s">
        <v>158</v>
      </c>
      <c r="AF21" s="70"/>
    </row>
    <row r="22" spans="1:32" s="18" customFormat="1" ht="10.5" customHeight="1">
      <c r="B22" s="217"/>
      <c r="C22" s="217"/>
      <c r="D22" s="220"/>
      <c r="E22" s="223" t="s">
        <v>64</v>
      </c>
      <c r="F22" s="226" t="s">
        <v>68</v>
      </c>
      <c r="G22" s="19" t="s">
        <v>68</v>
      </c>
      <c r="H22" s="32"/>
      <c r="I22" s="21" t="s">
        <v>66</v>
      </c>
      <c r="J22" s="22"/>
      <c r="K22" s="56"/>
      <c r="L22" s="169" t="str">
        <f>IF(ISNUMBER(H22)*1,"1","")</f>
        <v/>
      </c>
      <c r="M22" s="167" t="str">
        <f>IF(ISNUMBER(H22)*1,"輸出","")</f>
        <v/>
      </c>
      <c r="N22" s="167"/>
      <c r="O22" s="167"/>
      <c r="P22" s="167"/>
      <c r="Q22" s="167"/>
      <c r="R22" s="167"/>
      <c r="S22" s="167"/>
      <c r="T22" s="114" t="str">
        <f>IF(ISNUMBER(H22)*1,B22,"")</f>
        <v/>
      </c>
      <c r="U22" s="115"/>
      <c r="V22" s="114"/>
      <c r="W22" s="115"/>
      <c r="X22" s="116"/>
      <c r="Y22" s="117" t="str">
        <f>IF(ISNUMBER(H22)*1,C22,"")</f>
        <v/>
      </c>
      <c r="Z22" s="115" t="str">
        <f>IF(ISNUMBER(H22)*1,IF(F22=$Z$8,1, IF(F22=$Z$9, 2,IF(F22=$Z$10, 2, IF(F22=$Z$11, 3,"")))),"")</f>
        <v/>
      </c>
      <c r="AA22" s="114" t="str">
        <f>IF(ISNUMBER(H22)*1,IF(F22=$Z$8,"直接", IF(F22=$Z$9,"間接",IF(F22=$Z$10,"間接", IF(F22=$Z$11,"その他","")))),"")</f>
        <v/>
      </c>
      <c r="AB22" s="118" t="str">
        <f>IF(G22="①酒田港",1, IF(G22="②仙台港", 2,IF(G22="③東京港又は横浜港", 3, IF(G22="④新潟港", 4,IF(G22="⑤仙台空港", 5,IF(G22="⑥成田空港",6, IF(G22="⑦その他(下欄に港名を記入)", 7,IF(G22="⑧不明",8, "　"))))))))</f>
        <v>　</v>
      </c>
      <c r="AC22" s="114" t="str">
        <f>IF(G22=$AC$8,"酒田港", IF(G22=$AC$9, "仙台港",IF(G22=$AC$10,"東京港又は横浜港", IF(G22=$AC$11, "新潟港",IF(G22=$AC$12, "仙台空港",IF(G22=$AC$13,"成田空港", IF(G22=$AC$14,"その他",IF(G22=$AC$15,"不明", "　"))))))))</f>
        <v>　</v>
      </c>
      <c r="AD22" s="114" t="str">
        <f>IF(G22=$AC$14,K26,"")</f>
        <v/>
      </c>
      <c r="AE22" s="119">
        <f>ROUND(D22*H22/100,0)</f>
        <v>0</v>
      </c>
      <c r="AF22" s="65"/>
    </row>
    <row r="23" spans="1:32" s="18" customFormat="1" ht="10.5" customHeight="1">
      <c r="B23" s="218"/>
      <c r="C23" s="218"/>
      <c r="D23" s="221"/>
      <c r="E23" s="224"/>
      <c r="F23" s="227"/>
      <c r="G23" s="23"/>
      <c r="H23" s="28"/>
      <c r="I23" s="25" t="s">
        <v>66</v>
      </c>
      <c r="J23" s="22"/>
      <c r="K23" s="56"/>
      <c r="L23" s="169" t="str">
        <f t="shared" ref="L23:L70" si="0">IF(ISNUMBER(H23)*1,"1","")</f>
        <v/>
      </c>
      <c r="M23" s="167" t="str">
        <f t="shared" ref="M23:M70" si="1">IF(ISNUMBER(H23)*1,"輸出","")</f>
        <v/>
      </c>
      <c r="N23" s="167"/>
      <c r="O23" s="167"/>
      <c r="P23" s="167"/>
      <c r="Q23" s="167"/>
      <c r="R23" s="167"/>
      <c r="S23" s="167"/>
      <c r="T23" s="114" t="str">
        <f>IF(ISNUMBER(H23)*1,B22,"")</f>
        <v/>
      </c>
      <c r="U23" s="115"/>
      <c r="V23" s="114"/>
      <c r="W23" s="115"/>
      <c r="X23" s="120"/>
      <c r="Y23" s="117" t="str">
        <f>IF(ISNUMBER(H23)*1,C22,"")</f>
        <v/>
      </c>
      <c r="Z23" s="115" t="str">
        <f>IF(ISNUMBER(H23)*1,IF(F22=$Z$8,1, IF(F22=$Z$9, 2,IF(F22=$Z$10, 2, IF(F22=$Z$11, 3,"")))),"")</f>
        <v/>
      </c>
      <c r="AA23" s="114" t="str">
        <f>IF(ISNUMBER(H23)*1,IF(F22=$Z$8,"直接", IF(F22=$Z$9,"間接",IF(F22=$Z$10,"間接", IF(F22=$Z$11,"その他","")))),"")</f>
        <v/>
      </c>
      <c r="AB23" s="118" t="str">
        <f>IF(G23="①酒田港",1, IF(G23="②仙台港", 2,IF(G23="③東京港又は横浜港", 3, IF(G23="④新潟港", 4,IF(G23="⑤仙台空港", 5,IF(G23="⑥成田空港",6, IF(G23="⑦その他(下欄に港名を記入)", 7,IF(G23="⑧不明",8, "　"))))))))</f>
        <v>　</v>
      </c>
      <c r="AC23" s="114" t="str">
        <f t="shared" ref="AC23:AC25" si="2">IF(G23=$AC$8,"酒田港", IF(G23=$AC$9, "仙台港",IF(G23=$AC$10,"東京港又は横浜港", IF(G23=$AC$11, "新潟港",IF(G23=$AC$12, "仙台空港",IF(G23=$AC$13,"成田空港", IF(G23=$AC$14,"その他",IF(G23=$AC$15,"不明", "　"))))))))</f>
        <v>　</v>
      </c>
      <c r="AD23" s="114" t="str">
        <f>IF(G23=$AC$14,K26,"")</f>
        <v/>
      </c>
      <c r="AE23" s="119">
        <f>ROUND(D22*H23/100,0)</f>
        <v>0</v>
      </c>
      <c r="AF23" s="65"/>
    </row>
    <row r="24" spans="1:32" s="18" customFormat="1" ht="10.5" customHeight="1">
      <c r="B24" s="218"/>
      <c r="C24" s="218"/>
      <c r="D24" s="221"/>
      <c r="E24" s="224"/>
      <c r="F24" s="227"/>
      <c r="G24" s="23"/>
      <c r="H24" s="28"/>
      <c r="I24" s="25" t="s">
        <v>66</v>
      </c>
      <c r="J24" s="22"/>
      <c r="K24" s="56"/>
      <c r="L24" s="169" t="str">
        <f t="shared" si="0"/>
        <v/>
      </c>
      <c r="M24" s="167" t="str">
        <f t="shared" si="1"/>
        <v/>
      </c>
      <c r="N24" s="167"/>
      <c r="O24" s="167"/>
      <c r="P24" s="167"/>
      <c r="Q24" s="167"/>
      <c r="R24" s="167"/>
      <c r="S24" s="167"/>
      <c r="T24" s="114" t="str">
        <f>IF(ISNUMBER(H24)*1,B22,"")</f>
        <v/>
      </c>
      <c r="U24" s="115"/>
      <c r="V24" s="114"/>
      <c r="W24" s="115"/>
      <c r="X24" s="120"/>
      <c r="Y24" s="117" t="str">
        <f>IF(ISNUMBER(H24)*1,C22,"")</f>
        <v/>
      </c>
      <c r="Z24" s="115" t="str">
        <f>IF(ISNUMBER(H24)*1,IF(F22=$Z$8,1, IF(F22=$Z$9, 2,IF(F22=$Z$10, 2, IF(F22=$Z$11, 3,"")))),"")</f>
        <v/>
      </c>
      <c r="AA24" s="114" t="str">
        <f>IF(ISNUMBER(H24)*1,IF(F22=$Z$8,"直接", IF(F22=$Z$9,"間接",IF(F22=$Z$10,"間接", IF(F22=$Z$11,"その他","")))),"")</f>
        <v/>
      </c>
      <c r="AB24" s="118" t="str">
        <f>IF(G24="①酒田港",1, IF(G24="②仙台港", 2,IF(G24="③東京港又は横浜港", 3, IF(G24="④新潟港", 4,IF(G24="⑤仙台空港", 5,IF(G24="⑥成田空港",6, IF(G24="⑦その他(下欄に港名を記入)", 7,IF(G24="⑧不明",8, "　"))))))))</f>
        <v>　</v>
      </c>
      <c r="AC24" s="114" t="str">
        <f>IF(G24=$AC$8,"酒田港", IF(G24=$AC$9, "仙台港",IF(G24=$AC$10,"東京港又は横浜港", IF(G24=$AC$11, "新潟港",IF(G24=$AC$12, "仙台空港",IF(G24=$AC$13,"成田空港", IF(G24=$AC$14,"その他",IF(G24=$AC$15,"不明", "　"))))))))</f>
        <v>　</v>
      </c>
      <c r="AD24" s="114" t="str">
        <f>IF(G24=$AC$14,K26,"")</f>
        <v/>
      </c>
      <c r="AE24" s="119">
        <f>ROUND(D22*H24/100,0)</f>
        <v>0</v>
      </c>
      <c r="AF24" s="65"/>
    </row>
    <row r="25" spans="1:32" s="18" customFormat="1" ht="10.5" customHeight="1">
      <c r="B25" s="218"/>
      <c r="C25" s="218"/>
      <c r="D25" s="221"/>
      <c r="E25" s="224"/>
      <c r="F25" s="26" t="s">
        <v>69</v>
      </c>
      <c r="G25" s="23"/>
      <c r="H25" s="28"/>
      <c r="I25" s="25" t="s">
        <v>66</v>
      </c>
      <c r="J25" s="22"/>
      <c r="K25" s="56"/>
      <c r="L25" s="169" t="str">
        <f t="shared" si="0"/>
        <v/>
      </c>
      <c r="M25" s="167" t="str">
        <f t="shared" si="1"/>
        <v/>
      </c>
      <c r="N25" s="167"/>
      <c r="O25" s="167"/>
      <c r="P25" s="167"/>
      <c r="Q25" s="167"/>
      <c r="R25" s="167"/>
      <c r="S25" s="167"/>
      <c r="T25" s="114" t="str">
        <f>IF(ISNUMBER(H25)*1,B22,"")</f>
        <v/>
      </c>
      <c r="U25" s="115"/>
      <c r="V25" s="114"/>
      <c r="W25" s="115"/>
      <c r="X25" s="120"/>
      <c r="Y25" s="117" t="str">
        <f>IF(ISNUMBER(H25)*1,C22,"")</f>
        <v/>
      </c>
      <c r="Z25" s="115" t="str">
        <f>IF(ISNUMBER(H25)*1,IF(F22=$Z$8,1, IF(F22=$Z$9, 2,IF(F22=$Z$10, 2, IF(F22=$Z$11, 3,"")))),"")</f>
        <v/>
      </c>
      <c r="AA25" s="114" t="str">
        <f>IF(ISNUMBER(H25)*1,IF(F22=$Z$8,"直接", IF(F22=$Z$9,"間接",IF(F22=$Z$10,"間接", IF(F22=$Z$11,"その他","")))),"")</f>
        <v/>
      </c>
      <c r="AB25" s="118" t="str">
        <f>IF(G25="①酒田港",1, IF(G25="②仙台港", 2,IF(G25="③東京港又は横浜港", 3, IF(G25="④新潟港", 4,IF(G25="⑤仙台空港", 5,IF(G25="⑥成田空港",6, IF(G25="⑦その他(下欄に港名を記入)", 7,IF(G25="⑧不明",8, "　"))))))))</f>
        <v>　</v>
      </c>
      <c r="AC25" s="114" t="str">
        <f t="shared" si="2"/>
        <v>　</v>
      </c>
      <c r="AD25" s="114" t="str">
        <f>IF(G25=$AC$14,K26,"")</f>
        <v/>
      </c>
      <c r="AE25" s="119">
        <f>ROUND(D22*H25/100,0)</f>
        <v>0</v>
      </c>
      <c r="AF25" s="65"/>
    </row>
    <row r="26" spans="1:32" s="18" customFormat="1" ht="10.5" customHeight="1">
      <c r="B26" s="219"/>
      <c r="C26" s="219"/>
      <c r="D26" s="222"/>
      <c r="E26" s="225"/>
      <c r="F26" s="27" t="s">
        <v>70</v>
      </c>
      <c r="G26" s="212" t="s">
        <v>71</v>
      </c>
      <c r="H26" s="213"/>
      <c r="I26" s="214"/>
      <c r="J26" s="22"/>
      <c r="K26" s="56" t="str">
        <f>SUBSTITUTE(SUBSTITUTE(G26,"その他:〔港名：",""),"〕","")</f>
        <v>　　　　　</v>
      </c>
      <c r="L26" s="169"/>
      <c r="M26" s="167"/>
      <c r="N26" s="167"/>
      <c r="O26" s="167"/>
      <c r="P26" s="167"/>
      <c r="Q26" s="167"/>
      <c r="R26" s="167"/>
      <c r="S26" s="167"/>
      <c r="T26" s="114"/>
      <c r="U26" s="115"/>
      <c r="V26" s="114"/>
      <c r="W26" s="115"/>
      <c r="X26" s="120"/>
      <c r="Y26" s="117"/>
      <c r="Z26" s="115"/>
      <c r="AA26" s="114"/>
      <c r="AB26" s="121"/>
      <c r="AC26" s="114"/>
      <c r="AD26" s="114"/>
      <c r="AE26" s="119"/>
      <c r="AF26" s="65"/>
    </row>
    <row r="27" spans="1:32" ht="10.5" customHeight="1">
      <c r="B27" s="217"/>
      <c r="C27" s="217"/>
      <c r="D27" s="220"/>
      <c r="E27" s="223" t="s">
        <v>64</v>
      </c>
      <c r="F27" s="226" t="s">
        <v>68</v>
      </c>
      <c r="G27" s="19" t="s">
        <v>68</v>
      </c>
      <c r="H27" s="32"/>
      <c r="I27" s="21" t="s">
        <v>66</v>
      </c>
      <c r="K27" s="56"/>
      <c r="L27" s="169" t="str">
        <f t="shared" si="0"/>
        <v/>
      </c>
      <c r="M27" s="167" t="str">
        <f t="shared" si="1"/>
        <v/>
      </c>
      <c r="N27" s="167"/>
      <c r="O27" s="167"/>
      <c r="P27" s="167"/>
      <c r="Q27" s="167"/>
      <c r="R27" s="167"/>
      <c r="S27" s="167"/>
      <c r="T27" s="114" t="str">
        <f>IF(ISNUMBER(H27)*1,B27,"")</f>
        <v/>
      </c>
      <c r="U27" s="115"/>
      <c r="V27" s="114"/>
      <c r="W27" s="115"/>
      <c r="X27" s="120"/>
      <c r="Y27" s="117" t="str">
        <f>IF(ISNUMBER(H27)*1,C27,"")</f>
        <v/>
      </c>
      <c r="Z27" s="115" t="str">
        <f>IF(ISNUMBER(H27)*1,IF(F27=$Z$8,1, IF(F27=$Z$9, 2,IF(F27=$Z$10, 2, IF(F27=$Z$11, 3,"")))),"")</f>
        <v/>
      </c>
      <c r="AA27" s="114" t="str">
        <f>IF(ISNUMBER(H27)*1,IF(F27=$Z$8,"直接", IF(F27=$Z$9,"間接",IF(F27=$Z$10,"間接", IF(F27=$Z$11,"その他","")))),"")</f>
        <v/>
      </c>
      <c r="AB27" s="118" t="str">
        <f>IF(G27="①酒田港",1, IF(G27="②仙台港", 2,IF(G27="③東京港又は横浜港", 3, IF(G27="④新潟港", 4,IF(G27="⑤仙台空港", 5,IF(G27="⑥成田空港",6, IF(G27="⑦その他(下欄に港名を記入)", 7,IF(G27="⑧不明",8, "　"))))))))</f>
        <v>　</v>
      </c>
      <c r="AC27" s="114" t="str">
        <f>IF(G27=$AC$8,"酒田港", IF(G27=$AC$9, "仙台港",IF(G27=$AC$10,"東京港又は横浜港", IF(G27=$AC$11, "新潟港",IF(G27=$AC$12, "仙台空港",IF(G27=$AC$13,"成田空港", IF(G27=$AC$14,"その他",IF(G27=$AC$15,"不明", "　"))))))))</f>
        <v>　</v>
      </c>
      <c r="AD27" s="114" t="str">
        <f>IF(G27=$AC$14,K31,"")</f>
        <v/>
      </c>
      <c r="AE27" s="119">
        <f>ROUND(D27*H27/100,0)</f>
        <v>0</v>
      </c>
    </row>
    <row r="28" spans="1:32" ht="10.5" customHeight="1">
      <c r="B28" s="218"/>
      <c r="C28" s="218"/>
      <c r="D28" s="221"/>
      <c r="E28" s="224"/>
      <c r="F28" s="227"/>
      <c r="G28" s="23" t="s">
        <v>68</v>
      </c>
      <c r="H28" s="28"/>
      <c r="I28" s="25" t="s">
        <v>66</v>
      </c>
      <c r="K28" s="56"/>
      <c r="L28" s="169" t="str">
        <f t="shared" si="0"/>
        <v/>
      </c>
      <c r="M28" s="167" t="str">
        <f t="shared" si="1"/>
        <v/>
      </c>
      <c r="N28" s="167"/>
      <c r="O28" s="167"/>
      <c r="P28" s="167"/>
      <c r="Q28" s="167"/>
      <c r="R28" s="167"/>
      <c r="S28" s="167"/>
      <c r="T28" s="114" t="str">
        <f>IF(ISNUMBER(H28)*1,B27,"")</f>
        <v/>
      </c>
      <c r="U28" s="115"/>
      <c r="V28" s="114"/>
      <c r="W28" s="115"/>
      <c r="X28" s="120"/>
      <c r="Y28" s="117" t="str">
        <f>IF(ISNUMBER(H28)*1,C27,"")</f>
        <v/>
      </c>
      <c r="Z28" s="115" t="str">
        <f>IF(ISNUMBER(H28)*1,IF(F27=$Z$8,1, IF(F27=$Z$9, 2,IF(F27=$Z$10, 2, IF(F27=$Z$11, 3,"")))),"")</f>
        <v/>
      </c>
      <c r="AA28" s="114" t="str">
        <f>IF(ISNUMBER(H28)*1,IF(F27=$Z$8,"直接", IF(F27=$Z$9,"間接",IF(F27=$Z$10,"間接", IF(F27=$Z$11,"その他","")))),"")</f>
        <v/>
      </c>
      <c r="AB28" s="118" t="str">
        <f>IF(G28="①酒田港",1, IF(G28="②仙台港", 2,IF(G28="③東京港又は横浜港", 3, IF(G28="④新潟港", 4,IF(G28="⑤仙台空港", 5,IF(G28="⑥成田空港",6, IF(G28="⑦その他(下欄に港名を記入)", 7,IF(G28="⑧不明",8, "　"))))))))</f>
        <v>　</v>
      </c>
      <c r="AC28" s="114" t="str">
        <f t="shared" ref="AC28" si="3">IF(G28=$AC$8,"酒田港", IF(G28=$AC$9, "仙台港",IF(G28=$AC$10,"東京港又は横浜港", IF(G28=$AC$11, "新潟港",IF(G28=$AC$12, "仙台空港",IF(G28=$AC$13,"成田空港", IF(G28=$AC$14,"その他",IF(G28=$AC$15,"不明", "　"))))))))</f>
        <v>　</v>
      </c>
      <c r="AD28" s="114" t="str">
        <f>IF(G28=$AC$14,K31,"")</f>
        <v/>
      </c>
      <c r="AE28" s="119">
        <f>ROUND(D27*H28/100,0)</f>
        <v>0</v>
      </c>
    </row>
    <row r="29" spans="1:32" ht="10.5" customHeight="1">
      <c r="B29" s="218"/>
      <c r="C29" s="218"/>
      <c r="D29" s="221"/>
      <c r="E29" s="224"/>
      <c r="F29" s="227"/>
      <c r="G29" s="23"/>
      <c r="H29" s="28"/>
      <c r="I29" s="25" t="s">
        <v>66</v>
      </c>
      <c r="K29" s="56"/>
      <c r="L29" s="169" t="str">
        <f t="shared" si="0"/>
        <v/>
      </c>
      <c r="M29" s="167" t="str">
        <f t="shared" si="1"/>
        <v/>
      </c>
      <c r="N29" s="167"/>
      <c r="O29" s="167"/>
      <c r="P29" s="167"/>
      <c r="Q29" s="167"/>
      <c r="R29" s="167"/>
      <c r="S29" s="167"/>
      <c r="T29" s="114" t="str">
        <f>IF(ISNUMBER(H29)*1,B27,"")</f>
        <v/>
      </c>
      <c r="U29" s="115"/>
      <c r="V29" s="114"/>
      <c r="W29" s="115"/>
      <c r="X29" s="120"/>
      <c r="Y29" s="117" t="str">
        <f>IF(ISNUMBER(H29)*1,C27,"")</f>
        <v/>
      </c>
      <c r="Z29" s="115" t="str">
        <f>IF(ISNUMBER(H29)*1,IF(F27=$Z$8,1, IF(F27=$Z$9, 2,IF(F27=$Z$10, 2, IF(F27=$Z$11, 3,"")))),"")</f>
        <v/>
      </c>
      <c r="AA29" s="114" t="str">
        <f>IF(ISNUMBER(H29)*1,IF(F27=$Z$8,"直接", IF(F27=$Z$9,"間接",IF(F27=$Z$10,"間接", IF(F27=$Z$11,"その他","")))),"")</f>
        <v/>
      </c>
      <c r="AB29" s="118" t="str">
        <f>IF(G29="①酒田港",1, IF(G29="②仙台港", 2,IF(G29="③東京港又は横浜港", 3, IF(G29="④新潟港", 4,IF(G29="⑤仙台空港", 5,IF(G29="⑥成田空港",6, IF(G29="⑦その他(下欄に港名を記入)", 7,IF(G29="⑧不明",8, "　"))))))))</f>
        <v>　</v>
      </c>
      <c r="AC29" s="114" t="str">
        <f>IF(G29=$AC$8,"酒田港", IF(G29=$AC$9, "仙台港",IF(G29=$AC$10,"東京港又は横浜港", IF(G29=$AC$11, "新潟港",IF(G29=$AC$12, "仙台空港",IF(G29=$AC$13,"成田空港", IF(G29=$AC$14,"その他",IF(G29=$AC$15,"不明", "　"))))))))</f>
        <v>　</v>
      </c>
      <c r="AD29" s="114" t="str">
        <f>IF(G29=$AC$14,K31,"")</f>
        <v/>
      </c>
      <c r="AE29" s="119">
        <f>ROUND(D27*H29/100,0)</f>
        <v>0</v>
      </c>
    </row>
    <row r="30" spans="1:32" ht="10.5" customHeight="1">
      <c r="B30" s="218"/>
      <c r="C30" s="218"/>
      <c r="D30" s="221"/>
      <c r="E30" s="224"/>
      <c r="F30" s="26" t="s">
        <v>69</v>
      </c>
      <c r="G30" s="23" t="s">
        <v>68</v>
      </c>
      <c r="H30" s="28"/>
      <c r="I30" s="25" t="s">
        <v>66</v>
      </c>
      <c r="K30" s="56"/>
      <c r="L30" s="169" t="str">
        <f t="shared" si="0"/>
        <v/>
      </c>
      <c r="M30" s="167" t="str">
        <f t="shared" si="1"/>
        <v/>
      </c>
      <c r="N30" s="167"/>
      <c r="O30" s="167"/>
      <c r="P30" s="167"/>
      <c r="Q30" s="167"/>
      <c r="R30" s="167"/>
      <c r="S30" s="167"/>
      <c r="T30" s="114" t="str">
        <f>IF(ISNUMBER(H30)*1,B27,"")</f>
        <v/>
      </c>
      <c r="U30" s="115"/>
      <c r="V30" s="114"/>
      <c r="W30" s="115"/>
      <c r="X30" s="120"/>
      <c r="Y30" s="117" t="str">
        <f>IF(ISNUMBER(H30)*1,C27,"")</f>
        <v/>
      </c>
      <c r="Z30" s="115" t="str">
        <f>IF(ISNUMBER(H30)*1,IF(F27=$Z$8,1, IF(F27=$Z$9, 2,IF(F27=$Z$10, 2, IF(F27=$Z$11, 3,"")))),"")</f>
        <v/>
      </c>
      <c r="AA30" s="114" t="str">
        <f>IF(ISNUMBER(H30)*1,IF(F27=$Z$8,"直接", IF(F27=$Z$9,"間接",IF(F27=$Z$10,"間接", IF(F27=$Z$11,"その他","")))),"")</f>
        <v/>
      </c>
      <c r="AB30" s="118" t="str">
        <f>IF(G30="①酒田港",1, IF(G30="②仙台港", 2,IF(G30="③東京港又は横浜港", 3, IF(G30="④新潟港", 4,IF(G30="⑤仙台空港", 5,IF(G30="⑥成田空港",6, IF(G30="⑦その他(下欄に港名を記入)", 7,IF(G30="⑧不明",8, "　"))))))))</f>
        <v>　</v>
      </c>
      <c r="AC30" s="114" t="str">
        <f>IF(G30=$AC$8,"酒田港", IF(G30=$AC$9, "仙台港",IF(G30=$AC$10,"東京港又は横浜港", IF(G30=$AC$11, "新潟港",IF(G30=$AC$12, "仙台空港",IF(G30=$AC$13,"成田空港", IF(G30=$AC$14,"その他",IF(G30=$AC$15,"不明", "　"))))))))</f>
        <v>　</v>
      </c>
      <c r="AD30" s="114" t="str">
        <f>IF(G30=$AC$14,K31,"")</f>
        <v/>
      </c>
      <c r="AE30" s="119">
        <f>ROUND(D27*H30/100,0)</f>
        <v>0</v>
      </c>
    </row>
    <row r="31" spans="1:32" ht="10.5" customHeight="1">
      <c r="B31" s="219"/>
      <c r="C31" s="219"/>
      <c r="D31" s="222"/>
      <c r="E31" s="225"/>
      <c r="F31" s="27" t="s">
        <v>70</v>
      </c>
      <c r="G31" s="212" t="s">
        <v>71</v>
      </c>
      <c r="H31" s="213"/>
      <c r="I31" s="214"/>
      <c r="K31" s="56" t="str">
        <f>SUBSTITUTE(SUBSTITUTE(G31,"その他:〔港名：",""),"〕","")</f>
        <v>　　　　　</v>
      </c>
      <c r="L31" s="169"/>
      <c r="M31" s="167"/>
      <c r="N31" s="167"/>
      <c r="O31" s="167"/>
      <c r="P31" s="167"/>
      <c r="Q31" s="167"/>
      <c r="R31" s="167"/>
      <c r="S31" s="167"/>
      <c r="T31" s="114"/>
      <c r="U31" s="122"/>
      <c r="V31" s="114"/>
      <c r="W31" s="115"/>
      <c r="X31" s="120"/>
      <c r="Y31" s="117"/>
      <c r="Z31" s="115"/>
      <c r="AA31" s="114"/>
      <c r="AB31" s="121"/>
      <c r="AC31" s="114"/>
      <c r="AD31" s="114"/>
      <c r="AE31" s="119"/>
    </row>
    <row r="32" spans="1:32" ht="10.5" customHeight="1">
      <c r="B32" s="217"/>
      <c r="C32" s="217"/>
      <c r="D32" s="220"/>
      <c r="E32" s="223" t="s">
        <v>64</v>
      </c>
      <c r="F32" s="226" t="s">
        <v>68</v>
      </c>
      <c r="G32" s="19" t="s">
        <v>68</v>
      </c>
      <c r="H32" s="32"/>
      <c r="I32" s="21" t="s">
        <v>66</v>
      </c>
      <c r="K32" s="56"/>
      <c r="L32" s="169" t="str">
        <f t="shared" si="0"/>
        <v/>
      </c>
      <c r="M32" s="167" t="str">
        <f t="shared" si="1"/>
        <v/>
      </c>
      <c r="N32" s="167"/>
      <c r="O32" s="167"/>
      <c r="P32" s="167"/>
      <c r="Q32" s="167"/>
      <c r="R32" s="167"/>
      <c r="S32" s="167"/>
      <c r="T32" s="114" t="str">
        <f>IF(ISNUMBER(H32)*1,B32,"")</f>
        <v/>
      </c>
      <c r="U32" s="122"/>
      <c r="V32" s="114"/>
      <c r="W32" s="115"/>
      <c r="X32" s="120"/>
      <c r="Y32" s="117" t="str">
        <f>IF(ISNUMBER(H32)*1,C32,"")</f>
        <v/>
      </c>
      <c r="Z32" s="115" t="str">
        <f>IF(ISNUMBER(H32)*1,IF(F32=$Z$8,1, IF(F32=$Z$9, 2,IF(F32=$Z$10, 2, IF(F32=$Z$11, 3,"")))),"")</f>
        <v/>
      </c>
      <c r="AA32" s="114" t="str">
        <f>IF(ISNUMBER(H32)*1,IF(F32=$Z$8,"直接", IF(F32=$Z$9,"間接",IF(F32=$Z$10,"間接", IF(F32=$Z$11,"その他","")))),"")</f>
        <v/>
      </c>
      <c r="AB32" s="118" t="str">
        <f>IF(G32="①酒田港",1, IF(G32="②仙台港", 2,IF(G32="③東京港又は横浜港", 3, IF(G32="④新潟港", 4,IF(G32="⑤仙台空港", 5,IF(G32="⑥成田空港",6, IF(G32="⑦その他(下欄に港名を記入)", 7,IF(G32="⑧不明",8, "　"))))))))</f>
        <v>　</v>
      </c>
      <c r="AC32" s="114" t="str">
        <f>IF(G32=$AC$8,"酒田港", IF(G32=$AC$9, "仙台港",IF(G32=$AC$10,"東京港又は横浜港", IF(G32=$AC$11, "新潟港",IF(G32=$AC$12, "仙台空港",IF(G32=$AC$13,"成田空港", IF(G32=$AC$14,"その他",IF(G32=$AC$15,"不明", "　"))))))))</f>
        <v>　</v>
      </c>
      <c r="AD32" s="114" t="str">
        <f>IF(G32=$AC$14,K36,"")</f>
        <v/>
      </c>
      <c r="AE32" s="119">
        <f>ROUND(D32*H32/100,0)</f>
        <v>0</v>
      </c>
    </row>
    <row r="33" spans="2:31" ht="10.5" customHeight="1">
      <c r="B33" s="218"/>
      <c r="C33" s="218"/>
      <c r="D33" s="221"/>
      <c r="E33" s="224"/>
      <c r="F33" s="227"/>
      <c r="G33" s="23" t="s">
        <v>68</v>
      </c>
      <c r="H33" s="28"/>
      <c r="I33" s="25" t="s">
        <v>66</v>
      </c>
      <c r="K33" s="56"/>
      <c r="L33" s="169" t="str">
        <f t="shared" si="0"/>
        <v/>
      </c>
      <c r="M33" s="167" t="str">
        <f t="shared" si="1"/>
        <v/>
      </c>
      <c r="N33" s="167"/>
      <c r="O33" s="167"/>
      <c r="P33" s="167"/>
      <c r="Q33" s="167"/>
      <c r="R33" s="167"/>
      <c r="S33" s="167"/>
      <c r="T33" s="114" t="str">
        <f>IF(ISNUMBER(H33)*1,B32,"")</f>
        <v/>
      </c>
      <c r="U33" s="122"/>
      <c r="V33" s="114"/>
      <c r="W33" s="115"/>
      <c r="X33" s="120"/>
      <c r="Y33" s="117" t="str">
        <f>IF(ISNUMBER(H33)*1,C32,"")</f>
        <v/>
      </c>
      <c r="Z33" s="115" t="str">
        <f>IF(ISNUMBER(H33)*1,IF(F32=$Z$8,1, IF(F32=$Z$9, 2,IF(F32=$Z$10, 2, IF(F32=$Z$11, 3,"")))),"")</f>
        <v/>
      </c>
      <c r="AA33" s="114" t="str">
        <f>IF(ISNUMBER(H33)*1,IF(F32=$Z$8,"直接", IF(F32=$Z$9,"間接",IF(F32=$Z$10,"間接", IF(F32=$Z$11,"その他","")))),"")</f>
        <v/>
      </c>
      <c r="AB33" s="118" t="str">
        <f>IF(G33="①酒田港",1, IF(G33="②仙台港", 2,IF(G33="③東京港又は横浜港", 3, IF(G33="④新潟港", 4,IF(G33="⑤仙台空港", 5,IF(G33="⑥成田空港",6, IF(G33="⑦その他(下欄に港名を記入)", 7,IF(G33="⑧不明",8, "　"))))))))</f>
        <v>　</v>
      </c>
      <c r="AC33" s="114" t="str">
        <f t="shared" ref="AC33:AC35" si="4">IF(G33=$AC$8,"酒田港", IF(G33=$AC$9, "仙台港",IF(G33=$AC$10,"東京港又は横浜港", IF(G33=$AC$11, "新潟港",IF(G33=$AC$12, "仙台空港",IF(G33=$AC$13,"成田空港", IF(G33=$AC$14,"その他",IF(G33=$AC$15,"不明", "　"))))))))</f>
        <v>　</v>
      </c>
      <c r="AD33" s="114" t="str">
        <f>IF(G33=$AC$14,K36,"")</f>
        <v/>
      </c>
      <c r="AE33" s="119">
        <f>ROUND(D32*H33/100,0)</f>
        <v>0</v>
      </c>
    </row>
    <row r="34" spans="2:31" ht="10.5" customHeight="1">
      <c r="B34" s="218"/>
      <c r="C34" s="218"/>
      <c r="D34" s="221"/>
      <c r="E34" s="224"/>
      <c r="F34" s="227"/>
      <c r="G34" s="23" t="s">
        <v>68</v>
      </c>
      <c r="H34" s="28"/>
      <c r="I34" s="25" t="s">
        <v>66</v>
      </c>
      <c r="K34" s="56"/>
      <c r="L34" s="169" t="str">
        <f t="shared" si="0"/>
        <v/>
      </c>
      <c r="M34" s="167" t="str">
        <f t="shared" si="1"/>
        <v/>
      </c>
      <c r="N34" s="167"/>
      <c r="O34" s="167"/>
      <c r="P34" s="167"/>
      <c r="Q34" s="167"/>
      <c r="R34" s="167"/>
      <c r="S34" s="167"/>
      <c r="T34" s="114" t="str">
        <f>IF(ISNUMBER(H34)*1,B32,"")</f>
        <v/>
      </c>
      <c r="U34" s="115"/>
      <c r="V34" s="114"/>
      <c r="W34" s="115"/>
      <c r="X34" s="120"/>
      <c r="Y34" s="117" t="str">
        <f>IF(ISNUMBER(H34)*1,C32,"")</f>
        <v/>
      </c>
      <c r="Z34" s="115" t="str">
        <f>IF(ISNUMBER(H34)*1,IF(F32=$Z$8,1, IF(F32=$Z$9, 2,IF(F32=$Z$10, 2, IF(F32=$Z$11, 3,"")))),"")</f>
        <v/>
      </c>
      <c r="AA34" s="114" t="str">
        <f>IF(ISNUMBER(H34)*1,IF(F32=$Z$8,"直接", IF(F32=$Z$9,"間接",IF(F32=$Z$10,"間接", IF(F32=$Z$11,"その他","")))),"")</f>
        <v/>
      </c>
      <c r="AB34" s="118" t="str">
        <f>IF(G34="①酒田港",1, IF(G34="②仙台港", 2,IF(G34="③東京港又は横浜港", 3, IF(G34="④新潟港", 4,IF(G34="⑤仙台空港", 5,IF(G34="⑥成田空港",6, IF(G34="⑦その他(下欄に港名を記入)", 7,IF(G34="⑧不明",8, "　"))))))))</f>
        <v>　</v>
      </c>
      <c r="AC34" s="114" t="str">
        <f>IF(G34=$AC$8,"酒田港", IF(G34=$AC$9, "仙台港",IF(G34=$AC$10,"東京港又は横浜港", IF(G34=$AC$11, "新潟港",IF(G34=$AC$12, "仙台空港",IF(G34=$AC$13,"成田空港", IF(G34=$AC$14,"その他",IF(G34=$AC$15,"不明", "　"))))))))</f>
        <v>　</v>
      </c>
      <c r="AD34" s="114" t="str">
        <f>IF(G34=$AC$14,K36,"")</f>
        <v/>
      </c>
      <c r="AE34" s="119">
        <f>ROUND(D32*H34/100,0)</f>
        <v>0</v>
      </c>
    </row>
    <row r="35" spans="2:31" ht="10.5" customHeight="1">
      <c r="B35" s="218"/>
      <c r="C35" s="218"/>
      <c r="D35" s="221"/>
      <c r="E35" s="224"/>
      <c r="F35" s="26" t="s">
        <v>69</v>
      </c>
      <c r="G35" s="23" t="s">
        <v>68</v>
      </c>
      <c r="H35" s="28"/>
      <c r="I35" s="25" t="s">
        <v>66</v>
      </c>
      <c r="K35" s="56"/>
      <c r="L35" s="169" t="str">
        <f t="shared" si="0"/>
        <v/>
      </c>
      <c r="M35" s="167" t="str">
        <f t="shared" si="1"/>
        <v/>
      </c>
      <c r="N35" s="167"/>
      <c r="O35" s="167"/>
      <c r="P35" s="167"/>
      <c r="Q35" s="167"/>
      <c r="R35" s="167"/>
      <c r="S35" s="167"/>
      <c r="T35" s="114" t="str">
        <f>IF(ISNUMBER(H35)*1,B32,"")</f>
        <v/>
      </c>
      <c r="U35" s="115"/>
      <c r="V35" s="114"/>
      <c r="W35" s="115"/>
      <c r="X35" s="120"/>
      <c r="Y35" s="117" t="str">
        <f>IF(ISNUMBER(H35)*1,C32,"")</f>
        <v/>
      </c>
      <c r="Z35" s="115" t="str">
        <f>IF(ISNUMBER(H35)*1,IF(F32=$Z$8,1, IF(F32=$Z$9, 2,IF(F32=$Z$10, 2, IF(F32=$Z$11, 3,"")))),"")</f>
        <v/>
      </c>
      <c r="AA35" s="114" t="str">
        <f>IF(ISNUMBER(H35)*1,IF(F32=$Z$8,"直接", IF(F32=$Z$9,"間接",IF(F32=$Z$10,"間接", IF(F32=$Z$11,"その他","")))),"")</f>
        <v/>
      </c>
      <c r="AB35" s="118" t="str">
        <f>IF(G35="①酒田港",1, IF(G35="②仙台港", 2,IF(G35="③東京港又は横浜港", 3, IF(G35="④新潟港", 4,IF(G35="⑤仙台空港", 5,IF(G35="⑥成田空港",6, IF(G35="⑦その他(下欄に港名を記入)", 7,IF(G35="⑧不明",8, "　"))))))))</f>
        <v>　</v>
      </c>
      <c r="AC35" s="114" t="str">
        <f t="shared" si="4"/>
        <v>　</v>
      </c>
      <c r="AD35" s="114" t="str">
        <f>IF(G35=$AC$14,K36,"")</f>
        <v/>
      </c>
      <c r="AE35" s="119">
        <f>ROUND(D32*H35/100,0)</f>
        <v>0</v>
      </c>
    </row>
    <row r="36" spans="2:31" ht="10.5" customHeight="1">
      <c r="B36" s="219"/>
      <c r="C36" s="219"/>
      <c r="D36" s="222"/>
      <c r="E36" s="225"/>
      <c r="F36" s="27" t="s">
        <v>70</v>
      </c>
      <c r="G36" s="212" t="s">
        <v>71</v>
      </c>
      <c r="H36" s="213"/>
      <c r="I36" s="214"/>
      <c r="K36" s="56" t="str">
        <f>SUBSTITUTE(SUBSTITUTE(G36,"その他:〔港名：",""),"〕","")</f>
        <v>　　　　　</v>
      </c>
      <c r="L36" s="169"/>
      <c r="M36" s="167"/>
      <c r="N36" s="167"/>
      <c r="O36" s="167"/>
      <c r="P36" s="167"/>
      <c r="Q36" s="167"/>
      <c r="R36" s="167"/>
      <c r="S36" s="167"/>
      <c r="T36" s="114"/>
      <c r="U36" s="115"/>
      <c r="V36" s="114"/>
      <c r="W36" s="115"/>
      <c r="X36" s="120"/>
      <c r="Y36" s="117"/>
      <c r="Z36" s="115"/>
      <c r="AA36" s="114"/>
      <c r="AB36" s="121"/>
      <c r="AC36" s="114"/>
      <c r="AD36" s="114"/>
      <c r="AE36" s="119"/>
    </row>
    <row r="37" spans="2:31" ht="10.5" customHeight="1">
      <c r="B37" s="217"/>
      <c r="C37" s="217"/>
      <c r="D37" s="220"/>
      <c r="E37" s="223" t="s">
        <v>64</v>
      </c>
      <c r="F37" s="226" t="s">
        <v>68</v>
      </c>
      <c r="G37" s="19" t="s">
        <v>68</v>
      </c>
      <c r="H37" s="32"/>
      <c r="I37" s="21" t="s">
        <v>66</v>
      </c>
      <c r="K37" s="56"/>
      <c r="L37" s="169" t="str">
        <f t="shared" si="0"/>
        <v/>
      </c>
      <c r="M37" s="167" t="str">
        <f t="shared" si="1"/>
        <v/>
      </c>
      <c r="N37" s="167"/>
      <c r="O37" s="167"/>
      <c r="P37" s="167"/>
      <c r="Q37" s="167"/>
      <c r="R37" s="167"/>
      <c r="S37" s="167"/>
      <c r="T37" s="114" t="str">
        <f>IF(ISNUMBER(H37)*1,B37,"")</f>
        <v/>
      </c>
      <c r="U37" s="115"/>
      <c r="V37" s="114"/>
      <c r="W37" s="115"/>
      <c r="X37" s="120"/>
      <c r="Y37" s="117" t="str">
        <f>IF(ISNUMBER(H37)*1,C37,"")</f>
        <v/>
      </c>
      <c r="Z37" s="115" t="str">
        <f>IF(ISNUMBER(H37)*1,IF(F37=$Z$8,1, IF(F37=$Z$9, 2,IF(F37=$Z$10, 2, IF(F37=$Z$11, 3,"")))),"")</f>
        <v/>
      </c>
      <c r="AA37" s="114" t="str">
        <f>IF(ISNUMBER(H37)*1,IF(F37=$Z$8,"直接", IF(F37=$Z$9,"間接",IF(F37=$Z$10,"間接", IF(F37=$Z$11,"その他","")))),"")</f>
        <v/>
      </c>
      <c r="AB37" s="118" t="str">
        <f>IF(G37="①酒田港",1, IF(G37="②仙台港", 2,IF(G37="③東京港又は横浜港", 3, IF(G37="④新潟港", 4,IF(G37="⑤仙台空港", 5,IF(G37="⑥成田空港",6, IF(G37="⑦その他(下欄に港名を記入)", 7,IF(G37="⑧不明",8, "　"))))))))</f>
        <v>　</v>
      </c>
      <c r="AC37" s="114" t="str">
        <f>IF(G37=$AC$8,"酒田港", IF(G37=$AC$9, "仙台港",IF(G37=$AC$10,"東京港又は横浜港", IF(G37=$AC$11, "新潟港",IF(G37=$AC$12, "仙台空港",IF(G37=$AC$13,"成田空港", IF(G37=$AC$14,"その他",IF(G37=$AC$15,"不明", "　"))))))))</f>
        <v>　</v>
      </c>
      <c r="AD37" s="114" t="str">
        <f>IF(G37=$AC$14,K41,"")</f>
        <v/>
      </c>
      <c r="AE37" s="119">
        <f>ROUND(D37*H37/100,0)</f>
        <v>0</v>
      </c>
    </row>
    <row r="38" spans="2:31" ht="10.5" customHeight="1">
      <c r="B38" s="218"/>
      <c r="C38" s="218"/>
      <c r="D38" s="221"/>
      <c r="E38" s="224"/>
      <c r="F38" s="227"/>
      <c r="G38" s="23" t="s">
        <v>68</v>
      </c>
      <c r="H38" s="28"/>
      <c r="I38" s="25" t="s">
        <v>66</v>
      </c>
      <c r="K38" s="56"/>
      <c r="L38" s="169" t="str">
        <f t="shared" si="0"/>
        <v/>
      </c>
      <c r="M38" s="167" t="str">
        <f t="shared" si="1"/>
        <v/>
      </c>
      <c r="N38" s="167"/>
      <c r="O38" s="167"/>
      <c r="P38" s="167"/>
      <c r="Q38" s="167"/>
      <c r="R38" s="167"/>
      <c r="S38" s="167"/>
      <c r="T38" s="114" t="str">
        <f>IF(ISNUMBER(H38)*1,B37,"")</f>
        <v/>
      </c>
      <c r="U38" s="115"/>
      <c r="V38" s="114"/>
      <c r="W38" s="115"/>
      <c r="X38" s="120"/>
      <c r="Y38" s="117" t="str">
        <f>IF(ISNUMBER(H38)*1,C37,"")</f>
        <v/>
      </c>
      <c r="Z38" s="115" t="str">
        <f>IF(ISNUMBER(H38)*1,IF(F37=$Z$8,1, IF(F37=$Z$9, 2,IF(F37=$Z$10, 2, IF(F37=$Z$11, 3,"")))),"")</f>
        <v/>
      </c>
      <c r="AA38" s="114" t="str">
        <f>IF(ISNUMBER(H38)*1,IF(F37=$Z$8,"直接", IF(F37=$Z$9,"間接",IF(F37=$Z$10,"間接", IF(F37=$Z$11,"その他","")))),"")</f>
        <v/>
      </c>
      <c r="AB38" s="118" t="str">
        <f>IF(G38="①酒田港",1, IF(G38="②仙台港", 2,IF(G38="③東京港又は横浜港", 3, IF(G38="④新潟港", 4,IF(G38="⑤仙台空港", 5,IF(G38="⑥成田空港",6, IF(G38="⑦その他(下欄に港名を記入)", 7,IF(G38="⑧不明",8, "　"))))))))</f>
        <v>　</v>
      </c>
      <c r="AC38" s="114" t="str">
        <f t="shared" ref="AC38:AC40" si="5">IF(G38=$AC$8,"酒田港", IF(G38=$AC$9, "仙台港",IF(G38=$AC$10,"東京港又は横浜港", IF(G38=$AC$11, "新潟港",IF(G38=$AC$12, "仙台空港",IF(G38=$AC$13,"成田空港", IF(G38=$AC$14,"その他",IF(G38=$AC$15,"不明", "　"))))))))</f>
        <v>　</v>
      </c>
      <c r="AD38" s="114" t="str">
        <f>IF(G38=$AC$14,K41,"")</f>
        <v/>
      </c>
      <c r="AE38" s="119">
        <f>ROUND(D37*H38/100,0)</f>
        <v>0</v>
      </c>
    </row>
    <row r="39" spans="2:31" ht="10.5" customHeight="1">
      <c r="B39" s="218"/>
      <c r="C39" s="218"/>
      <c r="D39" s="221"/>
      <c r="E39" s="224"/>
      <c r="F39" s="227"/>
      <c r="G39" s="23" t="s">
        <v>68</v>
      </c>
      <c r="H39" s="28"/>
      <c r="I39" s="25" t="s">
        <v>66</v>
      </c>
      <c r="K39" s="56"/>
      <c r="L39" s="169" t="str">
        <f t="shared" si="0"/>
        <v/>
      </c>
      <c r="M39" s="167" t="str">
        <f t="shared" si="1"/>
        <v/>
      </c>
      <c r="N39" s="167"/>
      <c r="O39" s="167"/>
      <c r="P39" s="167"/>
      <c r="Q39" s="167"/>
      <c r="R39" s="167"/>
      <c r="S39" s="167"/>
      <c r="T39" s="114" t="str">
        <f>IF(ISNUMBER(H39)*1,B37,"")</f>
        <v/>
      </c>
      <c r="U39" s="115"/>
      <c r="V39" s="114"/>
      <c r="W39" s="115"/>
      <c r="X39" s="120"/>
      <c r="Y39" s="117" t="str">
        <f>IF(ISNUMBER(H39)*1,C37,"")</f>
        <v/>
      </c>
      <c r="Z39" s="115" t="str">
        <f>IF(ISNUMBER(H39)*1,IF(F37=$Z$8,1, IF(F37=$Z$9, 2,IF(F37=$Z$10, 2, IF(F37=$Z$11, 3,"")))),"")</f>
        <v/>
      </c>
      <c r="AA39" s="114" t="str">
        <f>IF(ISNUMBER(H39)*1,IF(F37=$Z$8,"直接", IF(F37=$Z$9,"間接",IF(F37=$Z$10,"間接", IF(F37=$Z$11,"その他","")))),"")</f>
        <v/>
      </c>
      <c r="AB39" s="118" t="str">
        <f>IF(G39="①酒田港",1, IF(G39="②仙台港", 2,IF(G39="③東京港又は横浜港", 3, IF(G39="④新潟港", 4,IF(G39="⑤仙台空港", 5,IF(G39="⑥成田空港",6, IF(G39="⑦その他(下欄に港名を記入)", 7,IF(G39="⑧不明",8, "　"))))))))</f>
        <v>　</v>
      </c>
      <c r="AC39" s="114" t="str">
        <f>IF(G39=$AC$8,"酒田港", IF(G39=$AC$9, "仙台港",IF(G39=$AC$10,"東京港又は横浜港", IF(G39=$AC$11, "新潟港",IF(G39=$AC$12, "仙台空港",IF(G39=$AC$13,"成田空港", IF(G39=$AC$14,"その他",IF(G39=$AC$15,"不明", "　"))))))))</f>
        <v>　</v>
      </c>
      <c r="AD39" s="114" t="str">
        <f>IF(G39=$AC$14,K41,"")</f>
        <v/>
      </c>
      <c r="AE39" s="119">
        <f>ROUND(D37*H39/100,0)</f>
        <v>0</v>
      </c>
    </row>
    <row r="40" spans="2:31" ht="10.5" customHeight="1">
      <c r="B40" s="218"/>
      <c r="C40" s="218"/>
      <c r="D40" s="221"/>
      <c r="E40" s="224"/>
      <c r="F40" s="26" t="s">
        <v>69</v>
      </c>
      <c r="G40" s="23" t="s">
        <v>68</v>
      </c>
      <c r="H40" s="28"/>
      <c r="I40" s="25" t="s">
        <v>66</v>
      </c>
      <c r="K40" s="56"/>
      <c r="L40" s="169" t="str">
        <f t="shared" si="0"/>
        <v/>
      </c>
      <c r="M40" s="167" t="str">
        <f t="shared" si="1"/>
        <v/>
      </c>
      <c r="N40" s="167"/>
      <c r="O40" s="167"/>
      <c r="P40" s="167"/>
      <c r="Q40" s="167"/>
      <c r="R40" s="167"/>
      <c r="S40" s="167"/>
      <c r="T40" s="114" t="str">
        <f>IF(ISNUMBER(H40)*1,B37,"")</f>
        <v/>
      </c>
      <c r="U40" s="115"/>
      <c r="V40" s="114"/>
      <c r="W40" s="115"/>
      <c r="X40" s="120"/>
      <c r="Y40" s="117" t="str">
        <f>IF(ISNUMBER(H40)*1,C37,"")</f>
        <v/>
      </c>
      <c r="Z40" s="115" t="str">
        <f>IF(ISNUMBER(H40)*1,IF(F37=$Z$8,1, IF(F37=$Z$9, 2,IF(F37=$Z$10, 2, IF(F37=$Z$11, 3,"")))),"")</f>
        <v/>
      </c>
      <c r="AA40" s="114" t="str">
        <f>IF(ISNUMBER(H40)*1,IF(F37=$Z$8,"直接", IF(F37=$Z$9,"間接",IF(F37=$Z$10,"間接", IF(F37=$Z$11,"その他","")))),"")</f>
        <v/>
      </c>
      <c r="AB40" s="118" t="str">
        <f>IF(G40="①酒田港",1, IF(G40="②仙台港", 2,IF(G40="③東京港又は横浜港", 3, IF(G40="④新潟港", 4,IF(G40="⑤仙台空港", 5,IF(G40="⑥成田空港",6, IF(G40="⑦その他(下欄に港名を記入)", 7,IF(G40="⑧不明",8, "　"))))))))</f>
        <v>　</v>
      </c>
      <c r="AC40" s="114" t="str">
        <f t="shared" si="5"/>
        <v>　</v>
      </c>
      <c r="AD40" s="114" t="str">
        <f>IF(G40=$AC$14,K41,"")</f>
        <v/>
      </c>
      <c r="AE40" s="119">
        <f>ROUND(D37*H40/100,0)</f>
        <v>0</v>
      </c>
    </row>
    <row r="41" spans="2:31" ht="10.5" customHeight="1">
      <c r="B41" s="219"/>
      <c r="C41" s="219"/>
      <c r="D41" s="222"/>
      <c r="E41" s="225"/>
      <c r="F41" s="27" t="s">
        <v>70</v>
      </c>
      <c r="G41" s="212" t="s">
        <v>71</v>
      </c>
      <c r="H41" s="213"/>
      <c r="I41" s="214"/>
      <c r="K41" s="56" t="str">
        <f>SUBSTITUTE(SUBSTITUTE(G41,"その他:〔港名：",""),"〕","")</f>
        <v>　　　　　</v>
      </c>
      <c r="L41" s="169"/>
      <c r="M41" s="167"/>
      <c r="N41" s="167"/>
      <c r="O41" s="167"/>
      <c r="P41" s="167"/>
      <c r="Q41" s="167"/>
      <c r="R41" s="167"/>
      <c r="S41" s="167"/>
      <c r="T41" s="114"/>
      <c r="U41" s="115"/>
      <c r="V41" s="114"/>
      <c r="W41" s="115"/>
      <c r="X41" s="120"/>
      <c r="Y41" s="117"/>
      <c r="Z41" s="115"/>
      <c r="AA41" s="114"/>
      <c r="AB41" s="121"/>
      <c r="AC41" s="114"/>
      <c r="AD41" s="114"/>
      <c r="AE41" s="119"/>
    </row>
    <row r="42" spans="2:31" ht="10.5" customHeight="1">
      <c r="B42" s="217"/>
      <c r="C42" s="217"/>
      <c r="D42" s="220"/>
      <c r="E42" s="223" t="s">
        <v>64</v>
      </c>
      <c r="F42" s="226" t="s">
        <v>68</v>
      </c>
      <c r="G42" s="19" t="s">
        <v>68</v>
      </c>
      <c r="H42" s="32"/>
      <c r="I42" s="21" t="s">
        <v>66</v>
      </c>
      <c r="K42" s="56"/>
      <c r="L42" s="169" t="str">
        <f t="shared" si="0"/>
        <v/>
      </c>
      <c r="M42" s="167" t="str">
        <f t="shared" si="1"/>
        <v/>
      </c>
      <c r="N42" s="167"/>
      <c r="O42" s="167"/>
      <c r="P42" s="167"/>
      <c r="Q42" s="167"/>
      <c r="R42" s="167"/>
      <c r="S42" s="167"/>
      <c r="T42" s="114" t="str">
        <f>IF(ISNUMBER(H42)*1,B42,"")</f>
        <v/>
      </c>
      <c r="U42" s="115"/>
      <c r="V42" s="114"/>
      <c r="W42" s="115"/>
      <c r="X42" s="120"/>
      <c r="Y42" s="117" t="str">
        <f>IF(ISNUMBER(H42)*1,C42,"")</f>
        <v/>
      </c>
      <c r="Z42" s="115" t="str">
        <f>IF(ISNUMBER(H42)*1,IF(F42=$Z$8,1, IF(F42=$Z$9, 2,IF(F42=$Z$10, 2, IF(F42=$Z$11, 3,"")))),"")</f>
        <v/>
      </c>
      <c r="AA42" s="114" t="str">
        <f>IF(ISNUMBER(H42)*1,IF(F42=$Z$8,"直接", IF(F42=$Z$9,"間接",IF(F42=$Z$10,"間接", IF(F42=$Z$11,"その他","")))),"")</f>
        <v/>
      </c>
      <c r="AB42" s="118" t="str">
        <f>IF(G42="①酒田港",1, IF(G42="②仙台港", 2,IF(G42="③東京港又は横浜港", 3, IF(G42="④新潟港", 4,IF(G42="⑤仙台空港", 5,IF(G42="⑥成田空港",6, IF(G42="⑦その他(下欄に港名を記入)", 7,IF(G42="⑧不明",8, "　"))))))))</f>
        <v>　</v>
      </c>
      <c r="AC42" s="114" t="str">
        <f>IF(G42=$AC$8,"酒田港", IF(G42=$AC$9, "仙台港",IF(G42=$AC$10,"東京港又は横浜港", IF(G42=$AC$11, "新潟港",IF(G42=$AC$12, "仙台空港",IF(G42=$AC$13,"成田空港", IF(G42=$AC$14,"その他",IF(G42=$AC$15,"不明", "　"))))))))</f>
        <v>　</v>
      </c>
      <c r="AD42" s="114" t="str">
        <f>IF(G42=$AC$14,K46,"")</f>
        <v/>
      </c>
      <c r="AE42" s="119">
        <f>ROUND(D42*H42/100,0)</f>
        <v>0</v>
      </c>
    </row>
    <row r="43" spans="2:31" ht="10.5" customHeight="1">
      <c r="B43" s="218"/>
      <c r="C43" s="218"/>
      <c r="D43" s="221"/>
      <c r="E43" s="224"/>
      <c r="F43" s="227"/>
      <c r="G43" s="23" t="s">
        <v>68</v>
      </c>
      <c r="H43" s="28"/>
      <c r="I43" s="25" t="s">
        <v>66</v>
      </c>
      <c r="K43" s="56"/>
      <c r="L43" s="169" t="str">
        <f t="shared" si="0"/>
        <v/>
      </c>
      <c r="M43" s="167" t="str">
        <f t="shared" si="1"/>
        <v/>
      </c>
      <c r="N43" s="167"/>
      <c r="O43" s="167"/>
      <c r="P43" s="167"/>
      <c r="Q43" s="167"/>
      <c r="R43" s="167"/>
      <c r="S43" s="167"/>
      <c r="T43" s="114" t="str">
        <f>IF(ISNUMBER(H43)*1,B42,"")</f>
        <v/>
      </c>
      <c r="U43" s="115"/>
      <c r="V43" s="114"/>
      <c r="W43" s="115"/>
      <c r="X43" s="120"/>
      <c r="Y43" s="117" t="str">
        <f>IF(ISNUMBER(H43)*1,C42,"")</f>
        <v/>
      </c>
      <c r="Z43" s="115" t="str">
        <f>IF(ISNUMBER(H43)*1,IF(F42=$Z$8,1, IF(F42=$Z$9, 2,IF(F42=$Z$10, 2, IF(F42=$Z$11, 3,"")))),"")</f>
        <v/>
      </c>
      <c r="AA43" s="114" t="str">
        <f>IF(ISNUMBER(H43)*1,IF(F42=$Z$8,"直接", IF(F42=$Z$9,"間接",IF(F42=$Z$10,"間接", IF(F42=$Z$11,"その他","")))),"")</f>
        <v/>
      </c>
      <c r="AB43" s="118" t="str">
        <f>IF(G43="①酒田港",1, IF(G43="②仙台港", 2,IF(G43="③東京港又は横浜港", 3, IF(G43="④新潟港", 4,IF(G43="⑤仙台空港", 5,IF(G43="⑥成田空港",6, IF(G43="⑦その他(下欄に港名を記入)", 7,IF(G43="⑧不明",8, "　"))))))))</f>
        <v>　</v>
      </c>
      <c r="AC43" s="114" t="str">
        <f t="shared" ref="AC43" si="6">IF(G43=$AC$8,"酒田港", IF(G43=$AC$9, "仙台港",IF(G43=$AC$10,"東京港又は横浜港", IF(G43=$AC$11, "新潟港",IF(G43=$AC$12, "仙台空港",IF(G43=$AC$13,"成田空港", IF(G43=$AC$14,"その他",IF(G43=$AC$15,"不明", "　"))))))))</f>
        <v>　</v>
      </c>
      <c r="AD43" s="114" t="str">
        <f>IF(G43=$AC$14,K46,"")</f>
        <v/>
      </c>
      <c r="AE43" s="119">
        <f>ROUND(D42*H43/100,0)</f>
        <v>0</v>
      </c>
    </row>
    <row r="44" spans="2:31" ht="10.5" customHeight="1">
      <c r="B44" s="218"/>
      <c r="C44" s="218"/>
      <c r="D44" s="221"/>
      <c r="E44" s="224"/>
      <c r="F44" s="227"/>
      <c r="G44" s="23" t="s">
        <v>68</v>
      </c>
      <c r="H44" s="28"/>
      <c r="I44" s="25" t="s">
        <v>66</v>
      </c>
      <c r="K44" s="56"/>
      <c r="L44" s="169" t="str">
        <f t="shared" si="0"/>
        <v/>
      </c>
      <c r="M44" s="167" t="str">
        <f t="shared" si="1"/>
        <v/>
      </c>
      <c r="N44" s="167"/>
      <c r="O44" s="167"/>
      <c r="P44" s="167"/>
      <c r="Q44" s="167"/>
      <c r="R44" s="167"/>
      <c r="S44" s="167"/>
      <c r="T44" s="114" t="str">
        <f>IF(ISNUMBER(H44)*1,B42,"")</f>
        <v/>
      </c>
      <c r="U44" s="115"/>
      <c r="V44" s="114"/>
      <c r="W44" s="115"/>
      <c r="X44" s="120"/>
      <c r="Y44" s="117" t="str">
        <f>IF(ISNUMBER(H44)*1,C42,"")</f>
        <v/>
      </c>
      <c r="Z44" s="115" t="str">
        <f>IF(ISNUMBER(H44)*1,IF(F42=$Z$8,1, IF(F42=$Z$9, 2,IF(F42=$Z$10, 2, IF(F42=$Z$11, 3,"")))),"")</f>
        <v/>
      </c>
      <c r="AA44" s="114" t="str">
        <f>IF(ISNUMBER(H44)*1,IF(F42=$Z$8,"直接", IF(F42=$Z$9,"間接",IF(F42=$Z$10,"間接", IF(F42=$Z$11,"その他","")))),"")</f>
        <v/>
      </c>
      <c r="AB44" s="118" t="str">
        <f>IF(G44="①酒田港",1, IF(G44="②仙台港", 2,IF(G44="③東京港又は横浜港", 3, IF(G44="④新潟港", 4,IF(G44="⑤仙台空港", 5,IF(G44="⑥成田空港",6, IF(G44="⑦その他(下欄に港名を記入)", 7,IF(G44="⑧不明",8, "　"))))))))</f>
        <v>　</v>
      </c>
      <c r="AC44" s="114" t="str">
        <f>IF(G44=$AC$8,"酒田港", IF(G44=$AC$9, "仙台港",IF(G44=$AC$10,"東京港又は横浜港", IF(G44=$AC$11, "新潟港",IF(G44=$AC$12, "仙台空港",IF(G44=$AC$13,"成田空港", IF(G44=$AC$14,"その他",IF(G44=$AC$15,"不明", "　"))))))))</f>
        <v>　</v>
      </c>
      <c r="AD44" s="114" t="str">
        <f>IF(G44=$AC$14,K46,"")</f>
        <v/>
      </c>
      <c r="AE44" s="119">
        <f>ROUND(D42*H44/100,0)</f>
        <v>0</v>
      </c>
    </row>
    <row r="45" spans="2:31" ht="10.5" customHeight="1">
      <c r="B45" s="218"/>
      <c r="C45" s="218"/>
      <c r="D45" s="221"/>
      <c r="E45" s="224"/>
      <c r="F45" s="26" t="s">
        <v>69</v>
      </c>
      <c r="G45" s="23" t="s">
        <v>68</v>
      </c>
      <c r="H45" s="28"/>
      <c r="I45" s="25" t="s">
        <v>66</v>
      </c>
      <c r="K45" s="56"/>
      <c r="L45" s="169" t="str">
        <f t="shared" si="0"/>
        <v/>
      </c>
      <c r="M45" s="167" t="str">
        <f t="shared" si="1"/>
        <v/>
      </c>
      <c r="N45" s="167"/>
      <c r="O45" s="167"/>
      <c r="P45" s="167"/>
      <c r="Q45" s="167"/>
      <c r="R45" s="167"/>
      <c r="S45" s="167"/>
      <c r="T45" s="114" t="str">
        <f>IF(ISNUMBER(H45)*1,B42,"")</f>
        <v/>
      </c>
      <c r="U45" s="115"/>
      <c r="V45" s="114"/>
      <c r="W45" s="115"/>
      <c r="X45" s="120"/>
      <c r="Y45" s="117" t="str">
        <f>IF(ISNUMBER(H45)*1,C42,"")</f>
        <v/>
      </c>
      <c r="Z45" s="115" t="str">
        <f>IF(ISNUMBER(H45)*1,IF(F42=$Z$8,1, IF(F42=$Z$9, 2,IF(F42=$Z$10, 2, IF(F42=$Z$11, 3,"")))),"")</f>
        <v/>
      </c>
      <c r="AA45" s="114" t="str">
        <f>IF(ISNUMBER(H45)*1,IF(F42=$Z$8,"直接", IF(F42=$Z$9,"間接",IF(F42=$Z$10,"間接", IF(F42=$Z$11,"その他","")))),"")</f>
        <v/>
      </c>
      <c r="AB45" s="118" t="str">
        <f>IF(G45="①酒田港",1, IF(G45="②仙台港", 2,IF(G45="③東京港又は横浜港", 3, IF(G45="④新潟港", 4,IF(G45="⑤仙台空港", 5,IF(G45="⑥成田空港",6, IF(G45="⑦その他(下欄に港名を記入)", 7,IF(G45="⑧不明",8, "　"))))))))</f>
        <v>　</v>
      </c>
      <c r="AC45" s="114" t="str">
        <f>IF(G45=$AC$8,"酒田港", IF(G45=$AC$9, "仙台港",IF(G45=$AC$10,"東京港又は横浜港", IF(G45=$AC$11, "新潟港",IF(G45=$AC$12, "仙台空港",IF(G45=$AC$13,"成田空港", IF(G45=$AC$14,"その他",IF(G45=$AC$15,"不明", "　"))))))))</f>
        <v>　</v>
      </c>
      <c r="AD45" s="114" t="str">
        <f>IF(G45=$AC$14,K46,"")</f>
        <v/>
      </c>
      <c r="AE45" s="119">
        <f>ROUND(D42*H45/100,0)</f>
        <v>0</v>
      </c>
    </row>
    <row r="46" spans="2:31" ht="10.5" customHeight="1">
      <c r="B46" s="219"/>
      <c r="C46" s="219"/>
      <c r="D46" s="222"/>
      <c r="E46" s="225"/>
      <c r="F46" s="27" t="s">
        <v>70</v>
      </c>
      <c r="G46" s="212" t="s">
        <v>71</v>
      </c>
      <c r="H46" s="213"/>
      <c r="I46" s="214"/>
      <c r="K46" s="56" t="str">
        <f>SUBSTITUTE(SUBSTITUTE(G46,"その他:〔港名：",""),"〕","")</f>
        <v>　　　　　</v>
      </c>
      <c r="L46" s="169"/>
      <c r="M46" s="167"/>
      <c r="N46" s="167"/>
      <c r="O46" s="167"/>
      <c r="P46" s="167"/>
      <c r="Q46" s="167"/>
      <c r="R46" s="167"/>
      <c r="S46" s="167"/>
      <c r="T46" s="114"/>
      <c r="U46" s="115"/>
      <c r="V46" s="114"/>
      <c r="W46" s="115"/>
      <c r="X46" s="120"/>
      <c r="Y46" s="117"/>
      <c r="Z46" s="115"/>
      <c r="AA46" s="114"/>
      <c r="AB46" s="121"/>
      <c r="AC46" s="114"/>
      <c r="AD46" s="114"/>
      <c r="AE46" s="119"/>
    </row>
    <row r="47" spans="2:31" ht="10.5" customHeight="1">
      <c r="B47" s="217"/>
      <c r="C47" s="217"/>
      <c r="D47" s="220"/>
      <c r="E47" s="223" t="s">
        <v>64</v>
      </c>
      <c r="F47" s="226" t="s">
        <v>68</v>
      </c>
      <c r="G47" s="19" t="s">
        <v>68</v>
      </c>
      <c r="H47" s="32"/>
      <c r="I47" s="21" t="s">
        <v>66</v>
      </c>
      <c r="K47" s="56"/>
      <c r="L47" s="169" t="str">
        <f t="shared" si="0"/>
        <v/>
      </c>
      <c r="M47" s="167" t="str">
        <f t="shared" si="1"/>
        <v/>
      </c>
      <c r="N47" s="167"/>
      <c r="O47" s="167"/>
      <c r="P47" s="167"/>
      <c r="Q47" s="167"/>
      <c r="R47" s="167"/>
      <c r="S47" s="167"/>
      <c r="T47" s="114" t="str">
        <f>IF(ISNUMBER(H47)*1,B47,"")</f>
        <v/>
      </c>
      <c r="U47" s="115"/>
      <c r="V47" s="114"/>
      <c r="W47" s="115"/>
      <c r="X47" s="120"/>
      <c r="Y47" s="117" t="str">
        <f>IF(ISNUMBER(H47)*1,C47,"")</f>
        <v/>
      </c>
      <c r="Z47" s="115" t="str">
        <f>IF(ISNUMBER(H47)*1,IF(F47=$Z$8,1, IF(F47=$Z$9, 2,IF(F47=$Z$10, 2, IF(F47=$Z$11, 3,"")))),"")</f>
        <v/>
      </c>
      <c r="AA47" s="114" t="str">
        <f>IF(ISNUMBER(H47)*1,IF(F47=$Z$8,"直接", IF(F47=$Z$9,"間接",IF(F47=$Z$10,"間接", IF(F47=$Z$11,"その他","")))),"")</f>
        <v/>
      </c>
      <c r="AB47" s="118" t="str">
        <f>IF(G47="①酒田港",1, IF(G47="②仙台港", 2,IF(G47="③東京港又は横浜港", 3, IF(G47="④新潟港", 4,IF(G47="⑤仙台空港", 5,IF(G47="⑥成田空港",6, IF(G47="⑦その他(下欄に港名を記入)", 7,IF(G47="⑧不明",8, "　"))))))))</f>
        <v>　</v>
      </c>
      <c r="AC47" s="114" t="str">
        <f>IF(G47=$AC$8,"酒田港", IF(G47=$AC$9, "仙台港",IF(G47=$AC$10,"東京港又は横浜港", IF(G47=$AC$11, "新潟港",IF(G47=$AC$12, "仙台空港",IF(G47=$AC$13,"成田空港", IF(G47=$AC$14,"その他",IF(G47=$AC$15,"不明", "　"))))))))</f>
        <v>　</v>
      </c>
      <c r="AD47" s="114" t="str">
        <f>IF(G47=$AC$14,K51,"")</f>
        <v/>
      </c>
      <c r="AE47" s="119">
        <f>ROUND(D47*H47/100,0)</f>
        <v>0</v>
      </c>
    </row>
    <row r="48" spans="2:31" ht="10.5" customHeight="1">
      <c r="B48" s="218"/>
      <c r="C48" s="218"/>
      <c r="D48" s="221"/>
      <c r="E48" s="224"/>
      <c r="F48" s="227"/>
      <c r="G48" s="23" t="s">
        <v>68</v>
      </c>
      <c r="H48" s="28"/>
      <c r="I48" s="25" t="s">
        <v>66</v>
      </c>
      <c r="K48" s="56"/>
      <c r="L48" s="169" t="str">
        <f t="shared" si="0"/>
        <v/>
      </c>
      <c r="M48" s="167" t="str">
        <f t="shared" si="1"/>
        <v/>
      </c>
      <c r="N48" s="167"/>
      <c r="O48" s="167"/>
      <c r="P48" s="167"/>
      <c r="Q48" s="167"/>
      <c r="R48" s="167"/>
      <c r="S48" s="167"/>
      <c r="T48" s="114" t="str">
        <f>IF(ISNUMBER(H48)*1,B47,"")</f>
        <v/>
      </c>
      <c r="U48" s="115"/>
      <c r="V48" s="114"/>
      <c r="W48" s="115"/>
      <c r="X48" s="120"/>
      <c r="Y48" s="117" t="str">
        <f>IF(ISNUMBER(H48)*1,C47,"")</f>
        <v/>
      </c>
      <c r="Z48" s="115" t="str">
        <f>IF(ISNUMBER(H48)*1,IF(F47=$Z$8,1, IF(F47=$Z$9, 2,IF(F47=$Z$10, 2, IF(F47=$Z$11, 3,"")))),"")</f>
        <v/>
      </c>
      <c r="AA48" s="114" t="str">
        <f>IF(ISNUMBER(H48)*1,IF(F47=$Z$8,"直接", IF(F47=$Z$9,"間接",IF(F47=$Z$10,"間接", IF(F47=$Z$11,"その他","")))),"")</f>
        <v/>
      </c>
      <c r="AB48" s="118" t="str">
        <f>IF(G48="①酒田港",1, IF(G48="②仙台港", 2,IF(G48="③東京港又は横浜港", 3, IF(G48="④新潟港", 4,IF(G48="⑤仙台空港", 5,IF(G48="⑥成田空港",6, IF(G48="⑦その他(下欄に港名を記入)", 7,IF(G48="⑧不明",8, "　"))))))))</f>
        <v>　</v>
      </c>
      <c r="AC48" s="114" t="str">
        <f>IF(G48=$AC$8,"酒田港", IF(G48=$AC$9, "仙台港",IF(G48=$AC$10,"東京港又は横浜港", IF(G48=$AC$11, "新潟港",IF(G48=$AC$12, "仙台空港",IF(G48=$AC$13,"成田空港", IF(G48=$AC$14,"その他",IF(G48=$AC$15,"不明", "　"))))))))</f>
        <v>　</v>
      </c>
      <c r="AD48" s="114" t="str">
        <f>IF(G48=$AC$14,K51,"")</f>
        <v/>
      </c>
      <c r="AE48" s="119">
        <f>ROUND(D47*H48/100,0)</f>
        <v>0</v>
      </c>
    </row>
    <row r="49" spans="2:31" ht="10.5" customHeight="1">
      <c r="B49" s="218"/>
      <c r="C49" s="218"/>
      <c r="D49" s="221"/>
      <c r="E49" s="224"/>
      <c r="F49" s="227"/>
      <c r="G49" s="23"/>
      <c r="H49" s="28"/>
      <c r="I49" s="25" t="s">
        <v>66</v>
      </c>
      <c r="K49" s="56"/>
      <c r="L49" s="169" t="str">
        <f t="shared" si="0"/>
        <v/>
      </c>
      <c r="M49" s="167" t="str">
        <f t="shared" si="1"/>
        <v/>
      </c>
      <c r="N49" s="167"/>
      <c r="O49" s="167"/>
      <c r="P49" s="167"/>
      <c r="Q49" s="167"/>
      <c r="R49" s="167"/>
      <c r="S49" s="167"/>
      <c r="T49" s="114" t="str">
        <f>IF(ISNUMBER(H49)*1,B47,"")</f>
        <v/>
      </c>
      <c r="U49" s="115"/>
      <c r="V49" s="114"/>
      <c r="W49" s="115"/>
      <c r="X49" s="120"/>
      <c r="Y49" s="117" t="str">
        <f>IF(ISNUMBER(H49)*1,C47,"")</f>
        <v/>
      </c>
      <c r="Z49" s="115" t="str">
        <f>IF(ISNUMBER(H49)*1,IF(F47=$Z$8,1, IF(F47=$Z$9, 2,IF(F47=$Z$10, 2, IF(F47=$Z$11, 3,"")))),"")</f>
        <v/>
      </c>
      <c r="AA49" s="114" t="str">
        <f>IF(ISNUMBER(H49)*1,IF(F47=$Z$8,"直接", IF(F47=$Z$9,"間接",IF(F47=$Z$10,"間接", IF(F47=$Z$11,"その他","")))),"")</f>
        <v/>
      </c>
      <c r="AB49" s="118" t="str">
        <f>IF(G49="①酒田港",1, IF(G49="②仙台港", 2,IF(G49="③東京港又は横浜港", 3, IF(G49="④新潟港", 4,IF(G49="⑤仙台空港", 5,IF(G49="⑥成田空港",6, IF(G49="⑦その他(下欄に港名を記入)", 7,IF(G49="⑧不明",8, "　"))))))))</f>
        <v>　</v>
      </c>
      <c r="AC49" s="114" t="str">
        <f t="shared" ref="AC49" si="7">IF(G49=$AC$8,"酒田港", IF(G49=$AC$9, "仙台港",IF(G49=$AC$10,"東京港又は横浜港", IF(G49=$AC$11, "新潟港",IF(G49=$AC$12, "仙台空港",IF(G49=$AC$13,"成田空港", IF(G49=$AC$14,"その他",IF(G49=$AC$15,"不明", "　"))))))))</f>
        <v>　</v>
      </c>
      <c r="AD49" s="114" t="str">
        <f>IF(G49=$AC$14,K51,"")</f>
        <v/>
      </c>
      <c r="AE49" s="119">
        <f>ROUND(D47*H49/100,0)</f>
        <v>0</v>
      </c>
    </row>
    <row r="50" spans="2:31" ht="10.5" customHeight="1">
      <c r="B50" s="218"/>
      <c r="C50" s="218"/>
      <c r="D50" s="221"/>
      <c r="E50" s="224"/>
      <c r="F50" s="26" t="s">
        <v>69</v>
      </c>
      <c r="G50" s="23" t="s">
        <v>68</v>
      </c>
      <c r="H50" s="28"/>
      <c r="I50" s="25" t="s">
        <v>66</v>
      </c>
      <c r="K50" s="56"/>
      <c r="L50" s="169" t="str">
        <f t="shared" si="0"/>
        <v/>
      </c>
      <c r="M50" s="167" t="str">
        <f t="shared" si="1"/>
        <v/>
      </c>
      <c r="N50" s="167"/>
      <c r="O50" s="167"/>
      <c r="P50" s="167"/>
      <c r="Q50" s="167"/>
      <c r="R50" s="167"/>
      <c r="S50" s="167"/>
      <c r="T50" s="114" t="str">
        <f>IF(ISNUMBER(H50)*1,B47,"")</f>
        <v/>
      </c>
      <c r="U50" s="115"/>
      <c r="V50" s="114"/>
      <c r="W50" s="115"/>
      <c r="X50" s="120"/>
      <c r="Y50" s="117" t="str">
        <f>IF(ISNUMBER(H50)*1,C47,"")</f>
        <v/>
      </c>
      <c r="Z50" s="115" t="str">
        <f>IF(ISNUMBER(H50)*1,IF(F47=$Z$8,1, IF(F47=$Z$9, 2,IF(F47=$Z$10, 2, IF(F47=$Z$11, 3,"")))),"")</f>
        <v/>
      </c>
      <c r="AA50" s="114" t="str">
        <f>IF(ISNUMBER(H50)*1,IF(F47=$Z$8,"直接", IF(F47=$Z$9,"間接",IF(F47=$Z$10,"間接", IF(F47=$Z$11,"その他","")))),"")</f>
        <v/>
      </c>
      <c r="AB50" s="118" t="str">
        <f>IF(G50="①酒田港",1, IF(G50="②仙台港", 2,IF(G50="③東京港又は横浜港", 3, IF(G50="④新潟港", 4,IF(G50="⑤仙台空港", 5,IF(G50="⑥成田空港",6, IF(G50="⑦その他(下欄に港名を記入)", 7,IF(G50="⑧不明",8, "　"))))))))</f>
        <v>　</v>
      </c>
      <c r="AC50" s="114" t="str">
        <f>IF(G50=$AC$8,"酒田港", IF(G50=$AC$9, "仙台港",IF(G50=$AC$10,"東京港又は横浜港", IF(G50=$AC$11, "新潟港",IF(G50=$AC$12, "仙台空港",IF(G50=$AC$13,"成田空港", IF(G50=$AC$14,"その他",IF(G50=$AC$15,"不明", "　"))))))))</f>
        <v>　</v>
      </c>
      <c r="AD50" s="114" t="str">
        <f>IF(G50=$AC$14,K51,"")</f>
        <v/>
      </c>
      <c r="AE50" s="119">
        <f>ROUND(D47*H50/100,0)</f>
        <v>0</v>
      </c>
    </row>
    <row r="51" spans="2:31" ht="10.5" customHeight="1">
      <c r="B51" s="219"/>
      <c r="C51" s="219"/>
      <c r="D51" s="222"/>
      <c r="E51" s="225"/>
      <c r="F51" s="27" t="s">
        <v>70</v>
      </c>
      <c r="G51" s="212" t="s">
        <v>71</v>
      </c>
      <c r="H51" s="213"/>
      <c r="I51" s="214"/>
      <c r="K51" s="56" t="str">
        <f>SUBSTITUTE(SUBSTITUTE(G51,"その他:〔港名：",""),"〕","")</f>
        <v>　　　　　</v>
      </c>
      <c r="L51" s="169"/>
      <c r="M51" s="167"/>
      <c r="N51" s="167"/>
      <c r="O51" s="167"/>
      <c r="P51" s="167"/>
      <c r="Q51" s="167"/>
      <c r="R51" s="167"/>
      <c r="S51" s="167"/>
      <c r="T51" s="114"/>
      <c r="U51" s="115"/>
      <c r="V51" s="114"/>
      <c r="W51" s="115"/>
      <c r="X51" s="120"/>
      <c r="Y51" s="117"/>
      <c r="Z51" s="115"/>
      <c r="AA51" s="114"/>
      <c r="AB51" s="121"/>
      <c r="AC51" s="114"/>
      <c r="AD51" s="114"/>
      <c r="AE51" s="119"/>
    </row>
    <row r="52" spans="2:31" ht="10.5" customHeight="1">
      <c r="B52" s="217"/>
      <c r="C52" s="217"/>
      <c r="D52" s="220"/>
      <c r="E52" s="223" t="s">
        <v>64</v>
      </c>
      <c r="F52" s="226" t="s">
        <v>68</v>
      </c>
      <c r="G52" s="19" t="s">
        <v>68</v>
      </c>
      <c r="H52" s="32"/>
      <c r="I52" s="21" t="s">
        <v>66</v>
      </c>
      <c r="K52" s="56"/>
      <c r="L52" s="169" t="str">
        <f t="shared" si="0"/>
        <v/>
      </c>
      <c r="M52" s="167" t="str">
        <f t="shared" si="1"/>
        <v/>
      </c>
      <c r="N52" s="167"/>
      <c r="O52" s="167"/>
      <c r="P52" s="167"/>
      <c r="Q52" s="167"/>
      <c r="R52" s="167"/>
      <c r="S52" s="167"/>
      <c r="T52" s="114" t="str">
        <f>IF(ISNUMBER(H52)*1,B52,"")</f>
        <v/>
      </c>
      <c r="U52" s="115"/>
      <c r="V52" s="114"/>
      <c r="W52" s="115"/>
      <c r="X52" s="120"/>
      <c r="Y52" s="117" t="str">
        <f>IF(ISNUMBER(H52)*1,C52,"")</f>
        <v/>
      </c>
      <c r="Z52" s="115" t="str">
        <f>IF(ISNUMBER(H52)*1,IF(F52=$Z$8,1, IF(F52=$Z$9, 2,IF(F52=$Z$10, 2, IF(F52=$Z$11, 3,"")))),"")</f>
        <v/>
      </c>
      <c r="AA52" s="114" t="str">
        <f>IF(ISNUMBER(H52)*1,IF(F52=$Z$8,"直接", IF(F52=$Z$9,"間接",IF(F52=$Z$10,"間接", IF(F52=$Z$11,"その他","")))),"")</f>
        <v/>
      </c>
      <c r="AB52" s="118" t="str">
        <f>IF(G52="①酒田港",1, IF(G52="②仙台港", 2,IF(G52="③東京港又は横浜港", 3, IF(G52="④新潟港", 4,IF(G52="⑤仙台空港", 5,IF(G52="⑥成田空港",6, IF(G52="⑦その他(下欄に港名を記入)", 7,IF(G52="⑧不明",8, "　"))))))))</f>
        <v>　</v>
      </c>
      <c r="AC52" s="114" t="str">
        <f>IF(G52=$AC$8,"酒田港", IF(G52=$AC$9, "仙台港",IF(G52=$AC$10,"東京港又は横浜港", IF(G52=$AC$11, "新潟港",IF(G52=$AC$12, "仙台空港",IF(G52=$AC$13,"成田空港", IF(G52=$AC$14,"その他",IF(G52=$AC$15,"不明", "　"))))))))</f>
        <v>　</v>
      </c>
      <c r="AD52" s="114" t="str">
        <f>IF(G52=$AC$14,K56,"")</f>
        <v/>
      </c>
      <c r="AE52" s="119">
        <f>ROUND(D52*H52/100,0)</f>
        <v>0</v>
      </c>
    </row>
    <row r="53" spans="2:31" ht="10.5" customHeight="1">
      <c r="B53" s="218"/>
      <c r="C53" s="218"/>
      <c r="D53" s="221"/>
      <c r="E53" s="224"/>
      <c r="F53" s="227"/>
      <c r="G53" s="23" t="s">
        <v>68</v>
      </c>
      <c r="H53" s="28"/>
      <c r="I53" s="25" t="s">
        <v>66</v>
      </c>
      <c r="K53" s="56"/>
      <c r="L53" s="169" t="str">
        <f t="shared" si="0"/>
        <v/>
      </c>
      <c r="M53" s="167" t="str">
        <f t="shared" si="1"/>
        <v/>
      </c>
      <c r="N53" s="167"/>
      <c r="O53" s="167"/>
      <c r="P53" s="167"/>
      <c r="Q53" s="167"/>
      <c r="R53" s="167"/>
      <c r="S53" s="167"/>
      <c r="T53" s="114" t="str">
        <f>IF(ISNUMBER(H53)*1,B52,"")</f>
        <v/>
      </c>
      <c r="U53" s="115"/>
      <c r="V53" s="114"/>
      <c r="W53" s="115"/>
      <c r="X53" s="120"/>
      <c r="Y53" s="117" t="str">
        <f>IF(ISNUMBER(H53)*1,C52,"")</f>
        <v/>
      </c>
      <c r="Z53" s="115" t="str">
        <f>IF(ISNUMBER(H53)*1,IF(F52=$Z$8,1, IF(F52=$Z$9, 2,IF(F52=$Z$10, 2, IF(F52=$Z$11, 3,"")))),"")</f>
        <v/>
      </c>
      <c r="AA53" s="114" t="str">
        <f>IF(ISNUMBER(H53)*1,IF(F52=$Z$8,"直接", IF(F52=$Z$9,"間接",IF(F52=$Z$10,"間接", IF(F52=$Z$11,"その他","")))),"")</f>
        <v/>
      </c>
      <c r="AB53" s="118" t="str">
        <f>IF(G53="①酒田港",1, IF(G53="②仙台港", 2,IF(G53="③東京港又は横浜港", 3, IF(G53="④新潟港", 4,IF(G53="⑤仙台空港", 5,IF(G53="⑥成田空港",6, IF(G53="⑦その他(下欄に港名を記入)", 7,IF(G53="⑧不明",8, "　"))))))))</f>
        <v>　</v>
      </c>
      <c r="AC53" s="114" t="str">
        <f t="shared" ref="AC53:AC54" si="8">IF(G53=$AC$8,"酒田港", IF(G53=$AC$9, "仙台港",IF(G53=$AC$10,"東京港又は横浜港", IF(G53=$AC$11, "新潟港",IF(G53=$AC$12, "仙台空港",IF(G53=$AC$13,"成田空港", IF(G53=$AC$14,"その他",IF(G53=$AC$15,"不明", "　"))))))))</f>
        <v>　</v>
      </c>
      <c r="AD53" s="114" t="str">
        <f>IF(G53=$AC$14,K56,"")</f>
        <v/>
      </c>
      <c r="AE53" s="119">
        <f>ROUND(D52*H53/100,0)</f>
        <v>0</v>
      </c>
    </row>
    <row r="54" spans="2:31" ht="10.5" customHeight="1">
      <c r="B54" s="218"/>
      <c r="C54" s="218"/>
      <c r="D54" s="221"/>
      <c r="E54" s="224"/>
      <c r="F54" s="227"/>
      <c r="G54" s="23" t="s">
        <v>68</v>
      </c>
      <c r="H54" s="28"/>
      <c r="I54" s="25" t="s">
        <v>66</v>
      </c>
      <c r="K54" s="56"/>
      <c r="L54" s="169" t="str">
        <f t="shared" si="0"/>
        <v/>
      </c>
      <c r="M54" s="167" t="str">
        <f t="shared" si="1"/>
        <v/>
      </c>
      <c r="N54" s="167"/>
      <c r="O54" s="167"/>
      <c r="P54" s="167"/>
      <c r="Q54" s="167"/>
      <c r="R54" s="167"/>
      <c r="S54" s="167"/>
      <c r="T54" s="114" t="str">
        <f>IF(ISNUMBER(H54)*1,B52,"")</f>
        <v/>
      </c>
      <c r="U54" s="115"/>
      <c r="V54" s="114"/>
      <c r="W54" s="115"/>
      <c r="X54" s="120"/>
      <c r="Y54" s="117" t="str">
        <f>IF(ISNUMBER(H54)*1,C52,"")</f>
        <v/>
      </c>
      <c r="Z54" s="115" t="str">
        <f>IF(ISNUMBER(H54)*1,IF(F52=$Z$8,1, IF(F52=$Z$9, 2,IF(F52=$Z$10, 2, IF(F52=$Z$11, 3,"")))),"")</f>
        <v/>
      </c>
      <c r="AA54" s="114" t="str">
        <f>IF(ISNUMBER(H54)*1,IF(F52=$Z$8,"直接", IF(F52=$Z$9,"間接",IF(F52=$Z$10,"間接", IF(F52=$Z$11,"その他","")))),"")</f>
        <v/>
      </c>
      <c r="AB54" s="118" t="str">
        <f>IF(G54="①酒田港",1, IF(G54="②仙台港", 2,IF(G54="③東京港又は横浜港", 3, IF(G54="④新潟港", 4,IF(G54="⑤仙台空港", 5,IF(G54="⑥成田空港",6, IF(G54="⑦その他(下欄に港名を記入)", 7,IF(G54="⑧不明",8, "　"))))))))</f>
        <v>　</v>
      </c>
      <c r="AC54" s="114" t="str">
        <f t="shared" si="8"/>
        <v>　</v>
      </c>
      <c r="AD54" s="114" t="str">
        <f>IF(G54=$AC$14,K56,"")</f>
        <v/>
      </c>
      <c r="AE54" s="119">
        <f>ROUND(D52*H54/100,0)</f>
        <v>0</v>
      </c>
    </row>
    <row r="55" spans="2:31" ht="10.5" customHeight="1">
      <c r="B55" s="218"/>
      <c r="C55" s="218"/>
      <c r="D55" s="221"/>
      <c r="E55" s="224"/>
      <c r="F55" s="26" t="s">
        <v>69</v>
      </c>
      <c r="G55" s="23" t="s">
        <v>68</v>
      </c>
      <c r="H55" s="28"/>
      <c r="I55" s="25" t="s">
        <v>66</v>
      </c>
      <c r="K55" s="56"/>
      <c r="L55" s="169" t="str">
        <f t="shared" si="0"/>
        <v/>
      </c>
      <c r="M55" s="167" t="str">
        <f t="shared" si="1"/>
        <v/>
      </c>
      <c r="N55" s="167"/>
      <c r="O55" s="167"/>
      <c r="P55" s="167"/>
      <c r="Q55" s="167"/>
      <c r="R55" s="167"/>
      <c r="S55" s="167"/>
      <c r="T55" s="114" t="str">
        <f>IF(ISNUMBER(H55)*1,B52,"")</f>
        <v/>
      </c>
      <c r="U55" s="115"/>
      <c r="V55" s="114"/>
      <c r="W55" s="115"/>
      <c r="X55" s="120"/>
      <c r="Y55" s="117" t="str">
        <f>IF(ISNUMBER(H55)*1,C52,"")</f>
        <v/>
      </c>
      <c r="Z55" s="115" t="str">
        <f>IF(ISNUMBER(H55)*1,IF(F52=$Z$8,1, IF(F52=$Z$9, 2,IF(F52=$Z$10, 2, IF(F52=$Z$11, 3,"")))),"")</f>
        <v/>
      </c>
      <c r="AA55" s="114" t="str">
        <f>IF(ISNUMBER(H55)*1,IF(F52=$Z$8,"直接", IF(F52=$Z$9,"間接",IF(F52=$Z$10,"間接", IF(F52=$Z$11,"その他","")))),"")</f>
        <v/>
      </c>
      <c r="AB55" s="118" t="str">
        <f>IF(G55="①酒田港",1, IF(G55="②仙台港", 2,IF(G55="③東京港又は横浜港", 3, IF(G55="④新潟港", 4,IF(G55="⑤仙台空港", 5,IF(G55="⑥成田空港",6, IF(G55="⑦その他(下欄に港名を記入)", 7,IF(G55="⑧不明",8, "　"))))))))</f>
        <v>　</v>
      </c>
      <c r="AC55" s="114" t="str">
        <f>IF(G55=$AC$8,"酒田港", IF(G55=$AC$9, "仙台港",IF(G55=$AC$10,"東京港又は横浜港", IF(G55=$AC$11, "新潟港",IF(G55=$AC$12, "仙台空港",IF(G55=$AC$13,"成田空港", IF(G55=$AC$14,"その他",IF(G55=$AC$15,"不明", "　"))))))))</f>
        <v>　</v>
      </c>
      <c r="AD55" s="114" t="str">
        <f>IF(G55=$AC$14,K56,"")</f>
        <v/>
      </c>
      <c r="AE55" s="119">
        <f>ROUND(D52*H55/100,0)</f>
        <v>0</v>
      </c>
    </row>
    <row r="56" spans="2:31" ht="10.5" customHeight="1">
      <c r="B56" s="219"/>
      <c r="C56" s="219"/>
      <c r="D56" s="222"/>
      <c r="E56" s="225"/>
      <c r="F56" s="27" t="s">
        <v>70</v>
      </c>
      <c r="G56" s="212" t="s">
        <v>71</v>
      </c>
      <c r="H56" s="213"/>
      <c r="I56" s="214"/>
      <c r="K56" s="56" t="str">
        <f>SUBSTITUTE(SUBSTITUTE(G56,"その他:〔港名：",""),"〕","")</f>
        <v>　　　　　</v>
      </c>
      <c r="L56" s="169"/>
      <c r="M56" s="167"/>
      <c r="N56" s="167"/>
      <c r="O56" s="167"/>
      <c r="P56" s="167"/>
      <c r="Q56" s="167"/>
      <c r="R56" s="167"/>
      <c r="S56" s="167"/>
      <c r="T56" s="114"/>
      <c r="U56" s="115"/>
      <c r="V56" s="114"/>
      <c r="W56" s="115"/>
      <c r="X56" s="120"/>
      <c r="Y56" s="117"/>
      <c r="Z56" s="115"/>
      <c r="AA56" s="114"/>
      <c r="AB56" s="121"/>
      <c r="AC56" s="114"/>
      <c r="AD56" s="114"/>
      <c r="AE56" s="119"/>
    </row>
    <row r="57" spans="2:31" ht="10.5" customHeight="1">
      <c r="B57" s="217"/>
      <c r="C57" s="217"/>
      <c r="D57" s="220"/>
      <c r="E57" s="223" t="s">
        <v>64</v>
      </c>
      <c r="F57" s="226" t="s">
        <v>68</v>
      </c>
      <c r="G57" s="19" t="s">
        <v>68</v>
      </c>
      <c r="H57" s="32"/>
      <c r="I57" s="21" t="s">
        <v>66</v>
      </c>
      <c r="K57" s="56"/>
      <c r="L57" s="169" t="str">
        <f t="shared" si="0"/>
        <v/>
      </c>
      <c r="M57" s="167" t="str">
        <f t="shared" si="1"/>
        <v/>
      </c>
      <c r="N57" s="167"/>
      <c r="O57" s="167"/>
      <c r="P57" s="167"/>
      <c r="Q57" s="167"/>
      <c r="R57" s="167"/>
      <c r="S57" s="167"/>
      <c r="T57" s="114" t="str">
        <f>IF(ISNUMBER(H57)*1,B57,"")</f>
        <v/>
      </c>
      <c r="U57" s="115"/>
      <c r="V57" s="114"/>
      <c r="W57" s="115"/>
      <c r="X57" s="120"/>
      <c r="Y57" s="117" t="str">
        <f>IF(ISNUMBER(H57)*1,C57,"")</f>
        <v/>
      </c>
      <c r="Z57" s="115" t="str">
        <f>IF(ISNUMBER(H57)*1,IF(F57=$Z$8,1, IF(F57=$Z$9, 2,IF(F57=$Z$10, 2, IF(F57=$Z$11, 3,"")))),"")</f>
        <v/>
      </c>
      <c r="AA57" s="114" t="str">
        <f>IF(ISNUMBER(H57)*1,IF(F57=$Z$8,"直接", IF(F57=$Z$9,"間接",IF(F57=$Z$10,"間接", IF(F57=$Z$11,"その他","")))),"")</f>
        <v/>
      </c>
      <c r="AB57" s="118" t="str">
        <f>IF(G57="①酒田港",1, IF(G57="②仙台港", 2,IF(G57="③東京港又は横浜港", 3, IF(G57="④新潟港", 4,IF(G57="⑤仙台空港", 5,IF(G57="⑥成田空港",6, IF(G57="⑦その他(下欄に港名を記入)", 7,IF(G57="⑧不明",8, "　"))))))))</f>
        <v>　</v>
      </c>
      <c r="AC57" s="114" t="str">
        <f>IF(G57=$AC$8,"酒田港", IF(G57=$AC$9, "仙台港",IF(G57=$AC$10,"東京港又は横浜港", IF(G57=$AC$11, "新潟港",IF(G57=$AC$12, "仙台空港",IF(G57=$AC$13,"成田空港", IF(G57=$AC$14,"その他",IF(G57=$AC$15,"不明", "　"))))))))</f>
        <v>　</v>
      </c>
      <c r="AD57" s="114" t="str">
        <f>IF(G57=$AC$14,K61,"")</f>
        <v/>
      </c>
      <c r="AE57" s="119">
        <f>ROUND(D57*H57/100,0)</f>
        <v>0</v>
      </c>
    </row>
    <row r="58" spans="2:31" ht="10.5" customHeight="1">
      <c r="B58" s="218"/>
      <c r="C58" s="218"/>
      <c r="D58" s="221"/>
      <c r="E58" s="224"/>
      <c r="F58" s="227"/>
      <c r="G58" s="23" t="s">
        <v>68</v>
      </c>
      <c r="H58" s="28"/>
      <c r="I58" s="25" t="s">
        <v>66</v>
      </c>
      <c r="K58" s="56"/>
      <c r="L58" s="169" t="str">
        <f t="shared" si="0"/>
        <v/>
      </c>
      <c r="M58" s="167" t="str">
        <f t="shared" si="1"/>
        <v/>
      </c>
      <c r="N58" s="167"/>
      <c r="O58" s="167"/>
      <c r="P58" s="167"/>
      <c r="Q58" s="167"/>
      <c r="R58" s="167"/>
      <c r="S58" s="167"/>
      <c r="T58" s="114" t="str">
        <f>IF(ISNUMBER(H58)*1,B57,"")</f>
        <v/>
      </c>
      <c r="U58" s="115"/>
      <c r="V58" s="114"/>
      <c r="W58" s="115"/>
      <c r="X58" s="120"/>
      <c r="Y58" s="117" t="str">
        <f>IF(ISNUMBER(H58)*1,C57,"")</f>
        <v/>
      </c>
      <c r="Z58" s="115" t="str">
        <f>IF(ISNUMBER(H58)*1,IF(F57=$Z$8,1, IF(F57=$Z$9, 2,IF(F57=$Z$10, 2, IF(F57=$Z$11, 3,"")))),"")</f>
        <v/>
      </c>
      <c r="AA58" s="114" t="str">
        <f>IF(ISNUMBER(H58)*1,IF(F57=$Z$8,"直接", IF(F57=$Z$9,"間接",IF(F57=$Z$10,"間接", IF(F57=$Z$11,"その他","")))),"")</f>
        <v/>
      </c>
      <c r="AB58" s="118" t="str">
        <f>IF(G58="①酒田港",1, IF(G58="②仙台港", 2,IF(G58="③東京港又は横浜港", 3, IF(G58="④新潟港", 4,IF(G58="⑤仙台空港", 5,IF(G58="⑥成田空港",6, IF(G58="⑦その他(下欄に港名を記入)", 7,IF(G58="⑧不明",8, "　"))))))))</f>
        <v>　</v>
      </c>
      <c r="AC58" s="114" t="str">
        <f>IF(G58=$AC$8,"酒田港", IF(G58=$AC$9, "仙台港",IF(G58=$AC$10,"東京港又は横浜港", IF(G58=$AC$11, "新潟港",IF(G58=$AC$12, "仙台空港",IF(G58=$AC$13,"成田空港", IF(G58=$AC$14,"その他",IF(G58=$AC$15,"不明", "　"))))))))</f>
        <v>　</v>
      </c>
      <c r="AD58" s="114" t="str">
        <f>IF(G58=$AC$14,K61,"")</f>
        <v/>
      </c>
      <c r="AE58" s="119">
        <f>ROUND(D57*H58/100,0)</f>
        <v>0</v>
      </c>
    </row>
    <row r="59" spans="2:31" ht="10.5" customHeight="1">
      <c r="B59" s="218"/>
      <c r="C59" s="218"/>
      <c r="D59" s="221"/>
      <c r="E59" s="224"/>
      <c r="F59" s="227"/>
      <c r="G59" s="23" t="s">
        <v>68</v>
      </c>
      <c r="H59" s="28"/>
      <c r="I59" s="25" t="s">
        <v>66</v>
      </c>
      <c r="K59" s="56"/>
      <c r="L59" s="169" t="str">
        <f t="shared" si="0"/>
        <v/>
      </c>
      <c r="M59" s="167" t="str">
        <f t="shared" si="1"/>
        <v/>
      </c>
      <c r="N59" s="167"/>
      <c r="O59" s="167"/>
      <c r="P59" s="167"/>
      <c r="Q59" s="167"/>
      <c r="R59" s="167"/>
      <c r="S59" s="167"/>
      <c r="T59" s="114" t="str">
        <f>IF(ISNUMBER(H59)*1,B57,"")</f>
        <v/>
      </c>
      <c r="U59" s="115"/>
      <c r="V59" s="114"/>
      <c r="W59" s="115"/>
      <c r="X59" s="120"/>
      <c r="Y59" s="117" t="str">
        <f>IF(ISNUMBER(H59)*1,C57,"")</f>
        <v/>
      </c>
      <c r="Z59" s="115" t="str">
        <f>IF(ISNUMBER(H59)*1,IF(F57=$Z$8,1, IF(F57=$Z$9, 2,IF(F57=$Z$10, 2, IF(F57=$Z$11, 3,"")))),"")</f>
        <v/>
      </c>
      <c r="AA59" s="114" t="str">
        <f>IF(ISNUMBER(H59)*1,IF(F57=$Z$8,"直接", IF(F57=$Z$9,"間接",IF(F57=$Z$10,"間接", IF(F57=$Z$11,"その他","")))),"")</f>
        <v/>
      </c>
      <c r="AB59" s="118" t="str">
        <f>IF(G59="①酒田港",1, IF(G59="②仙台港", 2,IF(G59="③東京港又は横浜港", 3, IF(G59="④新潟港", 4,IF(G59="⑤仙台空港", 5,IF(G59="⑥成田空港",6, IF(G59="⑦その他(下欄に港名を記入)", 7,IF(G59="⑧不明",8, "　"))))))))</f>
        <v>　</v>
      </c>
      <c r="AC59" s="114" t="str">
        <f t="shared" ref="AC59" si="9">IF(G59=$AC$8,"酒田港", IF(G59=$AC$9, "仙台港",IF(G59=$AC$10,"東京港又は横浜港", IF(G59=$AC$11, "新潟港",IF(G59=$AC$12, "仙台空港",IF(G59=$AC$13,"成田空港", IF(G59=$AC$14,"その他",IF(G59=$AC$15,"不明", "　"))))))))</f>
        <v>　</v>
      </c>
      <c r="AD59" s="114" t="str">
        <f>IF(G59=$AC$14,K61,"")</f>
        <v/>
      </c>
      <c r="AE59" s="119">
        <f>ROUND(D57*H59/100,0)</f>
        <v>0</v>
      </c>
    </row>
    <row r="60" spans="2:31" ht="10.5" customHeight="1">
      <c r="B60" s="218"/>
      <c r="C60" s="218"/>
      <c r="D60" s="221"/>
      <c r="E60" s="224"/>
      <c r="F60" s="26" t="s">
        <v>69</v>
      </c>
      <c r="G60" s="23" t="s">
        <v>68</v>
      </c>
      <c r="H60" s="28"/>
      <c r="I60" s="25" t="s">
        <v>66</v>
      </c>
      <c r="K60" s="56"/>
      <c r="L60" s="169" t="str">
        <f t="shared" si="0"/>
        <v/>
      </c>
      <c r="M60" s="167" t="str">
        <f t="shared" si="1"/>
        <v/>
      </c>
      <c r="N60" s="167"/>
      <c r="O60" s="167"/>
      <c r="P60" s="167"/>
      <c r="Q60" s="167"/>
      <c r="R60" s="167"/>
      <c r="S60" s="167"/>
      <c r="T60" s="114" t="str">
        <f>IF(ISNUMBER(H60)*1,B57,"")</f>
        <v/>
      </c>
      <c r="U60" s="115"/>
      <c r="V60" s="114"/>
      <c r="W60" s="115"/>
      <c r="X60" s="120"/>
      <c r="Y60" s="117" t="str">
        <f>IF(ISNUMBER(H60)*1,C57,"")</f>
        <v/>
      </c>
      <c r="Z60" s="115" t="str">
        <f>IF(ISNUMBER(H60)*1,IF(F57=$Z$8,1, IF(F57=$Z$9, 2,IF(F57=$Z$10, 2, IF(F57=$Z$11, 3,"")))),"")</f>
        <v/>
      </c>
      <c r="AA60" s="114" t="str">
        <f>IF(ISNUMBER(H60)*1,IF(F57=$Z$8,"直接", IF(F57=$Z$9,"間接",IF(F57=$Z$10,"間接", IF(F57=$Z$11,"その他","")))),"")</f>
        <v/>
      </c>
      <c r="AB60" s="118" t="str">
        <f>IF(G60="①酒田港",1, IF(G60="②仙台港", 2,IF(G60="③東京港又は横浜港", 3, IF(G60="④新潟港", 4,IF(G60="⑤仙台空港", 5,IF(G60="⑥成田空港",6, IF(G60="⑦その他(下欄に港名を記入)", 7,IF(G60="⑧不明",8, "　"))))))))</f>
        <v>　</v>
      </c>
      <c r="AC60" s="114" t="str">
        <f>IF(G60=$AC$8,"酒田港", IF(G60=$AC$9, "仙台港",IF(G60=$AC$10,"東京港又は横浜港", IF(G60=$AC$11, "新潟港",IF(G60=$AC$12, "仙台空港",IF(G60=$AC$13,"成田空港", IF(G60=$AC$14,"その他",IF(G60=$AC$15,"不明", "　"))))))))</f>
        <v>　</v>
      </c>
      <c r="AD60" s="114" t="str">
        <f>IF(G60=$AC$14,K61,"")</f>
        <v/>
      </c>
      <c r="AE60" s="119">
        <f>ROUND(D57*H60/100,0)</f>
        <v>0</v>
      </c>
    </row>
    <row r="61" spans="2:31" ht="10.5" customHeight="1">
      <c r="B61" s="219"/>
      <c r="C61" s="219"/>
      <c r="D61" s="222"/>
      <c r="E61" s="225"/>
      <c r="F61" s="27" t="s">
        <v>70</v>
      </c>
      <c r="G61" s="212" t="s">
        <v>71</v>
      </c>
      <c r="H61" s="213"/>
      <c r="I61" s="214"/>
      <c r="K61" s="56" t="str">
        <f>SUBSTITUTE(SUBSTITUTE(G61,"その他:〔港名：",""),"〕","")</f>
        <v>　　　　　</v>
      </c>
      <c r="L61" s="169"/>
      <c r="M61" s="167"/>
      <c r="N61" s="167"/>
      <c r="O61" s="167"/>
      <c r="P61" s="167"/>
      <c r="Q61" s="167"/>
      <c r="R61" s="167"/>
      <c r="S61" s="167"/>
      <c r="T61" s="114"/>
      <c r="U61" s="115"/>
      <c r="V61" s="114"/>
      <c r="W61" s="115"/>
      <c r="X61" s="120"/>
      <c r="Y61" s="117"/>
      <c r="Z61" s="115"/>
      <c r="AA61" s="114"/>
      <c r="AB61" s="121"/>
      <c r="AC61" s="114"/>
      <c r="AD61" s="114"/>
      <c r="AE61" s="119"/>
    </row>
    <row r="62" spans="2:31" ht="10.5" customHeight="1">
      <c r="B62" s="217"/>
      <c r="C62" s="217"/>
      <c r="D62" s="220"/>
      <c r="E62" s="223" t="s">
        <v>64</v>
      </c>
      <c r="F62" s="226" t="s">
        <v>68</v>
      </c>
      <c r="G62" s="19" t="s">
        <v>68</v>
      </c>
      <c r="H62" s="32"/>
      <c r="I62" s="21" t="s">
        <v>66</v>
      </c>
      <c r="K62" s="56"/>
      <c r="L62" s="169" t="str">
        <f t="shared" si="0"/>
        <v/>
      </c>
      <c r="M62" s="167" t="str">
        <f t="shared" si="1"/>
        <v/>
      </c>
      <c r="N62" s="167"/>
      <c r="O62" s="167"/>
      <c r="P62" s="167"/>
      <c r="Q62" s="167"/>
      <c r="R62" s="167"/>
      <c r="S62" s="167"/>
      <c r="T62" s="114" t="str">
        <f>IF(ISNUMBER(H62)*1,B62,"")</f>
        <v/>
      </c>
      <c r="U62" s="115"/>
      <c r="V62" s="114"/>
      <c r="W62" s="115"/>
      <c r="X62" s="120"/>
      <c r="Y62" s="117" t="str">
        <f>IF(ISNUMBER(H62)*1,C62,"")</f>
        <v/>
      </c>
      <c r="Z62" s="115" t="str">
        <f>IF(ISNUMBER(H62)*1,IF(F62=$Z$8,1, IF(F62=$Z$9, 2,IF(F62=$Z$10, 2, IF(F62=$Z$11, 3,"")))),"")</f>
        <v/>
      </c>
      <c r="AA62" s="114" t="str">
        <f>IF(ISNUMBER(H62)*1,IF(F62=$Z$8,"直接", IF(F62=$Z$9,"間接",IF(F62=$Z$10,"間接", IF(F62=$Z$11,"その他","")))),"")</f>
        <v/>
      </c>
      <c r="AB62" s="118" t="str">
        <f>IF(G62="①酒田港",1, IF(G62="②仙台港", 2,IF(G62="③東京港又は横浜港", 3, IF(G62="④新潟港", 4,IF(G62="⑤仙台空港", 5,IF(G62="⑥成田空港",6, IF(G62="⑦その他(下欄に港名を記入)", 7,IF(G62="⑧不明",8, "　"))))))))</f>
        <v>　</v>
      </c>
      <c r="AC62" s="114" t="str">
        <f>IF(G62=$AC$8,"酒田港", IF(G62=$AC$9, "仙台港",IF(G62=$AC$10,"東京港又は横浜港", IF(G62=$AC$11, "新潟港",IF(G62=$AC$12, "仙台空港",IF(G62=$AC$13,"成田空港", IF(G62=$AC$14,"その他",IF(G62=$AC$15,"不明", "　"))))))))</f>
        <v>　</v>
      </c>
      <c r="AD62" s="114" t="str">
        <f>IF(G62=$AC$14,K66,"")</f>
        <v/>
      </c>
      <c r="AE62" s="119">
        <f>ROUND(D62*H62/100,0)</f>
        <v>0</v>
      </c>
    </row>
    <row r="63" spans="2:31" ht="10.5" customHeight="1">
      <c r="B63" s="218"/>
      <c r="C63" s="218"/>
      <c r="D63" s="221"/>
      <c r="E63" s="224"/>
      <c r="F63" s="227"/>
      <c r="G63" s="23" t="s">
        <v>68</v>
      </c>
      <c r="H63" s="28"/>
      <c r="I63" s="25" t="s">
        <v>66</v>
      </c>
      <c r="K63" s="56"/>
      <c r="L63" s="169" t="str">
        <f t="shared" si="0"/>
        <v/>
      </c>
      <c r="M63" s="167" t="str">
        <f t="shared" si="1"/>
        <v/>
      </c>
      <c r="N63" s="167"/>
      <c r="O63" s="167"/>
      <c r="P63" s="167"/>
      <c r="Q63" s="167"/>
      <c r="R63" s="167"/>
      <c r="S63" s="167"/>
      <c r="T63" s="114" t="str">
        <f>IF(ISNUMBER(H63)*1,B62,"")</f>
        <v/>
      </c>
      <c r="U63" s="115"/>
      <c r="V63" s="114"/>
      <c r="W63" s="115"/>
      <c r="X63" s="120"/>
      <c r="Y63" s="117" t="str">
        <f>IF(ISNUMBER(H63)*1,C62,"")</f>
        <v/>
      </c>
      <c r="Z63" s="115" t="str">
        <f>IF(ISNUMBER(H63)*1,IF(F62=$Z$8,1, IF(F62=$Z$9, 2,IF(F62=$Z$10, 2, IF(F62=$Z$11, 3,"")))),"")</f>
        <v/>
      </c>
      <c r="AA63" s="114" t="str">
        <f>IF(ISNUMBER(H63)*1,IF(F62=$Z$8,"直接", IF(F62=$Z$9,"間接",IF(F62=$Z$10,"間接", IF(F62=$Z$11,"その他","")))),"")</f>
        <v/>
      </c>
      <c r="AB63" s="118" t="str">
        <f>IF(G63="①酒田港",1, IF(G63="②仙台港", 2,IF(G63="③東京港又は横浜港", 3, IF(G63="④新潟港", 4,IF(G63="⑤仙台空港", 5,IF(G63="⑥成田空港",6, IF(G63="⑦その他(下欄に港名を記入)", 7,IF(G63="⑧不明",8, "　"))))))))</f>
        <v>　</v>
      </c>
      <c r="AC63" s="114" t="str">
        <f>IF(G63=$AC$8,"酒田港", IF(G63=$AC$9, "仙台港",IF(G63=$AC$10,"東京港又は横浜港", IF(G63=$AC$11, "新潟港",IF(G63=$AC$12, "仙台空港",IF(G63=$AC$13,"成田空港", IF(G63=$AC$14,"その他",IF(G63=$AC$15,"不明", "　"))))))))</f>
        <v>　</v>
      </c>
      <c r="AD63" s="114" t="str">
        <f>IF(G63=$AC$14,K66,"")</f>
        <v/>
      </c>
      <c r="AE63" s="119">
        <f>ROUND(D62*H63/100,0)</f>
        <v>0</v>
      </c>
    </row>
    <row r="64" spans="2:31" ht="10.5" customHeight="1">
      <c r="B64" s="218"/>
      <c r="C64" s="218"/>
      <c r="D64" s="221"/>
      <c r="E64" s="224"/>
      <c r="F64" s="227"/>
      <c r="G64" s="23"/>
      <c r="H64" s="28"/>
      <c r="I64" s="25" t="s">
        <v>66</v>
      </c>
      <c r="K64" s="56"/>
      <c r="L64" s="169" t="str">
        <f t="shared" si="0"/>
        <v/>
      </c>
      <c r="M64" s="167" t="str">
        <f t="shared" si="1"/>
        <v/>
      </c>
      <c r="N64" s="167"/>
      <c r="O64" s="167"/>
      <c r="P64" s="167"/>
      <c r="Q64" s="167"/>
      <c r="R64" s="167"/>
      <c r="S64" s="167"/>
      <c r="T64" s="114" t="str">
        <f>IF(ISNUMBER(H64)*1,B62,"")</f>
        <v/>
      </c>
      <c r="U64" s="115"/>
      <c r="V64" s="114"/>
      <c r="W64" s="115"/>
      <c r="X64" s="120"/>
      <c r="Y64" s="117" t="str">
        <f>IF(ISNUMBER(H64)*1,C62,"")</f>
        <v/>
      </c>
      <c r="Z64" s="115" t="str">
        <f>IF(ISNUMBER(H64)*1,IF(F62=$Z$8,1, IF(F62=$Z$9, 2,IF(F62=$Z$10, 2, IF(F62=$Z$11, 3,"")))),"")</f>
        <v/>
      </c>
      <c r="AA64" s="114" t="str">
        <f>IF(ISNUMBER(H64)*1,IF(F62=$Z$8,"直接", IF(F62=$Z$9,"間接",IF(F62=$Z$10,"間接", IF(F62=$Z$11,"その他","")))),"")</f>
        <v/>
      </c>
      <c r="AB64" s="118" t="str">
        <f>IF(G64="①酒田港",1, IF(G64="②仙台港", 2,IF(G64="③東京港又は横浜港", 3, IF(G64="④新潟港", 4,IF(G64="⑤仙台空港", 5,IF(G64="⑥成田空港",6, IF(G64="⑦その他(下欄に港名を記入)", 7,IF(G64="⑧不明",8, "　"))))))))</f>
        <v>　</v>
      </c>
      <c r="AC64" s="114" t="str">
        <f t="shared" ref="AC64:AC70" si="10">IF(G64=$AC$8,"酒田港", IF(G64=$AC$9, "仙台港",IF(G64=$AC$10,"東京港又は横浜港", IF(G64=$AC$11, "新潟港",IF(G64=$AC$12, "仙台空港",IF(G64=$AC$13,"成田空港", IF(G64=$AC$14,"その他",IF(G64=$AC$15,"不明", "　"))))))))</f>
        <v>　</v>
      </c>
      <c r="AD64" s="114" t="str">
        <f>IF(G64=$AC$14,K66,"")</f>
        <v/>
      </c>
      <c r="AE64" s="119">
        <f>ROUND(D62*H64/100,0)</f>
        <v>0</v>
      </c>
    </row>
    <row r="65" spans="1:31" ht="10.5" customHeight="1">
      <c r="B65" s="218"/>
      <c r="C65" s="218"/>
      <c r="D65" s="221"/>
      <c r="E65" s="224"/>
      <c r="F65" s="26" t="s">
        <v>69</v>
      </c>
      <c r="G65" s="23" t="s">
        <v>68</v>
      </c>
      <c r="H65" s="28"/>
      <c r="I65" s="25" t="s">
        <v>66</v>
      </c>
      <c r="K65" s="56"/>
      <c r="L65" s="169" t="str">
        <f t="shared" si="0"/>
        <v/>
      </c>
      <c r="M65" s="167" t="str">
        <f t="shared" si="1"/>
        <v/>
      </c>
      <c r="N65" s="167"/>
      <c r="O65" s="167"/>
      <c r="P65" s="167"/>
      <c r="Q65" s="167"/>
      <c r="R65" s="167"/>
      <c r="S65" s="167"/>
      <c r="T65" s="114" t="str">
        <f>IF(ISNUMBER(H65)*1,B62,"")</f>
        <v/>
      </c>
      <c r="U65" s="115"/>
      <c r="V65" s="114"/>
      <c r="W65" s="115"/>
      <c r="X65" s="120"/>
      <c r="Y65" s="117" t="str">
        <f>IF(ISNUMBER(H65)*1,C62,"")</f>
        <v/>
      </c>
      <c r="Z65" s="115" t="str">
        <f>IF(ISNUMBER(H65)*1,IF(F62=$Z$8,1, IF(F62=$Z$9, 2,IF(F62=$Z$10, 2, IF(F62=$Z$11, 3,"")))),"")</f>
        <v/>
      </c>
      <c r="AA65" s="114" t="str">
        <f>IF(ISNUMBER(H65)*1,IF(F62=$Z$8,"直接", IF(F62=$Z$9,"間接",IF(F62=$Z$10,"間接", IF(F62=$Z$11,"その他","")))),"")</f>
        <v/>
      </c>
      <c r="AB65" s="118" t="str">
        <f>IF(G65="①酒田港",1, IF(G65="②仙台港", 2,IF(G65="③東京港又は横浜港", 3, IF(G65="④新潟港", 4,IF(G65="⑤仙台空港", 5,IF(G65="⑥成田空港",6, IF(G65="⑦その他(下欄に港名を記入)", 7,IF(G65="⑧不明",8, "　"))))))))</f>
        <v>　</v>
      </c>
      <c r="AC65" s="114" t="str">
        <f t="shared" si="10"/>
        <v>　</v>
      </c>
      <c r="AD65" s="114" t="str">
        <f>IF(G65=$AC$14,K66,"")</f>
        <v/>
      </c>
      <c r="AE65" s="119">
        <f>ROUND(D62*H65/100,0)</f>
        <v>0</v>
      </c>
    </row>
    <row r="66" spans="1:31" ht="10.5" customHeight="1">
      <c r="B66" s="219"/>
      <c r="C66" s="219"/>
      <c r="D66" s="222"/>
      <c r="E66" s="225"/>
      <c r="F66" s="27" t="s">
        <v>70</v>
      </c>
      <c r="G66" s="212" t="s">
        <v>71</v>
      </c>
      <c r="H66" s="213"/>
      <c r="I66" s="214"/>
      <c r="K66" s="56" t="str">
        <f>SUBSTITUTE(SUBSTITUTE(G66,"その他:〔港名：",""),"〕","")</f>
        <v>　　　　　</v>
      </c>
      <c r="L66" s="169"/>
      <c r="M66" s="167"/>
      <c r="N66" s="167"/>
      <c r="O66" s="167"/>
      <c r="P66" s="167"/>
      <c r="Q66" s="167"/>
      <c r="R66" s="167"/>
      <c r="S66" s="167"/>
      <c r="T66" s="114"/>
      <c r="U66" s="115"/>
      <c r="V66" s="114"/>
      <c r="W66" s="115"/>
      <c r="X66" s="120"/>
      <c r="Y66" s="117"/>
      <c r="Z66" s="115"/>
      <c r="AA66" s="114"/>
      <c r="AB66" s="121"/>
      <c r="AC66" s="114"/>
      <c r="AD66" s="114"/>
      <c r="AE66" s="119"/>
    </row>
    <row r="67" spans="1:31" ht="10.5" customHeight="1">
      <c r="B67" s="217"/>
      <c r="C67" s="217"/>
      <c r="D67" s="220"/>
      <c r="E67" s="223" t="s">
        <v>64</v>
      </c>
      <c r="F67" s="226" t="s">
        <v>68</v>
      </c>
      <c r="G67" s="19" t="s">
        <v>68</v>
      </c>
      <c r="H67" s="32"/>
      <c r="I67" s="21" t="s">
        <v>66</v>
      </c>
      <c r="K67" s="56"/>
      <c r="L67" s="169" t="str">
        <f t="shared" si="0"/>
        <v/>
      </c>
      <c r="M67" s="167" t="str">
        <f t="shared" si="1"/>
        <v/>
      </c>
      <c r="N67" s="167"/>
      <c r="O67" s="167"/>
      <c r="P67" s="167"/>
      <c r="Q67" s="167"/>
      <c r="R67" s="167"/>
      <c r="S67" s="167"/>
      <c r="T67" s="114" t="str">
        <f>IF(ISNUMBER(H67)*1,B67,"")</f>
        <v/>
      </c>
      <c r="U67" s="115"/>
      <c r="V67" s="114"/>
      <c r="W67" s="115"/>
      <c r="X67" s="120"/>
      <c r="Y67" s="117" t="str">
        <f>IF(ISNUMBER(H67)*1,C67,"")</f>
        <v/>
      </c>
      <c r="Z67" s="115" t="str">
        <f>IF(ISNUMBER(H67)*1,IF(F67=$Z$8,1, IF(F67=$Z$9, 2,IF(F67=$Z$10, 2, IF(F67=$Z$11, 3,"")))),"")</f>
        <v/>
      </c>
      <c r="AA67" s="114" t="str">
        <f>IF(ISNUMBER(H67)*1,IF(F67=$Z$8,"直接", IF(F67=$Z$9,"間接",IF(F67=$Z$10,"間接", IF(F67=$Z$11,"その他","")))),"")</f>
        <v/>
      </c>
      <c r="AB67" s="118" t="str">
        <f>IF(G67="①酒田港",1, IF(G67="②仙台港", 2,IF(G67="③東京港又は横浜港", 3, IF(G67="④新潟港", 4,IF(G67="⑤仙台空港", 5,IF(G67="⑥成田空港",6, IF(G67="⑦その他(下欄に港名を記入)", 7,IF(G67="⑧不明",8, "　"))))))))</f>
        <v>　</v>
      </c>
      <c r="AC67" s="114" t="str">
        <f t="shared" si="10"/>
        <v>　</v>
      </c>
      <c r="AD67" s="114" t="str">
        <f>IF(G67=$AC$14,K71,"")</f>
        <v/>
      </c>
      <c r="AE67" s="119">
        <f>ROUND(D67*H67/100,0)</f>
        <v>0</v>
      </c>
    </row>
    <row r="68" spans="1:31" ht="10.5" customHeight="1">
      <c r="B68" s="218"/>
      <c r="C68" s="218"/>
      <c r="D68" s="221"/>
      <c r="E68" s="224"/>
      <c r="F68" s="227"/>
      <c r="G68" s="23" t="s">
        <v>68</v>
      </c>
      <c r="H68" s="28"/>
      <c r="I68" s="25" t="s">
        <v>66</v>
      </c>
      <c r="K68" s="56"/>
      <c r="L68" s="169" t="str">
        <f t="shared" si="0"/>
        <v/>
      </c>
      <c r="M68" s="167" t="str">
        <f t="shared" si="1"/>
        <v/>
      </c>
      <c r="N68" s="167"/>
      <c r="O68" s="167"/>
      <c r="P68" s="167"/>
      <c r="Q68" s="167"/>
      <c r="R68" s="167"/>
      <c r="S68" s="167"/>
      <c r="T68" s="114" t="str">
        <f>IF(ISNUMBER(H68)*1,B67,"")</f>
        <v/>
      </c>
      <c r="U68" s="115"/>
      <c r="V68" s="114"/>
      <c r="W68" s="115"/>
      <c r="X68" s="120"/>
      <c r="Y68" s="117" t="str">
        <f>IF(ISNUMBER(H68)*1,C67,"")</f>
        <v/>
      </c>
      <c r="Z68" s="115" t="str">
        <f>IF(ISNUMBER(H68)*1,IF(F67=$Z$8,1, IF(F67=$Z$9, 2,IF(F67=$Z$10, 2, IF(F67=$Z$11, 3,"")))),"")</f>
        <v/>
      </c>
      <c r="AA68" s="114" t="str">
        <f>IF(ISNUMBER(H68)*1,IF(F67=$Z$8,"直接", IF(F67=$Z$9,"間接",IF(F67=$Z$10,"間接", IF(F67=$Z$11,"その他","")))),"")</f>
        <v/>
      </c>
      <c r="AB68" s="118" t="str">
        <f>IF(G68="①酒田港",1, IF(G68="②仙台港", 2,IF(G68="③東京港又は横浜港", 3, IF(G68="④新潟港", 4,IF(G68="⑤仙台空港", 5,IF(G68="⑥成田空港",6, IF(G68="⑦その他(下欄に港名を記入)", 7,IF(G68="⑧不明",8, "　"))))))))</f>
        <v>　</v>
      </c>
      <c r="AC68" s="114" t="str">
        <f>IF(G68=$AC$8,"酒田港", IF(G68=$AC$9, "仙台港",IF(G68=$AC$10,"東京港又は横浜港", IF(G68=$AC$11, "新潟港",IF(G68=$AC$12, "仙台空港",IF(G68=$AC$13,"成田空港", IF(G68=$AC$14,"その他",IF(G68=$AC$15,"不明", "　"))))))))</f>
        <v>　</v>
      </c>
      <c r="AD68" s="114" t="str">
        <f>IF(G68=$AC$14,K71,"")</f>
        <v/>
      </c>
      <c r="AE68" s="119">
        <f>ROUND(D67*H68/100,0)</f>
        <v>0</v>
      </c>
    </row>
    <row r="69" spans="1:31" ht="10.5" customHeight="1">
      <c r="B69" s="218"/>
      <c r="C69" s="218"/>
      <c r="D69" s="221"/>
      <c r="E69" s="224"/>
      <c r="F69" s="227"/>
      <c r="G69" s="23"/>
      <c r="H69" s="28"/>
      <c r="I69" s="25" t="s">
        <v>66</v>
      </c>
      <c r="K69" s="56"/>
      <c r="L69" s="169" t="str">
        <f t="shared" si="0"/>
        <v/>
      </c>
      <c r="M69" s="167" t="str">
        <f t="shared" si="1"/>
        <v/>
      </c>
      <c r="N69" s="167"/>
      <c r="O69" s="167"/>
      <c r="P69" s="167"/>
      <c r="Q69" s="167"/>
      <c r="R69" s="167"/>
      <c r="S69" s="167"/>
      <c r="T69" s="114" t="str">
        <f>IF(ISNUMBER(H69)*1,B67,"")</f>
        <v/>
      </c>
      <c r="U69" s="115"/>
      <c r="V69" s="114"/>
      <c r="W69" s="115"/>
      <c r="X69" s="120"/>
      <c r="Y69" s="117" t="str">
        <f>IF(ISNUMBER(H69)*1,C67,"")</f>
        <v/>
      </c>
      <c r="Z69" s="115" t="str">
        <f>IF(ISNUMBER(H69)*1,IF(F67=$Z$8,1, IF(F67=$Z$9, 2,IF(F67=$Z$10, 2, IF(F67=$Z$11, 3,"")))),"")</f>
        <v/>
      </c>
      <c r="AA69" s="114" t="str">
        <f>IF(ISNUMBER(H69)*1,IF(F67=$Z$8,"直接", IF(F67=$Z$9,"間接",IF(F67=$Z$10,"間接", IF(F67=$Z$11,"その他","")))),"")</f>
        <v/>
      </c>
      <c r="AB69" s="118" t="str">
        <f>IF(G69="①酒田港",1, IF(G69="②仙台港", 2,IF(G69="③東京港又は横浜港", 3, IF(G69="④新潟港", 4,IF(G69="⑤仙台空港", 5,IF(G69="⑥成田空港",6, IF(G69="⑦その他(下欄に港名を記入)", 7,IF(G69="⑧不明",8, "　"))))))))</f>
        <v>　</v>
      </c>
      <c r="AC69" s="114" t="str">
        <f t="shared" si="10"/>
        <v>　</v>
      </c>
      <c r="AD69" s="114" t="str">
        <f>IF(G69=$AC$14,K71,"")</f>
        <v/>
      </c>
      <c r="AE69" s="119">
        <f>ROUND(D67*H69/100,0)</f>
        <v>0</v>
      </c>
    </row>
    <row r="70" spans="1:31" ht="10.5" customHeight="1">
      <c r="B70" s="218"/>
      <c r="C70" s="218"/>
      <c r="D70" s="221"/>
      <c r="E70" s="224"/>
      <c r="F70" s="26" t="s">
        <v>69</v>
      </c>
      <c r="G70" s="23" t="s">
        <v>68</v>
      </c>
      <c r="H70" s="28"/>
      <c r="I70" s="25" t="s">
        <v>66</v>
      </c>
      <c r="K70" s="56"/>
      <c r="L70" s="169" t="str">
        <f t="shared" si="0"/>
        <v/>
      </c>
      <c r="M70" s="167" t="str">
        <f t="shared" si="1"/>
        <v/>
      </c>
      <c r="N70" s="167"/>
      <c r="O70" s="167"/>
      <c r="P70" s="167"/>
      <c r="Q70" s="167"/>
      <c r="R70" s="167"/>
      <c r="S70" s="167"/>
      <c r="T70" s="114" t="str">
        <f>IF(ISNUMBER(H70)*1,B67,"")</f>
        <v/>
      </c>
      <c r="U70" s="115"/>
      <c r="V70" s="114"/>
      <c r="W70" s="115"/>
      <c r="X70" s="120"/>
      <c r="Y70" s="117" t="str">
        <f>IF(ISNUMBER(H70)*1,C67,"")</f>
        <v/>
      </c>
      <c r="Z70" s="115" t="str">
        <f>IF(ISNUMBER(H70)*1,IF(F67=$Z$8,1, IF(F67=$Z$9, 2,IF(F67=$Z$10, 2, IF(F67=$Z$11, 3,"")))),"")</f>
        <v/>
      </c>
      <c r="AA70" s="114" t="str">
        <f>IF(ISNUMBER(H70)*1,IF(F67=$Z$8,"直接", IF(F67=$Z$9,"間接",IF(F67=$Z$10,"間接", IF(F67=$Z$11,"その他","")))),"")</f>
        <v/>
      </c>
      <c r="AB70" s="118" t="str">
        <f>IF(G70="①酒田港",1, IF(G70="②仙台港", 2,IF(G70="③東京港又は横浜港", 3, IF(G70="④新潟港", 4,IF(G70="⑤仙台空港", 5,IF(G70="⑥成田空港",6, IF(G70="⑦その他(下欄に港名を記入)", 7,IF(G70="⑧不明",8, "　"))))))))</f>
        <v>　</v>
      </c>
      <c r="AC70" s="114" t="str">
        <f t="shared" si="10"/>
        <v>　</v>
      </c>
      <c r="AD70" s="114" t="str">
        <f>IF(G70=$AC$14,K71,"")</f>
        <v/>
      </c>
      <c r="AE70" s="119">
        <f>ROUND(D67*H70/100,0)</f>
        <v>0</v>
      </c>
    </row>
    <row r="71" spans="1:31" ht="10.5" customHeight="1">
      <c r="B71" s="219"/>
      <c r="C71" s="219"/>
      <c r="D71" s="222"/>
      <c r="E71" s="225"/>
      <c r="F71" s="27" t="s">
        <v>70</v>
      </c>
      <c r="G71" s="212" t="s">
        <v>71</v>
      </c>
      <c r="H71" s="213"/>
      <c r="I71" s="214"/>
      <c r="K71" s="56" t="str">
        <f>SUBSTITUTE(SUBSTITUTE(G71,"その他:〔港名：",""),"〕","")</f>
        <v>　　　　　</v>
      </c>
      <c r="L71" s="167"/>
      <c r="M71" s="167"/>
      <c r="N71" s="167"/>
      <c r="O71" s="167"/>
      <c r="P71" s="167"/>
      <c r="Q71" s="167"/>
      <c r="R71" s="167"/>
      <c r="S71" s="167"/>
      <c r="T71" s="114"/>
      <c r="U71" s="115"/>
      <c r="V71" s="114"/>
      <c r="W71" s="115"/>
      <c r="X71" s="120"/>
      <c r="Y71" s="117"/>
      <c r="Z71" s="115"/>
      <c r="AA71" s="114"/>
      <c r="AB71" s="121"/>
      <c r="AC71" s="114"/>
      <c r="AD71" s="114"/>
      <c r="AE71" s="119"/>
    </row>
    <row r="72" spans="1:31" ht="18" customHeight="1">
      <c r="B72" s="215" t="s">
        <v>76</v>
      </c>
      <c r="C72" s="216"/>
      <c r="D72" s="48">
        <f>SUM(D22:D71)</f>
        <v>0</v>
      </c>
      <c r="E72" s="30" t="s">
        <v>64</v>
      </c>
    </row>
    <row r="73" spans="1:31" ht="15.75">
      <c r="A73" s="269" t="s">
        <v>246</v>
      </c>
    </row>
    <row r="74" spans="1:31" ht="1.5" customHeight="1"/>
    <row r="75" spans="1:31" ht="15.75"/>
  </sheetData>
  <sheetProtection formatCells="0" formatColumns="0" formatRows="0" insertColumns="0" insertRows="0" insertHyperlinks="0" deleteColumns="0" deleteRows="0" selectLockedCells="1" sort="0" autoFilter="0" pivotTables="0"/>
  <mergeCells count="79">
    <mergeCell ref="G17:I17"/>
    <mergeCell ref="C5:E5"/>
    <mergeCell ref="D7:E7"/>
    <mergeCell ref="G7:I7"/>
    <mergeCell ref="B8:B12"/>
    <mergeCell ref="C8:C12"/>
    <mergeCell ref="D8:D12"/>
    <mergeCell ref="E8:E12"/>
    <mergeCell ref="F8:F10"/>
    <mergeCell ref="B13:B17"/>
    <mergeCell ref="C13:C17"/>
    <mergeCell ref="D13:D17"/>
    <mergeCell ref="E13:E17"/>
    <mergeCell ref="F13:F15"/>
    <mergeCell ref="B18:C18"/>
    <mergeCell ref="D21:E21"/>
    <mergeCell ref="G21:I21"/>
    <mergeCell ref="B22:B26"/>
    <mergeCell ref="C22:C26"/>
    <mergeCell ref="D22:D26"/>
    <mergeCell ref="E22:E26"/>
    <mergeCell ref="F22:F24"/>
    <mergeCell ref="G26:I26"/>
    <mergeCell ref="A19:J20"/>
    <mergeCell ref="G36:I36"/>
    <mergeCell ref="B27:B31"/>
    <mergeCell ref="C27:C31"/>
    <mergeCell ref="D27:D31"/>
    <mergeCell ref="E27:E31"/>
    <mergeCell ref="F27:F29"/>
    <mergeCell ref="G31:I31"/>
    <mergeCell ref="B32:B36"/>
    <mergeCell ref="C32:C36"/>
    <mergeCell ref="D32:D36"/>
    <mergeCell ref="E32:E36"/>
    <mergeCell ref="F32:F34"/>
    <mergeCell ref="G46:I46"/>
    <mergeCell ref="B37:B41"/>
    <mergeCell ref="C37:C41"/>
    <mergeCell ref="D37:D41"/>
    <mergeCell ref="E37:E41"/>
    <mergeCell ref="F37:F39"/>
    <mergeCell ref="G41:I41"/>
    <mergeCell ref="B42:B46"/>
    <mergeCell ref="C42:C46"/>
    <mergeCell ref="D42:D46"/>
    <mergeCell ref="E42:E46"/>
    <mergeCell ref="F42:F44"/>
    <mergeCell ref="G56:I56"/>
    <mergeCell ref="B47:B51"/>
    <mergeCell ref="C47:C51"/>
    <mergeCell ref="D47:D51"/>
    <mergeCell ref="E47:E51"/>
    <mergeCell ref="F47:F49"/>
    <mergeCell ref="G51:I51"/>
    <mergeCell ref="B52:B56"/>
    <mergeCell ref="C52:C56"/>
    <mergeCell ref="D52:D56"/>
    <mergeCell ref="E52:E56"/>
    <mergeCell ref="F52:F54"/>
    <mergeCell ref="G66:I66"/>
    <mergeCell ref="B57:B61"/>
    <mergeCell ref="C57:C61"/>
    <mergeCell ref="D57:D61"/>
    <mergeCell ref="E57:E61"/>
    <mergeCell ref="F57:F59"/>
    <mergeCell ref="G61:I61"/>
    <mergeCell ref="B62:B66"/>
    <mergeCell ref="C62:C66"/>
    <mergeCell ref="D62:D66"/>
    <mergeCell ref="E62:E66"/>
    <mergeCell ref="F62:F64"/>
    <mergeCell ref="G71:I71"/>
    <mergeCell ref="B72:C72"/>
    <mergeCell ref="B67:B71"/>
    <mergeCell ref="C67:C71"/>
    <mergeCell ref="D67:D71"/>
    <mergeCell ref="E67:E71"/>
    <mergeCell ref="F67:F69"/>
  </mergeCells>
  <phoneticPr fontId="2"/>
  <dataValidations count="3">
    <dataValidation type="list" allowBlank="1" showInputMessage="1" showErrorMessage="1" sqref="F8:F10 F13:F15 F62 F57 F22 F27 F32 F37 F42 F47 F52 F67">
      <formula1>"　,①直接（本社経由含む）,②グループ企業経由,③商社経由,④その他(下欄に記入願います)"</formula1>
    </dataValidation>
    <dataValidation type="list" allowBlank="1" showInputMessage="1" showErrorMessage="1" sqref="G8:G11 G13:G16 G22:G25 G27:G30 G32:G35 G37:G40 G42:G45 G47:G50 G52:G55 G57:G60 G62:G65 G67:G70">
      <formula1>"　,①酒田港,②仙台港,③東京港又は横浜港,④新潟港,⑤仙台空港,⑥成田空港,⑦その他(下欄に港名を記入),⑧不明"</formula1>
    </dataValidation>
    <dataValidation imeMode="halfAlpha" allowBlank="1" showInputMessage="1" showErrorMessage="1" sqref="D22:D71"/>
  </dataValidations>
  <printOptions horizontalCentered="1"/>
  <pageMargins left="0.23622047244094491" right="0.15748031496062992" top="0.23622047244094491" bottom="0.15748031496062992" header="0.31496062992125984" footer="0.15748031496062992"/>
  <pageSetup paperSize="9" scale="96" orientation="portrait" r:id="rId1"/>
  <headerFooter>
    <oddFooter>&amp;P ページ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F71"/>
  <sheetViews>
    <sheetView showGridLines="0" view="pageBreakPreview" zoomScaleNormal="85" zoomScaleSheetLayoutView="100" workbookViewId="0">
      <selection activeCell="C8" sqref="A8:AB26"/>
    </sheetView>
  </sheetViews>
  <sheetFormatPr defaultColWidth="8.75" defaultRowHeight="13.5" customHeight="1" outlineLevelCol="1"/>
  <cols>
    <col min="1" max="1" width="1.125" style="13" customWidth="1"/>
    <col min="2" max="2" width="15.125" style="13" customWidth="1"/>
    <col min="3" max="3" width="10.75" style="13" customWidth="1"/>
    <col min="4" max="4" width="7.875" style="13" customWidth="1"/>
    <col min="5" max="5" width="4.375" style="4" bestFit="1" customWidth="1"/>
    <col min="6" max="6" width="14.25" style="13" customWidth="1"/>
    <col min="7" max="7" width="17.75" style="13" customWidth="1"/>
    <col min="8" max="8" width="5" style="13" customWidth="1"/>
    <col min="9" max="9" width="2.625" style="13" bestFit="1" customWidth="1"/>
    <col min="10" max="10" width="1" style="13" customWidth="1"/>
    <col min="11" max="11" width="8.75" style="53" hidden="1" customWidth="1" outlineLevel="1"/>
    <col min="12" max="19" width="4.5" style="165" hidden="1" customWidth="1" outlineLevel="1"/>
    <col min="20" max="20" width="8.75" style="51" hidden="1" customWidth="1" outlineLevel="1"/>
    <col min="21" max="21" width="4.375" style="50" hidden="1" customWidth="1" outlineLevel="1"/>
    <col min="22" max="22" width="4.375" style="51" hidden="1" customWidth="1" outlineLevel="1"/>
    <col min="23" max="23" width="4.375" style="50" hidden="1" customWidth="1" outlineLevel="1"/>
    <col min="24" max="24" width="4.375" style="62" hidden="1" customWidth="1" outlineLevel="1"/>
    <col min="25" max="25" width="8.75" style="63" hidden="1" customWidth="1" outlineLevel="1"/>
    <col min="26" max="26" width="8.75" style="50" hidden="1" customWidth="1" outlineLevel="1"/>
    <col min="27" max="27" width="9" style="51" hidden="1" customWidth="1" outlineLevel="1"/>
    <col min="28" max="28" width="8.75" style="64" hidden="1" customWidth="1" outlineLevel="1"/>
    <col min="29" max="30" width="8.75" style="51" hidden="1" customWidth="1" outlineLevel="1"/>
    <col min="31" max="31" width="12.75" style="57" hidden="1" customWidth="1" outlineLevel="1"/>
    <col min="32" max="32" width="8.75" style="13" collapsed="1"/>
    <col min="33" max="16384" width="8.75" style="13"/>
  </cols>
  <sheetData>
    <row r="1" spans="1:31" ht="18" customHeight="1">
      <c r="A1" s="12"/>
    </row>
    <row r="2" spans="1:31" ht="18" customHeight="1"/>
    <row r="3" spans="1:31" ht="33">
      <c r="A3" s="14" t="s">
        <v>146</v>
      </c>
      <c r="G3" s="15"/>
      <c r="H3" s="15"/>
      <c r="I3" s="15"/>
      <c r="Q3" s="66" t="s">
        <v>237</v>
      </c>
      <c r="V3" s="66"/>
    </row>
    <row r="4" spans="1:31" ht="4.9000000000000004" customHeight="1">
      <c r="A4" s="14"/>
      <c r="G4" s="15"/>
      <c r="H4" s="15"/>
      <c r="I4" s="15"/>
    </row>
    <row r="5" spans="1:31" ht="24" customHeight="1">
      <c r="A5" s="14"/>
      <c r="B5" s="16" t="s">
        <v>56</v>
      </c>
      <c r="C5" s="230" t="str">
        <f>IF(様式1!F3="","",様式1!F3)</f>
        <v/>
      </c>
      <c r="D5" s="230"/>
      <c r="E5" s="230"/>
      <c r="AA5" s="52"/>
    </row>
    <row r="6" spans="1:31" ht="7.9" customHeight="1"/>
    <row r="7" spans="1:31" ht="18.75" customHeight="1">
      <c r="B7" s="17" t="s">
        <v>57</v>
      </c>
      <c r="C7" s="17" t="s">
        <v>58</v>
      </c>
      <c r="D7" s="215" t="s">
        <v>59</v>
      </c>
      <c r="E7" s="216"/>
      <c r="F7" s="17" t="s">
        <v>77</v>
      </c>
      <c r="G7" s="215" t="s">
        <v>61</v>
      </c>
      <c r="H7" s="228"/>
      <c r="I7" s="216"/>
      <c r="Z7" s="59" t="s">
        <v>170</v>
      </c>
      <c r="AA7" s="58"/>
      <c r="AC7" s="58"/>
      <c r="AD7" s="58"/>
    </row>
    <row r="8" spans="1:31" s="18" customFormat="1" ht="10.5" customHeight="1">
      <c r="B8" s="231" t="s">
        <v>78</v>
      </c>
      <c r="C8" s="234" t="s">
        <v>79</v>
      </c>
      <c r="D8" s="240">
        <v>23781</v>
      </c>
      <c r="E8" s="223" t="s">
        <v>64</v>
      </c>
      <c r="F8" s="226" t="s">
        <v>142</v>
      </c>
      <c r="G8" s="19" t="s">
        <v>65</v>
      </c>
      <c r="H8" s="20">
        <v>50</v>
      </c>
      <c r="I8" s="21" t="s">
        <v>66</v>
      </c>
      <c r="J8" s="22"/>
      <c r="K8" s="53"/>
      <c r="L8" s="165"/>
      <c r="M8" s="165"/>
      <c r="N8" s="165"/>
      <c r="O8" s="165"/>
      <c r="P8" s="165"/>
      <c r="Q8" s="165"/>
      <c r="R8" s="165"/>
      <c r="S8" s="165"/>
      <c r="T8" s="51"/>
      <c r="U8" s="50"/>
      <c r="V8" s="51"/>
      <c r="W8" s="50"/>
      <c r="X8" s="62"/>
      <c r="Y8" s="63"/>
      <c r="Z8" s="61" t="s">
        <v>159</v>
      </c>
      <c r="AA8" s="61"/>
      <c r="AB8" s="64"/>
      <c r="AC8" s="58" t="s">
        <v>162</v>
      </c>
      <c r="AD8" s="58"/>
      <c r="AE8" s="57"/>
    </row>
    <row r="9" spans="1:31" s="18" customFormat="1" ht="10.5" customHeight="1">
      <c r="B9" s="232"/>
      <c r="C9" s="235"/>
      <c r="D9" s="241"/>
      <c r="E9" s="224"/>
      <c r="F9" s="227"/>
      <c r="G9" s="23" t="s">
        <v>74</v>
      </c>
      <c r="H9" s="24">
        <v>50</v>
      </c>
      <c r="I9" s="25" t="s">
        <v>66</v>
      </c>
      <c r="J9" s="22"/>
      <c r="K9" s="53"/>
      <c r="L9" s="165"/>
      <c r="M9" s="165"/>
      <c r="N9" s="165"/>
      <c r="O9" s="165"/>
      <c r="P9" s="165"/>
      <c r="Q9" s="165"/>
      <c r="R9" s="165"/>
      <c r="S9" s="165"/>
      <c r="T9" s="51"/>
      <c r="U9" s="50"/>
      <c r="V9" s="51"/>
      <c r="W9" s="50"/>
      <c r="X9" s="62"/>
      <c r="Y9" s="63"/>
      <c r="Z9" s="58" t="s">
        <v>142</v>
      </c>
      <c r="AA9" s="58"/>
      <c r="AB9" s="64"/>
      <c r="AC9" s="58" t="s">
        <v>163</v>
      </c>
      <c r="AD9" s="58"/>
      <c r="AE9" s="57"/>
    </row>
    <row r="10" spans="1:31" s="18" customFormat="1" ht="10.5" customHeight="1">
      <c r="B10" s="232"/>
      <c r="C10" s="235"/>
      <c r="D10" s="241"/>
      <c r="E10" s="224"/>
      <c r="F10" s="227"/>
      <c r="G10" s="23" t="s">
        <v>68</v>
      </c>
      <c r="H10" s="22"/>
      <c r="I10" s="25" t="s">
        <v>66</v>
      </c>
      <c r="J10" s="22"/>
      <c r="K10" s="53"/>
      <c r="L10" s="165"/>
      <c r="M10" s="165"/>
      <c r="N10" s="165"/>
      <c r="O10" s="165"/>
      <c r="P10" s="165"/>
      <c r="Q10" s="165"/>
      <c r="R10" s="165"/>
      <c r="S10" s="165"/>
      <c r="T10" s="51"/>
      <c r="U10" s="50"/>
      <c r="V10" s="51"/>
      <c r="W10" s="50"/>
      <c r="X10" s="62"/>
      <c r="Y10" s="63"/>
      <c r="Z10" s="58" t="s">
        <v>160</v>
      </c>
      <c r="AA10" s="58"/>
      <c r="AB10" s="64"/>
      <c r="AC10" s="58" t="s">
        <v>164</v>
      </c>
      <c r="AD10" s="58"/>
      <c r="AE10" s="57"/>
    </row>
    <row r="11" spans="1:31" s="18" customFormat="1" ht="10.5" customHeight="1">
      <c r="B11" s="232"/>
      <c r="C11" s="235"/>
      <c r="D11" s="241"/>
      <c r="E11" s="224"/>
      <c r="F11" s="26" t="s">
        <v>69</v>
      </c>
      <c r="G11" s="23" t="s">
        <v>68</v>
      </c>
      <c r="H11" s="22"/>
      <c r="I11" s="25" t="s">
        <v>66</v>
      </c>
      <c r="J11" s="22"/>
      <c r="K11" s="53"/>
      <c r="L11" s="165"/>
      <c r="M11" s="165"/>
      <c r="N11" s="165"/>
      <c r="O11" s="165"/>
      <c r="P11" s="165"/>
      <c r="Q11" s="165"/>
      <c r="R11" s="165"/>
      <c r="S11" s="165"/>
      <c r="T11" s="51"/>
      <c r="U11" s="50"/>
      <c r="V11" s="51"/>
      <c r="W11" s="50"/>
      <c r="X11" s="62"/>
      <c r="Y11" s="63"/>
      <c r="Z11" s="58" t="s">
        <v>161</v>
      </c>
      <c r="AA11" s="58"/>
      <c r="AB11" s="64"/>
      <c r="AC11" s="58" t="s">
        <v>165</v>
      </c>
      <c r="AD11" s="58"/>
      <c r="AE11" s="57"/>
    </row>
    <row r="12" spans="1:31" s="18" customFormat="1" ht="10.5" customHeight="1">
      <c r="B12" s="233"/>
      <c r="C12" s="236"/>
      <c r="D12" s="242"/>
      <c r="E12" s="225"/>
      <c r="F12" s="27" t="s">
        <v>70</v>
      </c>
      <c r="G12" s="45" t="s">
        <v>71</v>
      </c>
      <c r="H12" s="46"/>
      <c r="I12" s="47"/>
      <c r="J12" s="22"/>
      <c r="K12" s="53"/>
      <c r="L12" s="165"/>
      <c r="M12" s="165"/>
      <c r="N12" s="165"/>
      <c r="O12" s="165"/>
      <c r="P12" s="165"/>
      <c r="Q12" s="165"/>
      <c r="R12" s="165"/>
      <c r="S12" s="165"/>
      <c r="T12" s="51"/>
      <c r="U12" s="50"/>
      <c r="V12" s="51"/>
      <c r="W12" s="50"/>
      <c r="X12" s="62"/>
      <c r="Y12" s="63"/>
      <c r="Z12" s="60" t="s">
        <v>171</v>
      </c>
      <c r="AA12" s="58"/>
      <c r="AB12" s="64"/>
      <c r="AC12" s="58" t="s">
        <v>166</v>
      </c>
      <c r="AD12" s="58"/>
      <c r="AE12" s="57"/>
    </row>
    <row r="13" spans="1:31" s="18" customFormat="1" ht="10.5" customHeight="1">
      <c r="B13" s="231" t="s">
        <v>80</v>
      </c>
      <c r="C13" s="234" t="s">
        <v>81</v>
      </c>
      <c r="D13" s="240">
        <v>5000</v>
      </c>
      <c r="E13" s="223" t="s">
        <v>64</v>
      </c>
      <c r="F13" s="226" t="s">
        <v>140</v>
      </c>
      <c r="G13" s="19" t="s">
        <v>65</v>
      </c>
      <c r="H13" s="20">
        <v>50</v>
      </c>
      <c r="I13" s="21" t="s">
        <v>66</v>
      </c>
      <c r="J13" s="22"/>
      <c r="K13" s="53"/>
      <c r="L13" s="165"/>
      <c r="M13" s="165"/>
      <c r="N13" s="165"/>
      <c r="O13" s="165"/>
      <c r="P13" s="165"/>
      <c r="Q13" s="165"/>
      <c r="R13" s="165"/>
      <c r="S13" s="165"/>
      <c r="T13" s="51"/>
      <c r="U13" s="50"/>
      <c r="V13" s="51"/>
      <c r="W13" s="50"/>
      <c r="X13" s="62"/>
      <c r="Y13" s="63"/>
      <c r="Z13" s="60"/>
      <c r="AA13" s="58"/>
      <c r="AB13" s="64"/>
      <c r="AC13" s="58" t="s">
        <v>167</v>
      </c>
      <c r="AD13" s="58"/>
      <c r="AE13" s="57"/>
    </row>
    <row r="14" spans="1:31" s="18" customFormat="1" ht="10.5" customHeight="1">
      <c r="B14" s="232"/>
      <c r="C14" s="235"/>
      <c r="D14" s="241"/>
      <c r="E14" s="224"/>
      <c r="F14" s="227"/>
      <c r="G14" s="23" t="s">
        <v>67</v>
      </c>
      <c r="H14" s="24">
        <v>50</v>
      </c>
      <c r="I14" s="25" t="s">
        <v>66</v>
      </c>
      <c r="J14" s="22"/>
      <c r="K14" s="53"/>
      <c r="L14" s="165"/>
      <c r="M14" s="165"/>
      <c r="N14" s="165"/>
      <c r="O14" s="165"/>
      <c r="P14" s="165"/>
      <c r="Q14" s="165"/>
      <c r="R14" s="165"/>
      <c r="S14" s="165"/>
      <c r="T14" s="51"/>
      <c r="U14" s="50"/>
      <c r="V14" s="51"/>
      <c r="W14" s="50"/>
      <c r="X14" s="62"/>
      <c r="Y14" s="63"/>
      <c r="Z14" s="60"/>
      <c r="AA14" s="58"/>
      <c r="AB14" s="64"/>
      <c r="AC14" s="58" t="s">
        <v>168</v>
      </c>
      <c r="AD14" s="58"/>
      <c r="AE14" s="57"/>
    </row>
    <row r="15" spans="1:31" s="18" customFormat="1" ht="10.5" customHeight="1">
      <c r="B15" s="232"/>
      <c r="C15" s="235"/>
      <c r="D15" s="241"/>
      <c r="E15" s="224"/>
      <c r="F15" s="227"/>
      <c r="G15" s="23" t="s">
        <v>68</v>
      </c>
      <c r="H15" s="28"/>
      <c r="I15" s="25" t="s">
        <v>66</v>
      </c>
      <c r="J15" s="22"/>
      <c r="K15" s="53"/>
      <c r="L15" s="165"/>
      <c r="M15" s="165"/>
      <c r="N15" s="165"/>
      <c r="O15" s="165"/>
      <c r="P15" s="165"/>
      <c r="Q15" s="165"/>
      <c r="R15" s="165"/>
      <c r="S15" s="165"/>
      <c r="T15" s="51"/>
      <c r="U15" s="50"/>
      <c r="V15" s="52"/>
      <c r="W15" s="50"/>
      <c r="X15" s="62"/>
      <c r="Y15" s="63"/>
      <c r="Z15" s="60"/>
      <c r="AA15" s="58"/>
      <c r="AB15" s="64"/>
      <c r="AC15" s="58" t="s">
        <v>169</v>
      </c>
      <c r="AD15" s="58"/>
      <c r="AE15" s="57"/>
    </row>
    <row r="16" spans="1:31" s="18" customFormat="1" ht="10.5" customHeight="1">
      <c r="B16" s="232"/>
      <c r="C16" s="235"/>
      <c r="D16" s="241"/>
      <c r="E16" s="224"/>
      <c r="F16" s="26" t="s">
        <v>69</v>
      </c>
      <c r="G16" s="23" t="s">
        <v>68</v>
      </c>
      <c r="H16" s="28"/>
      <c r="I16" s="25" t="s">
        <v>66</v>
      </c>
      <c r="J16" s="22"/>
      <c r="K16" s="53"/>
      <c r="L16" s="165"/>
      <c r="M16" s="165"/>
      <c r="N16" s="165"/>
      <c r="O16" s="165"/>
      <c r="P16" s="165"/>
      <c r="Q16" s="165"/>
      <c r="R16" s="165"/>
      <c r="S16" s="165"/>
      <c r="T16" s="51"/>
      <c r="U16" s="50"/>
      <c r="V16" s="52"/>
      <c r="W16" s="50"/>
      <c r="X16" s="62"/>
      <c r="Y16" s="63"/>
      <c r="Z16" s="50"/>
      <c r="AA16" s="51"/>
      <c r="AB16" s="64"/>
      <c r="AC16" s="51"/>
      <c r="AD16" s="51"/>
      <c r="AE16" s="57"/>
    </row>
    <row r="17" spans="1:31" s="18" customFormat="1" ht="10.5" customHeight="1">
      <c r="B17" s="233"/>
      <c r="C17" s="236"/>
      <c r="D17" s="242"/>
      <c r="E17" s="225"/>
      <c r="F17" s="27" t="s">
        <v>70</v>
      </c>
      <c r="G17" s="212" t="s">
        <v>71</v>
      </c>
      <c r="H17" s="213"/>
      <c r="I17" s="214"/>
      <c r="J17" s="22"/>
      <c r="K17" s="53"/>
      <c r="L17" s="165"/>
      <c r="M17" s="165"/>
      <c r="N17" s="165"/>
      <c r="O17" s="165"/>
      <c r="P17" s="165"/>
      <c r="Q17" s="165"/>
      <c r="R17" s="165"/>
      <c r="S17" s="165"/>
      <c r="T17" s="51"/>
      <c r="U17" s="50"/>
      <c r="V17" s="51"/>
      <c r="W17" s="50"/>
      <c r="X17" s="62"/>
      <c r="Y17" s="63"/>
      <c r="Z17" s="50"/>
      <c r="AA17" s="51"/>
      <c r="AB17" s="64"/>
      <c r="AC17" s="51"/>
      <c r="AD17" s="51"/>
      <c r="AE17" s="57"/>
    </row>
    <row r="18" spans="1:31" ht="12.75" customHeight="1">
      <c r="B18" s="215" t="s">
        <v>76</v>
      </c>
      <c r="C18" s="216"/>
      <c r="D18" s="29">
        <v>28781</v>
      </c>
      <c r="E18" s="30" t="s">
        <v>64</v>
      </c>
    </row>
    <row r="19" spans="1:31" ht="10.15" customHeight="1">
      <c r="A19" s="229" t="s">
        <v>221</v>
      </c>
      <c r="B19" s="229"/>
      <c r="C19" s="229"/>
      <c r="D19" s="229"/>
      <c r="E19" s="229"/>
      <c r="F19" s="229"/>
      <c r="G19" s="229"/>
      <c r="H19" s="229"/>
      <c r="I19" s="229"/>
      <c r="J19" s="229"/>
      <c r="U19" s="67"/>
      <c r="V19" s="67"/>
      <c r="W19" s="67"/>
      <c r="X19" s="68"/>
    </row>
    <row r="20" spans="1:31" ht="18.75" customHeight="1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54"/>
      <c r="L20" s="175" t="s">
        <v>236</v>
      </c>
      <c r="M20" s="166"/>
      <c r="N20" s="173"/>
      <c r="O20" s="166"/>
      <c r="P20" s="166"/>
      <c r="Q20" s="166"/>
      <c r="R20" s="166"/>
      <c r="S20" s="166"/>
      <c r="T20" s="71"/>
      <c r="U20" s="123"/>
      <c r="V20" s="73"/>
      <c r="W20" s="73"/>
      <c r="X20" s="74"/>
      <c r="Y20" s="72"/>
      <c r="Z20" s="71"/>
      <c r="AA20" s="71"/>
      <c r="AB20" s="72"/>
      <c r="AC20" s="71"/>
      <c r="AD20" s="71"/>
      <c r="AE20" s="174"/>
    </row>
    <row r="21" spans="1:31" ht="18.75" customHeight="1">
      <c r="B21" s="17" t="s">
        <v>57</v>
      </c>
      <c r="C21" s="17" t="s">
        <v>58</v>
      </c>
      <c r="D21" s="215" t="s">
        <v>59</v>
      </c>
      <c r="E21" s="216"/>
      <c r="F21" s="17" t="s">
        <v>77</v>
      </c>
      <c r="G21" s="215" t="s">
        <v>61</v>
      </c>
      <c r="H21" s="228"/>
      <c r="I21" s="216"/>
      <c r="J21" s="31"/>
      <c r="K21" s="55"/>
      <c r="L21" s="168" t="s">
        <v>228</v>
      </c>
      <c r="M21" s="168" t="s">
        <v>229</v>
      </c>
      <c r="N21" s="170" t="s">
        <v>230</v>
      </c>
      <c r="O21" s="170" t="s">
        <v>231</v>
      </c>
      <c r="P21" s="170" t="s">
        <v>232</v>
      </c>
      <c r="Q21" s="170" t="s">
        <v>233</v>
      </c>
      <c r="R21" s="170" t="s">
        <v>234</v>
      </c>
      <c r="S21" s="170" t="s">
        <v>235</v>
      </c>
      <c r="T21" s="111" t="s">
        <v>147</v>
      </c>
      <c r="U21" s="171" t="s">
        <v>148</v>
      </c>
      <c r="V21" s="171" t="s">
        <v>149</v>
      </c>
      <c r="W21" s="171" t="s">
        <v>150</v>
      </c>
      <c r="X21" s="172" t="s">
        <v>151</v>
      </c>
      <c r="Y21" s="112" t="s">
        <v>152</v>
      </c>
      <c r="Z21" s="111" t="s">
        <v>153</v>
      </c>
      <c r="AA21" s="111" t="s">
        <v>154</v>
      </c>
      <c r="AB21" s="112" t="s">
        <v>155</v>
      </c>
      <c r="AC21" s="111" t="s">
        <v>156</v>
      </c>
      <c r="AD21" s="111" t="s">
        <v>157</v>
      </c>
      <c r="AE21" s="113" t="s">
        <v>158</v>
      </c>
    </row>
    <row r="22" spans="1:31" s="18" customFormat="1" ht="10.5" customHeight="1">
      <c r="B22" s="217"/>
      <c r="C22" s="217"/>
      <c r="D22" s="220"/>
      <c r="E22" s="223" t="s">
        <v>64</v>
      </c>
      <c r="F22" s="226" t="s">
        <v>68</v>
      </c>
      <c r="G22" s="19" t="s">
        <v>68</v>
      </c>
      <c r="H22" s="32"/>
      <c r="I22" s="21" t="s">
        <v>66</v>
      </c>
      <c r="J22" s="22"/>
      <c r="K22" s="56"/>
      <c r="L22" s="169" t="str">
        <f>IF(ISNUMBER(H22)*1,"2","")</f>
        <v/>
      </c>
      <c r="M22" s="167" t="str">
        <f>IF(ISNUMBER(H22)*1,"輸入","")</f>
        <v/>
      </c>
      <c r="N22" s="167"/>
      <c r="O22" s="167"/>
      <c r="P22" s="167"/>
      <c r="Q22" s="167"/>
      <c r="R22" s="167"/>
      <c r="S22" s="167"/>
      <c r="T22" s="114" t="str">
        <f>IF(ISNUMBER(H22)*1,B22,"")</f>
        <v/>
      </c>
      <c r="U22" s="115"/>
      <c r="V22" s="114"/>
      <c r="W22" s="115"/>
      <c r="X22" s="116"/>
      <c r="Y22" s="117" t="str">
        <f>IF(ISNUMBER(H22)*1,C22,"")</f>
        <v/>
      </c>
      <c r="Z22" s="115" t="str">
        <f>IF(ISNUMBER(H22)*1,IF(F22=$Z$8,1, IF(F22=$Z$9, 2,IF(F22=$Z$10, 2, IF(F22=$Z$11, 3,"")))),"")</f>
        <v/>
      </c>
      <c r="AA22" s="114" t="str">
        <f>IF(ISNUMBER(H22)*1,IF(F22=$Z$8,"直接", IF(F22=$Z$9,"間接",IF(F22=$Z$10,"間接", IF(F22=$Z$11,"その他","")))),"")</f>
        <v/>
      </c>
      <c r="AB22" s="118" t="str">
        <f>IF(G22="①酒田港",1, IF(G22="②仙台港", 2,IF(G22="③東京港又は横浜港", 3, IF(G22="④新潟港", 4,IF(G22="⑤仙台空港", 5,IF(G22="⑥成田空港",6, IF(G22="⑦その他(下欄に港名を記入)", 7,IF(G22="⑧不明",8, "　"))))))))</f>
        <v>　</v>
      </c>
      <c r="AC22" s="114" t="str">
        <f>IF(G22=$AC$8,"酒田港", IF(G22=$AC$9, "仙台港",IF(G22=$AC$10,"東京港又は横浜港", IF(G22=$AC$11, "新潟港",IF(G22=$AC$12, "仙台空港",IF(G22=$AC$13,"成田空港", IF(G22=$AC$14,"その他",IF(G22=$AC$15,"不明", "　"))))))))</f>
        <v>　</v>
      </c>
      <c r="AD22" s="114" t="str">
        <f>IF(G22=$AC$14,K26,"")</f>
        <v/>
      </c>
      <c r="AE22" s="119">
        <f>ROUND(D22*H22/100,0)</f>
        <v>0</v>
      </c>
    </row>
    <row r="23" spans="1:31" s="18" customFormat="1" ht="10.5" customHeight="1">
      <c r="B23" s="218"/>
      <c r="C23" s="218"/>
      <c r="D23" s="221"/>
      <c r="E23" s="224"/>
      <c r="F23" s="227"/>
      <c r="G23" s="23" t="s">
        <v>68</v>
      </c>
      <c r="H23" s="28"/>
      <c r="I23" s="25" t="s">
        <v>66</v>
      </c>
      <c r="J23" s="22"/>
      <c r="K23" s="56"/>
      <c r="L23" s="169" t="str">
        <f t="shared" ref="L23:L65" si="0">IF(ISNUMBER(H23)*1,"2","")</f>
        <v/>
      </c>
      <c r="M23" s="167" t="str">
        <f t="shared" ref="M23:M65" si="1">IF(ISNUMBER(H23)*1,"輸入","")</f>
        <v/>
      </c>
      <c r="N23" s="167"/>
      <c r="O23" s="167"/>
      <c r="P23" s="167"/>
      <c r="Q23" s="167"/>
      <c r="R23" s="167"/>
      <c r="S23" s="167"/>
      <c r="T23" s="114" t="str">
        <f>IF(ISNUMBER(H23)*1,B22,"")</f>
        <v/>
      </c>
      <c r="U23" s="115"/>
      <c r="V23" s="114"/>
      <c r="W23" s="115"/>
      <c r="X23" s="120"/>
      <c r="Y23" s="117" t="str">
        <f>IF(ISNUMBER(H23)*1,C22,"")</f>
        <v/>
      </c>
      <c r="Z23" s="115" t="str">
        <f>IF(ISNUMBER(H23)*1,IF(F22=$Z$8,1, IF(F22=$Z$9, 2,IF(F22=$Z$10, 2, IF(F22=$Z$11, 3,"")))),"")</f>
        <v/>
      </c>
      <c r="AA23" s="114" t="str">
        <f>IF(ISNUMBER(H23)*1,IF(F22=$Z$8,"直接", IF(F22=$Z$9,"間接",IF(F22=$Z$10,"間接", IF(F22=$Z$11,"その他","")))),"")</f>
        <v/>
      </c>
      <c r="AB23" s="118" t="str">
        <f>IF(G23="①酒田港",1, IF(G23="②仙台港", 2,IF(G23="③東京港又は横浜港", 3, IF(G23="④新潟港", 4,IF(G23="⑤仙台空港", 5,IF(G23="⑥成田空港",6, IF(G23="⑦その他(下欄に港名を記入)", 7,IF(G23="⑧不明",8, "　"))))))))</f>
        <v>　</v>
      </c>
      <c r="AC23" s="114" t="str">
        <f t="shared" ref="AC23:AC25" si="2">IF(G23=$AC$8,"酒田港", IF(G23=$AC$9, "仙台港",IF(G23=$AC$10,"東京港又は横浜港", IF(G23=$AC$11, "新潟港",IF(G23=$AC$12, "仙台空港",IF(G23=$AC$13,"成田空港", IF(G23=$AC$14,"その他",IF(G23=$AC$15,"不明", "　"))))))))</f>
        <v>　</v>
      </c>
      <c r="AD23" s="114" t="str">
        <f>IF(G23=$AC$14,K26,"")</f>
        <v/>
      </c>
      <c r="AE23" s="119">
        <f>ROUND(D22*H23/100,0)</f>
        <v>0</v>
      </c>
    </row>
    <row r="24" spans="1:31" s="18" customFormat="1" ht="10.5" customHeight="1">
      <c r="B24" s="218"/>
      <c r="C24" s="218"/>
      <c r="D24" s="221"/>
      <c r="E24" s="224"/>
      <c r="F24" s="227"/>
      <c r="G24" s="23" t="s">
        <v>68</v>
      </c>
      <c r="H24" s="28"/>
      <c r="I24" s="25" t="s">
        <v>66</v>
      </c>
      <c r="J24" s="22"/>
      <c r="K24" s="56"/>
      <c r="L24" s="169" t="str">
        <f t="shared" si="0"/>
        <v/>
      </c>
      <c r="M24" s="167" t="str">
        <f t="shared" si="1"/>
        <v/>
      </c>
      <c r="N24" s="167"/>
      <c r="O24" s="167"/>
      <c r="P24" s="167"/>
      <c r="Q24" s="167"/>
      <c r="R24" s="167"/>
      <c r="S24" s="167"/>
      <c r="T24" s="114" t="str">
        <f>IF(ISNUMBER(H24)*1,B22,"")</f>
        <v/>
      </c>
      <c r="U24" s="115"/>
      <c r="V24" s="114"/>
      <c r="W24" s="115"/>
      <c r="X24" s="120"/>
      <c r="Y24" s="117" t="str">
        <f>IF(ISNUMBER(H24)*1,C22,"")</f>
        <v/>
      </c>
      <c r="Z24" s="115" t="str">
        <f>IF(ISNUMBER(H24)*1,IF(F22=$Z$8,1, IF(F22=$Z$9, 2,IF(F22=$Z$10, 2, IF(F22=$Z$11, 3,"")))),"")</f>
        <v/>
      </c>
      <c r="AA24" s="114" t="str">
        <f>IF(ISNUMBER(H24)*1,IF(F22=$Z$8,"直接", IF(F22=$Z$9,"間接",IF(F22=$Z$10,"間接", IF(F22=$Z$11,"その他","")))),"")</f>
        <v/>
      </c>
      <c r="AB24" s="118" t="str">
        <f>IF(G24="①酒田港",1, IF(G24="②仙台港", 2,IF(G24="③東京港又は横浜港", 3, IF(G24="④新潟港", 4,IF(G24="⑤仙台空港", 5,IF(G24="⑥成田空港",6, IF(G24="⑦その他(下欄に港名を記入)", 7,IF(G24="⑧不明",8, "　"))))))))</f>
        <v>　</v>
      </c>
      <c r="AC24" s="114" t="str">
        <f>IF(G24=$AC$8,"酒田港", IF(G24=$AC$9, "仙台港",IF(G24=$AC$10,"東京港又は横浜港", IF(G24=$AC$11, "新潟港",IF(G24=$AC$12, "仙台空港",IF(G24=$AC$13,"成田空港", IF(G24=$AC$14,"その他",IF(G24=$AC$15,"不明", "　"))))))))</f>
        <v>　</v>
      </c>
      <c r="AD24" s="114" t="str">
        <f>IF(G24=$AC$14,K26,"")</f>
        <v/>
      </c>
      <c r="AE24" s="119">
        <f>ROUND(D22*H24/100,0)</f>
        <v>0</v>
      </c>
    </row>
    <row r="25" spans="1:31" s="18" customFormat="1" ht="10.5" customHeight="1">
      <c r="B25" s="218"/>
      <c r="C25" s="218"/>
      <c r="D25" s="221"/>
      <c r="E25" s="224"/>
      <c r="F25" s="26" t="s">
        <v>69</v>
      </c>
      <c r="G25" s="23" t="s">
        <v>68</v>
      </c>
      <c r="H25" s="28"/>
      <c r="I25" s="25" t="s">
        <v>66</v>
      </c>
      <c r="J25" s="22"/>
      <c r="K25" s="56"/>
      <c r="L25" s="169" t="str">
        <f t="shared" si="0"/>
        <v/>
      </c>
      <c r="M25" s="167" t="str">
        <f t="shared" si="1"/>
        <v/>
      </c>
      <c r="N25" s="167"/>
      <c r="O25" s="167"/>
      <c r="P25" s="167"/>
      <c r="Q25" s="167"/>
      <c r="R25" s="167"/>
      <c r="S25" s="167"/>
      <c r="T25" s="114" t="str">
        <f>IF(ISNUMBER(H25)*1,B22,"")</f>
        <v/>
      </c>
      <c r="U25" s="115"/>
      <c r="V25" s="114"/>
      <c r="W25" s="115"/>
      <c r="X25" s="120"/>
      <c r="Y25" s="117" t="str">
        <f>IF(ISNUMBER(H25)*1,C22,"")</f>
        <v/>
      </c>
      <c r="Z25" s="115" t="str">
        <f>IF(ISNUMBER(H25)*1,IF(F22=$Z$8,1, IF(F22=$Z$9, 2,IF(F22=$Z$10, 2, IF(F22=$Z$11, 3,"")))),"")</f>
        <v/>
      </c>
      <c r="AA25" s="114" t="str">
        <f>IF(ISNUMBER(H25)*1,IF(F22=$Z$8,"直接", IF(F22=$Z$9,"間接",IF(F22=$Z$10,"間接", IF(F22=$Z$11,"その他","")))),"")</f>
        <v/>
      </c>
      <c r="AB25" s="118" t="str">
        <f>IF(G25="①酒田港",1, IF(G25="②仙台港", 2,IF(G25="③東京港又は横浜港", 3, IF(G25="④新潟港", 4,IF(G25="⑤仙台空港", 5,IF(G25="⑥成田空港",6, IF(G25="⑦その他(下欄に港名を記入)", 7,IF(G25="⑧不明",8, "　"))))))))</f>
        <v>　</v>
      </c>
      <c r="AC25" s="114" t="str">
        <f t="shared" si="2"/>
        <v>　</v>
      </c>
      <c r="AD25" s="114" t="str">
        <f>IF(G25=$AC$14,K26,"")</f>
        <v/>
      </c>
      <c r="AE25" s="119">
        <f>ROUND(D22*H25/100,0)</f>
        <v>0</v>
      </c>
    </row>
    <row r="26" spans="1:31" s="18" customFormat="1" ht="10.5" customHeight="1">
      <c r="B26" s="219"/>
      <c r="C26" s="219"/>
      <c r="D26" s="222"/>
      <c r="E26" s="225"/>
      <c r="F26" s="27" t="s">
        <v>70</v>
      </c>
      <c r="G26" s="212" t="s">
        <v>71</v>
      </c>
      <c r="H26" s="213"/>
      <c r="I26" s="214"/>
      <c r="J26" s="22"/>
      <c r="K26" s="56" t="str">
        <f>SUBSTITUTE(SUBSTITUTE(G26,"その他:〔港名：",""),"〕","")</f>
        <v>　　　　　</v>
      </c>
      <c r="L26" s="169"/>
      <c r="M26" s="167"/>
      <c r="N26" s="167"/>
      <c r="O26" s="167"/>
      <c r="P26" s="167"/>
      <c r="Q26" s="167"/>
      <c r="R26" s="167"/>
      <c r="S26" s="167"/>
      <c r="T26" s="114"/>
      <c r="U26" s="115"/>
      <c r="V26" s="114"/>
      <c r="W26" s="115"/>
      <c r="X26" s="120"/>
      <c r="Y26" s="117"/>
      <c r="Z26" s="115"/>
      <c r="AA26" s="114"/>
      <c r="AB26" s="121"/>
      <c r="AC26" s="114"/>
      <c r="AD26" s="114"/>
      <c r="AE26" s="119"/>
    </row>
    <row r="27" spans="1:31" ht="10.5" customHeight="1">
      <c r="B27" s="217"/>
      <c r="C27" s="217"/>
      <c r="D27" s="220"/>
      <c r="E27" s="223" t="s">
        <v>64</v>
      </c>
      <c r="F27" s="226" t="s">
        <v>68</v>
      </c>
      <c r="G27" s="19" t="s">
        <v>68</v>
      </c>
      <c r="H27" s="32"/>
      <c r="I27" s="21" t="s">
        <v>66</v>
      </c>
      <c r="K27" s="56"/>
      <c r="L27" s="169" t="str">
        <f t="shared" si="0"/>
        <v/>
      </c>
      <c r="M27" s="167" t="str">
        <f t="shared" si="1"/>
        <v/>
      </c>
      <c r="N27" s="167"/>
      <c r="O27" s="167"/>
      <c r="P27" s="167"/>
      <c r="Q27" s="167"/>
      <c r="R27" s="167"/>
      <c r="S27" s="167"/>
      <c r="T27" s="114" t="str">
        <f>IF(ISNUMBER(H27)*1,B27,"")</f>
        <v/>
      </c>
      <c r="U27" s="115"/>
      <c r="V27" s="114"/>
      <c r="W27" s="115"/>
      <c r="X27" s="120"/>
      <c r="Y27" s="117" t="str">
        <f>IF(ISNUMBER(H27)*1,C27,"")</f>
        <v/>
      </c>
      <c r="Z27" s="115" t="str">
        <f>IF(ISNUMBER(H27)*1,IF(F27=$Z$8,1, IF(F27=$Z$9, 2,IF(F27=$Z$10, 2, IF(F27=$Z$11, 3,"")))),"")</f>
        <v/>
      </c>
      <c r="AA27" s="114" t="str">
        <f>IF(ISNUMBER(H27)*1,IF(F27=$Z$8,"直接", IF(F27=$Z$9,"間接",IF(F27=$Z$10,"間接", IF(F27=$Z$11,"その他","")))),"")</f>
        <v/>
      </c>
      <c r="AB27" s="118" t="str">
        <f>IF(G27="①酒田港",1, IF(G27="②仙台港", 2,IF(G27="③東京港又は横浜港", 3, IF(G27="④新潟港", 4,IF(G27="⑤仙台空港", 5,IF(G27="⑥成田空港",6, IF(G27="⑦その他(下欄に港名を記入)", 7,IF(G27="⑧不明",8, "　"))))))))</f>
        <v>　</v>
      </c>
      <c r="AC27" s="114" t="str">
        <f>IF(G27=$AC$8,"酒田港", IF(G27=$AC$9, "仙台港",IF(G27=$AC$10,"東京港又は横浜港", IF(G27=$AC$11, "新潟港",IF(G27=$AC$12, "仙台空港",IF(G27=$AC$13,"成田空港", IF(G27=$AC$14,"その他",IF(G27=$AC$15,"不明", "　"))))))))</f>
        <v>　</v>
      </c>
      <c r="AD27" s="114" t="str">
        <f>IF(G27=$AC$14,K31,"")</f>
        <v/>
      </c>
      <c r="AE27" s="119">
        <f>ROUND(D27*H27/100,0)</f>
        <v>0</v>
      </c>
    </row>
    <row r="28" spans="1:31" ht="10.5" customHeight="1">
      <c r="B28" s="218"/>
      <c r="C28" s="218"/>
      <c r="D28" s="221"/>
      <c r="E28" s="224"/>
      <c r="F28" s="227"/>
      <c r="G28" s="23" t="s">
        <v>68</v>
      </c>
      <c r="H28" s="28"/>
      <c r="I28" s="25" t="s">
        <v>66</v>
      </c>
      <c r="K28" s="56"/>
      <c r="L28" s="169" t="str">
        <f t="shared" si="0"/>
        <v/>
      </c>
      <c r="M28" s="167" t="str">
        <f t="shared" si="1"/>
        <v/>
      </c>
      <c r="N28" s="167"/>
      <c r="O28" s="167"/>
      <c r="P28" s="167"/>
      <c r="Q28" s="167"/>
      <c r="R28" s="167"/>
      <c r="S28" s="167"/>
      <c r="T28" s="114" t="str">
        <f>IF(ISNUMBER(H28)*1,B27,"")</f>
        <v/>
      </c>
      <c r="U28" s="115"/>
      <c r="V28" s="114"/>
      <c r="W28" s="115"/>
      <c r="X28" s="120"/>
      <c r="Y28" s="117" t="str">
        <f>IF(ISNUMBER(H28)*1,C27,"")</f>
        <v/>
      </c>
      <c r="Z28" s="115" t="str">
        <f>IF(ISNUMBER(H28)*1,IF(F27=$Z$8,1, IF(F27=$Z$9, 2,IF(F27=$Z$10, 2, IF(F27=$Z$11, 3,"")))),"")</f>
        <v/>
      </c>
      <c r="AA28" s="114" t="str">
        <f>IF(ISNUMBER(H28)*1,IF(F27=$Z$8,"直接", IF(F27=$Z$9,"間接",IF(F27=$Z$10,"間接", IF(F27=$Z$11,"その他","")))),"")</f>
        <v/>
      </c>
      <c r="AB28" s="118" t="str">
        <f>IF(G28="①酒田港",1, IF(G28="②仙台港", 2,IF(G28="③東京港又は横浜港", 3, IF(G28="④新潟港", 4,IF(G28="⑤仙台空港", 5,IF(G28="⑥成田空港",6, IF(G28="⑦その他(下欄に港名を記入)", 7,IF(G28="⑧不明",8, "　"))))))))</f>
        <v>　</v>
      </c>
      <c r="AC28" s="114" t="str">
        <f t="shared" ref="AC28" si="3">IF(G28=$AC$8,"酒田港", IF(G28=$AC$9, "仙台港",IF(G28=$AC$10,"東京港又は横浜港", IF(G28=$AC$11, "新潟港",IF(G28=$AC$12, "仙台空港",IF(G28=$AC$13,"成田空港", IF(G28=$AC$14,"その他",IF(G28=$AC$15,"不明", "　"))))))))</f>
        <v>　</v>
      </c>
      <c r="AD28" s="114" t="str">
        <f>IF(G28=$AC$14,K31,"")</f>
        <v/>
      </c>
      <c r="AE28" s="119">
        <f>ROUND(D27*H28/100,0)</f>
        <v>0</v>
      </c>
    </row>
    <row r="29" spans="1:31" ht="10.5" customHeight="1">
      <c r="B29" s="218"/>
      <c r="C29" s="218"/>
      <c r="D29" s="221"/>
      <c r="E29" s="224"/>
      <c r="F29" s="227"/>
      <c r="G29" s="23" t="s">
        <v>68</v>
      </c>
      <c r="H29" s="28"/>
      <c r="I29" s="25" t="s">
        <v>66</v>
      </c>
      <c r="K29" s="56"/>
      <c r="L29" s="169" t="str">
        <f t="shared" si="0"/>
        <v/>
      </c>
      <c r="M29" s="167" t="str">
        <f t="shared" si="1"/>
        <v/>
      </c>
      <c r="N29" s="167"/>
      <c r="O29" s="167"/>
      <c r="P29" s="167"/>
      <c r="Q29" s="167"/>
      <c r="R29" s="167"/>
      <c r="S29" s="167"/>
      <c r="T29" s="114" t="str">
        <f>IF(ISNUMBER(H29)*1,B27,"")</f>
        <v/>
      </c>
      <c r="U29" s="115"/>
      <c r="V29" s="114"/>
      <c r="W29" s="115"/>
      <c r="X29" s="120"/>
      <c r="Y29" s="117" t="str">
        <f>IF(ISNUMBER(H29)*1,C27,"")</f>
        <v/>
      </c>
      <c r="Z29" s="115" t="str">
        <f>IF(ISNUMBER(H29)*1,IF(F27=$Z$8,1, IF(F27=$Z$9, 2,IF(F27=$Z$10, 2, IF(F27=$Z$11, 3,"")))),"")</f>
        <v/>
      </c>
      <c r="AA29" s="114" t="str">
        <f>IF(ISNUMBER(H29)*1,IF(F27=$Z$8,"直接", IF(F27=$Z$9,"間接",IF(F27=$Z$10,"間接", IF(F27=$Z$11,"その他","")))),"")</f>
        <v/>
      </c>
      <c r="AB29" s="118" t="str">
        <f>IF(G29="①酒田港",1, IF(G29="②仙台港", 2,IF(G29="③東京港又は横浜港", 3, IF(G29="④新潟港", 4,IF(G29="⑤仙台空港", 5,IF(G29="⑥成田空港",6, IF(G29="⑦その他(下欄に港名を記入)", 7,IF(G29="⑧不明",8, "　"))))))))</f>
        <v>　</v>
      </c>
      <c r="AC29" s="114" t="str">
        <f>IF(G29=$AC$8,"酒田港", IF(G29=$AC$9, "仙台港",IF(G29=$AC$10,"東京港又は横浜港", IF(G29=$AC$11, "新潟港",IF(G29=$AC$12, "仙台空港",IF(G29=$AC$13,"成田空港", IF(G29=$AC$14,"その他",IF(G29=$AC$15,"不明", "　"))))))))</f>
        <v>　</v>
      </c>
      <c r="AD29" s="114" t="str">
        <f>IF(G29=$AC$14,K31,"")</f>
        <v/>
      </c>
      <c r="AE29" s="119">
        <f>ROUND(D27*H29/100,0)</f>
        <v>0</v>
      </c>
    </row>
    <row r="30" spans="1:31" ht="10.5" customHeight="1">
      <c r="B30" s="218"/>
      <c r="C30" s="218"/>
      <c r="D30" s="221"/>
      <c r="E30" s="224"/>
      <c r="F30" s="26" t="s">
        <v>69</v>
      </c>
      <c r="G30" s="23" t="s">
        <v>68</v>
      </c>
      <c r="H30" s="28"/>
      <c r="I30" s="25" t="s">
        <v>66</v>
      </c>
      <c r="K30" s="56"/>
      <c r="L30" s="169" t="str">
        <f t="shared" si="0"/>
        <v/>
      </c>
      <c r="M30" s="167" t="str">
        <f t="shared" si="1"/>
        <v/>
      </c>
      <c r="N30" s="167"/>
      <c r="O30" s="167"/>
      <c r="P30" s="167"/>
      <c r="Q30" s="167"/>
      <c r="R30" s="167"/>
      <c r="S30" s="167"/>
      <c r="T30" s="114" t="str">
        <f>IF(ISNUMBER(H30)*1,B27,"")</f>
        <v/>
      </c>
      <c r="U30" s="115"/>
      <c r="V30" s="114"/>
      <c r="W30" s="115"/>
      <c r="X30" s="120"/>
      <c r="Y30" s="117" t="str">
        <f>IF(ISNUMBER(H30)*1,C27,"")</f>
        <v/>
      </c>
      <c r="Z30" s="115" t="str">
        <f>IF(ISNUMBER(H30)*1,IF(F27=$Z$8,1, IF(F27=$Z$9, 2,IF(F27=$Z$10, 2, IF(F27=$Z$11, 3,"")))),"")</f>
        <v/>
      </c>
      <c r="AA30" s="114" t="str">
        <f>IF(ISNUMBER(H30)*1,IF(F27=$Z$8,"直接", IF(F27=$Z$9,"間接",IF(F27=$Z$10,"間接", IF(F27=$Z$11,"その他","")))),"")</f>
        <v/>
      </c>
      <c r="AB30" s="118" t="str">
        <f>IF(G30="①酒田港",1, IF(G30="②仙台港", 2,IF(G30="③東京港又は横浜港", 3, IF(G30="④新潟港", 4,IF(G30="⑤仙台空港", 5,IF(G30="⑥成田空港",6, IF(G30="⑦その他(下欄に港名を記入)", 7,IF(G30="⑧不明",8, "　"))))))))</f>
        <v>　</v>
      </c>
      <c r="AC30" s="114" t="str">
        <f>IF(G30=$AC$8,"酒田港", IF(G30=$AC$9, "仙台港",IF(G30=$AC$10,"東京港又は横浜港", IF(G30=$AC$11, "新潟港",IF(G30=$AC$12, "仙台空港",IF(G30=$AC$13,"成田空港", IF(G30=$AC$14,"その他",IF(G30=$AC$15,"不明", "　"))))))))</f>
        <v>　</v>
      </c>
      <c r="AD30" s="114" t="str">
        <f>IF(G30=$AC$14,K31,"")</f>
        <v/>
      </c>
      <c r="AE30" s="119">
        <f>ROUND(D27*H30/100,0)</f>
        <v>0</v>
      </c>
    </row>
    <row r="31" spans="1:31" ht="10.5" customHeight="1">
      <c r="B31" s="219"/>
      <c r="C31" s="219"/>
      <c r="D31" s="222"/>
      <c r="E31" s="225"/>
      <c r="F31" s="27" t="s">
        <v>70</v>
      </c>
      <c r="G31" s="212" t="s">
        <v>71</v>
      </c>
      <c r="H31" s="213"/>
      <c r="I31" s="214"/>
      <c r="K31" s="56" t="str">
        <f>SUBSTITUTE(SUBSTITUTE(G31,"その他:〔港名：",""),"〕","")</f>
        <v>　　　　　</v>
      </c>
      <c r="L31" s="169"/>
      <c r="M31" s="167"/>
      <c r="N31" s="167"/>
      <c r="O31" s="167"/>
      <c r="P31" s="167"/>
      <c r="Q31" s="167"/>
      <c r="R31" s="167"/>
      <c r="S31" s="167"/>
      <c r="T31" s="114"/>
      <c r="U31" s="122"/>
      <c r="V31" s="114"/>
      <c r="W31" s="115"/>
      <c r="X31" s="120"/>
      <c r="Y31" s="117"/>
      <c r="Z31" s="115"/>
      <c r="AA31" s="114"/>
      <c r="AB31" s="121"/>
      <c r="AC31" s="114"/>
      <c r="AD31" s="114"/>
      <c r="AE31" s="119"/>
    </row>
    <row r="32" spans="1:31" ht="10.5" customHeight="1">
      <c r="B32" s="217"/>
      <c r="C32" s="217"/>
      <c r="D32" s="220"/>
      <c r="E32" s="223" t="s">
        <v>64</v>
      </c>
      <c r="F32" s="226" t="s">
        <v>68</v>
      </c>
      <c r="G32" s="19" t="s">
        <v>68</v>
      </c>
      <c r="H32" s="32"/>
      <c r="I32" s="21" t="s">
        <v>66</v>
      </c>
      <c r="K32" s="56"/>
      <c r="L32" s="169" t="str">
        <f t="shared" si="0"/>
        <v/>
      </c>
      <c r="M32" s="167" t="str">
        <f t="shared" si="1"/>
        <v/>
      </c>
      <c r="N32" s="167"/>
      <c r="O32" s="167"/>
      <c r="P32" s="167"/>
      <c r="Q32" s="167"/>
      <c r="R32" s="167"/>
      <c r="S32" s="167"/>
      <c r="T32" s="114" t="str">
        <f>IF(ISNUMBER(H32)*1,B32,"")</f>
        <v/>
      </c>
      <c r="U32" s="122"/>
      <c r="V32" s="114"/>
      <c r="W32" s="115"/>
      <c r="X32" s="120"/>
      <c r="Y32" s="117" t="str">
        <f>IF(ISNUMBER(H32)*1,C32,"")</f>
        <v/>
      </c>
      <c r="Z32" s="115" t="str">
        <f>IF(ISNUMBER(H32)*1,IF(F32=$Z$8,1, IF(F32=$Z$9, 2,IF(F32=$Z$10, 2, IF(F32=$Z$11, 3,"")))),"")</f>
        <v/>
      </c>
      <c r="AA32" s="114" t="str">
        <f>IF(ISNUMBER(H32)*1,IF(F32=$Z$8,"直接", IF(F32=$Z$9,"間接",IF(F32=$Z$10,"間接", IF(F32=$Z$11,"その他","")))),"")</f>
        <v/>
      </c>
      <c r="AB32" s="118" t="str">
        <f>IF(G32="①酒田港",1, IF(G32="②仙台港", 2,IF(G32="③東京港又は横浜港", 3, IF(G32="④新潟港", 4,IF(G32="⑤仙台空港", 5,IF(G32="⑥成田空港",6, IF(G32="⑦その他(下欄に港名を記入)", 7,IF(G32="⑧不明",8, "　"))))))))</f>
        <v>　</v>
      </c>
      <c r="AC32" s="114" t="str">
        <f>IF(G32=$AC$8,"酒田港", IF(G32=$AC$9, "仙台港",IF(G32=$AC$10,"東京港又は横浜港", IF(G32=$AC$11, "新潟港",IF(G32=$AC$12, "仙台空港",IF(G32=$AC$13,"成田空港", IF(G32=$AC$14,"その他",IF(G32=$AC$15,"不明", "　"))))))))</f>
        <v>　</v>
      </c>
      <c r="AD32" s="114" t="str">
        <f>IF(G32=$AC$14,K36,"")</f>
        <v/>
      </c>
      <c r="AE32" s="119">
        <f>ROUND(D32*H32/100,0)</f>
        <v>0</v>
      </c>
    </row>
    <row r="33" spans="2:31" ht="10.5" customHeight="1">
      <c r="B33" s="218"/>
      <c r="C33" s="218"/>
      <c r="D33" s="221"/>
      <c r="E33" s="224"/>
      <c r="F33" s="227"/>
      <c r="G33" s="23" t="s">
        <v>68</v>
      </c>
      <c r="H33" s="28"/>
      <c r="I33" s="25" t="s">
        <v>66</v>
      </c>
      <c r="K33" s="56"/>
      <c r="L33" s="169" t="str">
        <f t="shared" si="0"/>
        <v/>
      </c>
      <c r="M33" s="167" t="str">
        <f t="shared" si="1"/>
        <v/>
      </c>
      <c r="N33" s="167"/>
      <c r="O33" s="167"/>
      <c r="P33" s="167"/>
      <c r="Q33" s="167"/>
      <c r="R33" s="167"/>
      <c r="S33" s="167"/>
      <c r="T33" s="114" t="str">
        <f>IF(ISNUMBER(H33)*1,B32,"")</f>
        <v/>
      </c>
      <c r="U33" s="122"/>
      <c r="V33" s="114"/>
      <c r="W33" s="115"/>
      <c r="X33" s="120"/>
      <c r="Y33" s="117" t="str">
        <f>IF(ISNUMBER(H33)*1,C32,"")</f>
        <v/>
      </c>
      <c r="Z33" s="115" t="str">
        <f>IF(ISNUMBER(H33)*1,IF(F32=$Z$8,1, IF(F32=$Z$9, 2,IF(F32=$Z$10, 2, IF(F32=$Z$11, 3,"")))),"")</f>
        <v/>
      </c>
      <c r="AA33" s="114" t="str">
        <f>IF(ISNUMBER(H33)*1,IF(F32=$Z$8,"直接", IF(F32=$Z$9,"間接",IF(F32=$Z$10,"間接", IF(F32=$Z$11,"その他","")))),"")</f>
        <v/>
      </c>
      <c r="AB33" s="118" t="str">
        <f>IF(G33="①酒田港",1, IF(G33="②仙台港", 2,IF(G33="③東京港又は横浜港", 3, IF(G33="④新潟港", 4,IF(G33="⑤仙台空港", 5,IF(G33="⑥成田空港",6, IF(G33="⑦その他(下欄に港名を記入)", 7,IF(G33="⑧不明",8, "　"))))))))</f>
        <v>　</v>
      </c>
      <c r="AC33" s="114" t="str">
        <f t="shared" ref="AC33:AC35" si="4">IF(G33=$AC$8,"酒田港", IF(G33=$AC$9, "仙台港",IF(G33=$AC$10,"東京港又は横浜港", IF(G33=$AC$11, "新潟港",IF(G33=$AC$12, "仙台空港",IF(G33=$AC$13,"成田空港", IF(G33=$AC$14,"その他",IF(G33=$AC$15,"不明", "　"))))))))</f>
        <v>　</v>
      </c>
      <c r="AD33" s="114" t="str">
        <f>IF(G33=$AC$14,K36,"")</f>
        <v/>
      </c>
      <c r="AE33" s="119">
        <f>ROUND(D32*H33/100,0)</f>
        <v>0</v>
      </c>
    </row>
    <row r="34" spans="2:31" ht="10.5" customHeight="1">
      <c r="B34" s="218"/>
      <c r="C34" s="218"/>
      <c r="D34" s="221"/>
      <c r="E34" s="224"/>
      <c r="F34" s="227"/>
      <c r="G34" s="23" t="s">
        <v>68</v>
      </c>
      <c r="H34" s="28"/>
      <c r="I34" s="25" t="s">
        <v>66</v>
      </c>
      <c r="K34" s="56"/>
      <c r="L34" s="169" t="str">
        <f t="shared" si="0"/>
        <v/>
      </c>
      <c r="M34" s="167" t="str">
        <f t="shared" si="1"/>
        <v/>
      </c>
      <c r="N34" s="167"/>
      <c r="O34" s="167"/>
      <c r="P34" s="167"/>
      <c r="Q34" s="167"/>
      <c r="R34" s="167"/>
      <c r="S34" s="167"/>
      <c r="T34" s="114" t="str">
        <f>IF(ISNUMBER(H34)*1,B32,"")</f>
        <v/>
      </c>
      <c r="U34" s="115"/>
      <c r="V34" s="114"/>
      <c r="W34" s="115"/>
      <c r="X34" s="120"/>
      <c r="Y34" s="117" t="str">
        <f>IF(ISNUMBER(H34)*1,C32,"")</f>
        <v/>
      </c>
      <c r="Z34" s="115" t="str">
        <f>IF(ISNUMBER(H34)*1,IF(F32=$Z$8,1, IF(F32=$Z$9, 2,IF(F32=$Z$10, 2, IF(F32=$Z$11, 3,"")))),"")</f>
        <v/>
      </c>
      <c r="AA34" s="114" t="str">
        <f>IF(ISNUMBER(H34)*1,IF(F32=$Z$8,"直接", IF(F32=$Z$9,"間接",IF(F32=$Z$10,"間接", IF(F32=$Z$11,"その他","")))),"")</f>
        <v/>
      </c>
      <c r="AB34" s="118" t="str">
        <f>IF(G34="①酒田港",1, IF(G34="②仙台港", 2,IF(G34="③東京港又は横浜港", 3, IF(G34="④新潟港", 4,IF(G34="⑤仙台空港", 5,IF(G34="⑥成田空港",6, IF(G34="⑦その他(下欄に港名を記入)", 7,IF(G34="⑧不明",8, "　"))))))))</f>
        <v>　</v>
      </c>
      <c r="AC34" s="114" t="str">
        <f>IF(G34=$AC$8,"酒田港", IF(G34=$AC$9, "仙台港",IF(G34=$AC$10,"東京港又は横浜港", IF(G34=$AC$11, "新潟港",IF(G34=$AC$12, "仙台空港",IF(G34=$AC$13,"成田空港", IF(G34=$AC$14,"その他",IF(G34=$AC$15,"不明", "　"))))))))</f>
        <v>　</v>
      </c>
      <c r="AD34" s="114" t="str">
        <f>IF(G34=$AC$14,K36,"")</f>
        <v/>
      </c>
      <c r="AE34" s="119">
        <f>ROUND(D32*H34/100,0)</f>
        <v>0</v>
      </c>
    </row>
    <row r="35" spans="2:31" ht="10.5" customHeight="1">
      <c r="B35" s="218"/>
      <c r="C35" s="218"/>
      <c r="D35" s="221"/>
      <c r="E35" s="224"/>
      <c r="F35" s="26" t="s">
        <v>69</v>
      </c>
      <c r="G35" s="23" t="s">
        <v>68</v>
      </c>
      <c r="H35" s="28"/>
      <c r="I35" s="25" t="s">
        <v>66</v>
      </c>
      <c r="K35" s="56"/>
      <c r="L35" s="169" t="str">
        <f t="shared" si="0"/>
        <v/>
      </c>
      <c r="M35" s="167" t="str">
        <f t="shared" si="1"/>
        <v/>
      </c>
      <c r="N35" s="167"/>
      <c r="O35" s="167"/>
      <c r="P35" s="167"/>
      <c r="Q35" s="167"/>
      <c r="R35" s="167"/>
      <c r="S35" s="167"/>
      <c r="T35" s="114" t="str">
        <f>IF(ISNUMBER(H35)*1,B32,"")</f>
        <v/>
      </c>
      <c r="U35" s="115"/>
      <c r="V35" s="114"/>
      <c r="W35" s="115"/>
      <c r="X35" s="120"/>
      <c r="Y35" s="117" t="str">
        <f>IF(ISNUMBER(H35)*1,C32,"")</f>
        <v/>
      </c>
      <c r="Z35" s="115" t="str">
        <f>IF(ISNUMBER(H35)*1,IF(F32=$Z$8,1, IF(F32=$Z$9, 2,IF(F32=$Z$10, 2, IF(F32=$Z$11, 3,"")))),"")</f>
        <v/>
      </c>
      <c r="AA35" s="114" t="str">
        <f>IF(ISNUMBER(H35)*1,IF(F32=$Z$8,"直接", IF(F32=$Z$9,"間接",IF(F32=$Z$10,"間接", IF(F32=$Z$11,"その他","")))),"")</f>
        <v/>
      </c>
      <c r="AB35" s="118" t="str">
        <f>IF(G35="①酒田港",1, IF(G35="②仙台港", 2,IF(G35="③東京港又は横浜港", 3, IF(G35="④新潟港", 4,IF(G35="⑤仙台空港", 5,IF(G35="⑥成田空港",6, IF(G35="⑦その他(下欄に港名を記入)", 7,IF(G35="⑧不明",8, "　"))))))))</f>
        <v>　</v>
      </c>
      <c r="AC35" s="114" t="str">
        <f t="shared" si="4"/>
        <v>　</v>
      </c>
      <c r="AD35" s="114" t="str">
        <f>IF(G35=$AC$14,K36,"")</f>
        <v/>
      </c>
      <c r="AE35" s="119">
        <f>ROUND(D32*H35/100,0)</f>
        <v>0</v>
      </c>
    </row>
    <row r="36" spans="2:31" ht="10.5" customHeight="1">
      <c r="B36" s="219"/>
      <c r="C36" s="219"/>
      <c r="D36" s="222"/>
      <c r="E36" s="225"/>
      <c r="F36" s="27" t="s">
        <v>70</v>
      </c>
      <c r="G36" s="212" t="s">
        <v>71</v>
      </c>
      <c r="H36" s="213"/>
      <c r="I36" s="214"/>
      <c r="K36" s="56" t="str">
        <f>SUBSTITUTE(SUBSTITUTE(G36,"その他:〔港名：",""),"〕","")</f>
        <v>　　　　　</v>
      </c>
      <c r="L36" s="169"/>
      <c r="M36" s="167"/>
      <c r="N36" s="167"/>
      <c r="O36" s="167"/>
      <c r="P36" s="167"/>
      <c r="Q36" s="167"/>
      <c r="R36" s="167"/>
      <c r="S36" s="167"/>
      <c r="T36" s="114"/>
      <c r="U36" s="115"/>
      <c r="V36" s="114"/>
      <c r="W36" s="115"/>
      <c r="X36" s="120"/>
      <c r="Y36" s="117"/>
      <c r="Z36" s="115"/>
      <c r="AA36" s="114"/>
      <c r="AB36" s="121"/>
      <c r="AC36" s="114"/>
      <c r="AD36" s="114"/>
      <c r="AE36" s="119"/>
    </row>
    <row r="37" spans="2:31" ht="10.5" customHeight="1">
      <c r="B37" s="217"/>
      <c r="C37" s="217"/>
      <c r="D37" s="220"/>
      <c r="E37" s="223" t="s">
        <v>64</v>
      </c>
      <c r="F37" s="226" t="s">
        <v>68</v>
      </c>
      <c r="G37" s="19" t="s">
        <v>68</v>
      </c>
      <c r="H37" s="32"/>
      <c r="I37" s="21" t="s">
        <v>66</v>
      </c>
      <c r="K37" s="56"/>
      <c r="L37" s="169" t="str">
        <f t="shared" si="0"/>
        <v/>
      </c>
      <c r="M37" s="167" t="str">
        <f t="shared" si="1"/>
        <v/>
      </c>
      <c r="N37" s="167"/>
      <c r="O37" s="167"/>
      <c r="P37" s="167"/>
      <c r="Q37" s="167"/>
      <c r="R37" s="167"/>
      <c r="S37" s="167"/>
      <c r="T37" s="114" t="str">
        <f>IF(ISNUMBER(H37)*1,B37,"")</f>
        <v/>
      </c>
      <c r="U37" s="115"/>
      <c r="V37" s="114"/>
      <c r="W37" s="115"/>
      <c r="X37" s="120"/>
      <c r="Y37" s="117" t="str">
        <f>IF(ISNUMBER(H37)*1,C37,"")</f>
        <v/>
      </c>
      <c r="Z37" s="115" t="str">
        <f>IF(ISNUMBER(H37)*1,IF(F37=$Z$8,1, IF(F37=$Z$9, 2,IF(F37=$Z$10, 2, IF(F37=$Z$11, 3,"")))),"")</f>
        <v/>
      </c>
      <c r="AA37" s="114" t="str">
        <f>IF(ISNUMBER(H37)*1,IF(F37=$Z$8,"直接", IF(F37=$Z$9,"間接",IF(F37=$Z$10,"間接", IF(F37=$Z$11,"その他","")))),"")</f>
        <v/>
      </c>
      <c r="AB37" s="118" t="str">
        <f>IF(G37="①酒田港",1, IF(G37="②仙台港", 2,IF(G37="③東京港又は横浜港", 3, IF(G37="④新潟港", 4,IF(G37="⑤仙台空港", 5,IF(G37="⑥成田空港",6, IF(G37="⑦その他(下欄に港名を記入)", 7,IF(G37="⑧不明",8, "　"))))))))</f>
        <v>　</v>
      </c>
      <c r="AC37" s="114" t="str">
        <f>IF(G37=$AC$8,"酒田港", IF(G37=$AC$9, "仙台港",IF(G37=$AC$10,"東京港又は横浜港", IF(G37=$AC$11, "新潟港",IF(G37=$AC$12, "仙台空港",IF(G37=$AC$13,"成田空港", IF(G37=$AC$14,"その他",IF(G37=$AC$15,"不明", "　"))))))))</f>
        <v>　</v>
      </c>
      <c r="AD37" s="114" t="str">
        <f>IF(G37=$AC$14,K41,"")</f>
        <v/>
      </c>
      <c r="AE37" s="119">
        <f>ROUND(D37*H37/100,0)</f>
        <v>0</v>
      </c>
    </row>
    <row r="38" spans="2:31" ht="10.5" customHeight="1">
      <c r="B38" s="218"/>
      <c r="C38" s="218"/>
      <c r="D38" s="221"/>
      <c r="E38" s="224"/>
      <c r="F38" s="227"/>
      <c r="G38" s="23" t="s">
        <v>68</v>
      </c>
      <c r="H38" s="28"/>
      <c r="I38" s="25" t="s">
        <v>66</v>
      </c>
      <c r="K38" s="56"/>
      <c r="L38" s="169" t="str">
        <f t="shared" si="0"/>
        <v/>
      </c>
      <c r="M38" s="167" t="str">
        <f t="shared" si="1"/>
        <v/>
      </c>
      <c r="N38" s="167"/>
      <c r="O38" s="167"/>
      <c r="P38" s="167"/>
      <c r="Q38" s="167"/>
      <c r="R38" s="167"/>
      <c r="S38" s="167"/>
      <c r="T38" s="114" t="str">
        <f>IF(ISNUMBER(H38)*1,B37,"")</f>
        <v/>
      </c>
      <c r="U38" s="115"/>
      <c r="V38" s="114"/>
      <c r="W38" s="115"/>
      <c r="X38" s="120"/>
      <c r="Y38" s="117" t="str">
        <f>IF(ISNUMBER(H38)*1,C37,"")</f>
        <v/>
      </c>
      <c r="Z38" s="115" t="str">
        <f>IF(ISNUMBER(H38)*1,IF(F37=$Z$8,1, IF(F37=$Z$9, 2,IF(F37=$Z$10, 2, IF(F37=$Z$11, 3,"")))),"")</f>
        <v/>
      </c>
      <c r="AA38" s="114" t="str">
        <f>IF(ISNUMBER(H38)*1,IF(F37=$Z$8,"直接", IF(F37=$Z$9,"間接",IF(F37=$Z$10,"間接", IF(F37=$Z$11,"その他","")))),"")</f>
        <v/>
      </c>
      <c r="AB38" s="118" t="str">
        <f>IF(G38="①酒田港",1, IF(G38="②仙台港", 2,IF(G38="③東京港又は横浜港", 3, IF(G38="④新潟港", 4,IF(G38="⑤仙台空港", 5,IF(G38="⑥成田空港",6, IF(G38="⑦その他(下欄に港名を記入)", 7,IF(G38="⑧不明",8, "　"))))))))</f>
        <v>　</v>
      </c>
      <c r="AC38" s="114" t="str">
        <f t="shared" ref="AC38:AC40" si="5">IF(G38=$AC$8,"酒田港", IF(G38=$AC$9, "仙台港",IF(G38=$AC$10,"東京港又は横浜港", IF(G38=$AC$11, "新潟港",IF(G38=$AC$12, "仙台空港",IF(G38=$AC$13,"成田空港", IF(G38=$AC$14,"その他",IF(G38=$AC$15,"不明", "　"))))))))</f>
        <v>　</v>
      </c>
      <c r="AD38" s="114" t="str">
        <f>IF(G38=$AC$14,K41,"")</f>
        <v/>
      </c>
      <c r="AE38" s="119">
        <f>ROUND(D37*H38/100,0)</f>
        <v>0</v>
      </c>
    </row>
    <row r="39" spans="2:31" ht="10.5" customHeight="1">
      <c r="B39" s="218"/>
      <c r="C39" s="218"/>
      <c r="D39" s="221"/>
      <c r="E39" s="224"/>
      <c r="F39" s="227"/>
      <c r="G39" s="23" t="s">
        <v>68</v>
      </c>
      <c r="H39" s="28"/>
      <c r="I39" s="25" t="s">
        <v>66</v>
      </c>
      <c r="K39" s="56"/>
      <c r="L39" s="169" t="str">
        <f t="shared" si="0"/>
        <v/>
      </c>
      <c r="M39" s="167" t="str">
        <f t="shared" si="1"/>
        <v/>
      </c>
      <c r="N39" s="167"/>
      <c r="O39" s="167"/>
      <c r="P39" s="167"/>
      <c r="Q39" s="167"/>
      <c r="R39" s="167"/>
      <c r="S39" s="167"/>
      <c r="T39" s="114" t="str">
        <f>IF(ISNUMBER(H39)*1,B37,"")</f>
        <v/>
      </c>
      <c r="U39" s="115"/>
      <c r="V39" s="114"/>
      <c r="W39" s="115"/>
      <c r="X39" s="120"/>
      <c r="Y39" s="117" t="str">
        <f>IF(ISNUMBER(H39)*1,C37,"")</f>
        <v/>
      </c>
      <c r="Z39" s="115" t="str">
        <f>IF(ISNUMBER(H39)*1,IF(F37=$Z$8,1, IF(F37=$Z$9, 2,IF(F37=$Z$10, 2, IF(F37=$Z$11, 3,"")))),"")</f>
        <v/>
      </c>
      <c r="AA39" s="114" t="str">
        <f>IF(ISNUMBER(H39)*1,IF(F37=$Z$8,"直接", IF(F37=$Z$9,"間接",IF(F37=$Z$10,"間接", IF(F37=$Z$11,"その他","")))),"")</f>
        <v/>
      </c>
      <c r="AB39" s="118" t="str">
        <f>IF(G39="①酒田港",1, IF(G39="②仙台港", 2,IF(G39="③東京港又は横浜港", 3, IF(G39="④新潟港", 4,IF(G39="⑤仙台空港", 5,IF(G39="⑥成田空港",6, IF(G39="⑦その他(下欄に港名を記入)", 7,IF(G39="⑧不明",8, "　"))))))))</f>
        <v>　</v>
      </c>
      <c r="AC39" s="114" t="str">
        <f>IF(G39=$AC$8,"酒田港", IF(G39=$AC$9, "仙台港",IF(G39=$AC$10,"東京港又は横浜港", IF(G39=$AC$11, "新潟港",IF(G39=$AC$12, "仙台空港",IF(G39=$AC$13,"成田空港", IF(G39=$AC$14,"その他",IF(G39=$AC$15,"不明", "　"))))))))</f>
        <v>　</v>
      </c>
      <c r="AD39" s="114" t="str">
        <f>IF(G39=$AC$14,K41,"")</f>
        <v/>
      </c>
      <c r="AE39" s="119">
        <f>ROUND(D37*H39/100,0)</f>
        <v>0</v>
      </c>
    </row>
    <row r="40" spans="2:31" ht="10.5" customHeight="1">
      <c r="B40" s="218"/>
      <c r="C40" s="218"/>
      <c r="D40" s="221"/>
      <c r="E40" s="224"/>
      <c r="F40" s="26" t="s">
        <v>69</v>
      </c>
      <c r="G40" s="23" t="s">
        <v>68</v>
      </c>
      <c r="H40" s="28"/>
      <c r="I40" s="25" t="s">
        <v>66</v>
      </c>
      <c r="K40" s="56"/>
      <c r="L40" s="169" t="str">
        <f t="shared" si="0"/>
        <v/>
      </c>
      <c r="M40" s="167" t="str">
        <f t="shared" si="1"/>
        <v/>
      </c>
      <c r="N40" s="167"/>
      <c r="O40" s="167"/>
      <c r="P40" s="167"/>
      <c r="Q40" s="167"/>
      <c r="R40" s="167"/>
      <c r="S40" s="167"/>
      <c r="T40" s="114" t="str">
        <f>IF(ISNUMBER(H40)*1,B37,"")</f>
        <v/>
      </c>
      <c r="U40" s="115"/>
      <c r="V40" s="114"/>
      <c r="W40" s="115"/>
      <c r="X40" s="120"/>
      <c r="Y40" s="117" t="str">
        <f>IF(ISNUMBER(H40)*1,C37,"")</f>
        <v/>
      </c>
      <c r="Z40" s="115" t="str">
        <f>IF(ISNUMBER(H40)*1,IF(F37=$Z$8,1, IF(F37=$Z$9, 2,IF(F37=$Z$10, 2, IF(F37=$Z$11, 3,"")))),"")</f>
        <v/>
      </c>
      <c r="AA40" s="114" t="str">
        <f>IF(ISNUMBER(H40)*1,IF(F37=$Z$8,"直接", IF(F37=$Z$9,"間接",IF(F37=$Z$10,"間接", IF(F37=$Z$11,"その他","")))),"")</f>
        <v/>
      </c>
      <c r="AB40" s="118" t="str">
        <f>IF(G40="①酒田港",1, IF(G40="②仙台港", 2,IF(G40="③東京港又は横浜港", 3, IF(G40="④新潟港", 4,IF(G40="⑤仙台空港", 5,IF(G40="⑥成田空港",6, IF(G40="⑦その他(下欄に港名を記入)", 7,IF(G40="⑧不明",8, "　"))))))))</f>
        <v>　</v>
      </c>
      <c r="AC40" s="114" t="str">
        <f t="shared" si="5"/>
        <v>　</v>
      </c>
      <c r="AD40" s="114" t="str">
        <f>IF(G40=$AC$14,K41,"")</f>
        <v/>
      </c>
      <c r="AE40" s="119">
        <f>ROUND(D37*H40/100,0)</f>
        <v>0</v>
      </c>
    </row>
    <row r="41" spans="2:31" ht="10.5" customHeight="1">
      <c r="B41" s="219"/>
      <c r="C41" s="219"/>
      <c r="D41" s="222"/>
      <c r="E41" s="225"/>
      <c r="F41" s="27" t="s">
        <v>70</v>
      </c>
      <c r="G41" s="212" t="s">
        <v>71</v>
      </c>
      <c r="H41" s="213"/>
      <c r="I41" s="214"/>
      <c r="K41" s="56" t="str">
        <f>SUBSTITUTE(SUBSTITUTE(G41,"その他:〔港名：",""),"〕","")</f>
        <v>　　　　　</v>
      </c>
      <c r="L41" s="169"/>
      <c r="M41" s="167"/>
      <c r="N41" s="167"/>
      <c r="O41" s="167"/>
      <c r="P41" s="167"/>
      <c r="Q41" s="167"/>
      <c r="R41" s="167"/>
      <c r="S41" s="167"/>
      <c r="T41" s="114"/>
      <c r="U41" s="115"/>
      <c r="V41" s="114"/>
      <c r="W41" s="115"/>
      <c r="X41" s="120"/>
      <c r="Y41" s="117"/>
      <c r="Z41" s="115"/>
      <c r="AA41" s="114"/>
      <c r="AB41" s="121"/>
      <c r="AC41" s="114"/>
      <c r="AD41" s="114"/>
      <c r="AE41" s="119"/>
    </row>
    <row r="42" spans="2:31" ht="10.5" customHeight="1">
      <c r="B42" s="217"/>
      <c r="C42" s="217"/>
      <c r="D42" s="220"/>
      <c r="E42" s="223" t="s">
        <v>64</v>
      </c>
      <c r="F42" s="226" t="s">
        <v>68</v>
      </c>
      <c r="G42" s="19" t="s">
        <v>68</v>
      </c>
      <c r="H42" s="32"/>
      <c r="I42" s="21" t="s">
        <v>66</v>
      </c>
      <c r="K42" s="56"/>
      <c r="L42" s="169" t="str">
        <f t="shared" si="0"/>
        <v/>
      </c>
      <c r="M42" s="167" t="str">
        <f t="shared" si="1"/>
        <v/>
      </c>
      <c r="N42" s="167"/>
      <c r="O42" s="167"/>
      <c r="P42" s="167"/>
      <c r="Q42" s="167"/>
      <c r="R42" s="167"/>
      <c r="S42" s="167"/>
      <c r="T42" s="114" t="str">
        <f>IF(ISNUMBER(H42)*1,B42,"")</f>
        <v/>
      </c>
      <c r="U42" s="115"/>
      <c r="V42" s="114"/>
      <c r="W42" s="115"/>
      <c r="X42" s="120"/>
      <c r="Y42" s="117" t="str">
        <f>IF(ISNUMBER(H42)*1,C42,"")</f>
        <v/>
      </c>
      <c r="Z42" s="115" t="str">
        <f>IF(ISNUMBER(H42)*1,IF(F42=$Z$8,1, IF(F42=$Z$9, 2,IF(F42=$Z$10, 2, IF(F42=$Z$11, 3,"")))),"")</f>
        <v/>
      </c>
      <c r="AA42" s="114" t="str">
        <f>IF(ISNUMBER(H42)*1,IF(F42=$Z$8,"直接", IF(F42=$Z$9,"間接",IF(F42=$Z$10,"間接", IF(F42=$Z$11,"その他","")))),"")</f>
        <v/>
      </c>
      <c r="AB42" s="118" t="str">
        <f>IF(G42="①酒田港",1, IF(G42="②仙台港", 2,IF(G42="③東京港又は横浜港", 3, IF(G42="④新潟港", 4,IF(G42="⑤仙台空港", 5,IF(G42="⑥成田空港",6, IF(G42="⑦その他(下欄に港名を記入)", 7,IF(G42="⑧不明",8, "　"))))))))</f>
        <v>　</v>
      </c>
      <c r="AC42" s="114" t="str">
        <f>IF(G42=$AC$8,"酒田港", IF(G42=$AC$9, "仙台港",IF(G42=$AC$10,"東京港又は横浜港", IF(G42=$AC$11, "新潟港",IF(G42=$AC$12, "仙台空港",IF(G42=$AC$13,"成田空港", IF(G42=$AC$14,"その他",IF(G42=$AC$15,"不明", "　"))))))))</f>
        <v>　</v>
      </c>
      <c r="AD42" s="114" t="str">
        <f>IF(G42=$AC$14,K46,"")</f>
        <v/>
      </c>
      <c r="AE42" s="119">
        <f>ROUND(D42*H42/100,0)</f>
        <v>0</v>
      </c>
    </row>
    <row r="43" spans="2:31" ht="10.5" customHeight="1">
      <c r="B43" s="218"/>
      <c r="C43" s="218"/>
      <c r="D43" s="221"/>
      <c r="E43" s="224"/>
      <c r="F43" s="227"/>
      <c r="G43" s="23" t="s">
        <v>68</v>
      </c>
      <c r="H43" s="28"/>
      <c r="I43" s="25" t="s">
        <v>66</v>
      </c>
      <c r="K43" s="56"/>
      <c r="L43" s="169" t="str">
        <f t="shared" si="0"/>
        <v/>
      </c>
      <c r="M43" s="167" t="str">
        <f t="shared" si="1"/>
        <v/>
      </c>
      <c r="N43" s="167"/>
      <c r="O43" s="167"/>
      <c r="P43" s="167"/>
      <c r="Q43" s="167"/>
      <c r="R43" s="167"/>
      <c r="S43" s="167"/>
      <c r="T43" s="114" t="str">
        <f>IF(ISNUMBER(H43)*1,B42,"")</f>
        <v/>
      </c>
      <c r="U43" s="115"/>
      <c r="V43" s="114"/>
      <c r="W43" s="115"/>
      <c r="X43" s="120"/>
      <c r="Y43" s="117" t="str">
        <f>IF(ISNUMBER(H43)*1,C42,"")</f>
        <v/>
      </c>
      <c r="Z43" s="115" t="str">
        <f>IF(ISNUMBER(H43)*1,IF(F42=$Z$8,1, IF(F42=$Z$9, 2,IF(F42=$Z$10, 2, IF(F42=$Z$11, 3,"")))),"")</f>
        <v/>
      </c>
      <c r="AA43" s="114" t="str">
        <f>IF(ISNUMBER(H43)*1,IF(F42=$Z$8,"直接", IF(F42=$Z$9,"間接",IF(F42=$Z$10,"間接", IF(F42=$Z$11,"その他","")))),"")</f>
        <v/>
      </c>
      <c r="AB43" s="118" t="str">
        <f>IF(G43="①酒田港",1, IF(G43="②仙台港", 2,IF(G43="③東京港又は横浜港", 3, IF(G43="④新潟港", 4,IF(G43="⑤仙台空港", 5,IF(G43="⑥成田空港",6, IF(G43="⑦その他(下欄に港名を記入)", 7,IF(G43="⑧不明",8, "　"))))))))</f>
        <v>　</v>
      </c>
      <c r="AC43" s="114" t="str">
        <f t="shared" ref="AC43" si="6">IF(G43=$AC$8,"酒田港", IF(G43=$AC$9, "仙台港",IF(G43=$AC$10,"東京港又は横浜港", IF(G43=$AC$11, "新潟港",IF(G43=$AC$12, "仙台空港",IF(G43=$AC$13,"成田空港", IF(G43=$AC$14,"その他",IF(G43=$AC$15,"不明", "　"))))))))</f>
        <v>　</v>
      </c>
      <c r="AD43" s="114" t="str">
        <f>IF(G43=$AC$14,K46,"")</f>
        <v/>
      </c>
      <c r="AE43" s="119">
        <f>ROUND(D42*H43/100,0)</f>
        <v>0</v>
      </c>
    </row>
    <row r="44" spans="2:31" ht="10.5" customHeight="1">
      <c r="B44" s="218"/>
      <c r="C44" s="218"/>
      <c r="D44" s="221"/>
      <c r="E44" s="224"/>
      <c r="F44" s="227"/>
      <c r="G44" s="23" t="s">
        <v>68</v>
      </c>
      <c r="H44" s="28"/>
      <c r="I44" s="25" t="s">
        <v>66</v>
      </c>
      <c r="K44" s="56"/>
      <c r="L44" s="169" t="str">
        <f t="shared" si="0"/>
        <v/>
      </c>
      <c r="M44" s="167" t="str">
        <f t="shared" si="1"/>
        <v/>
      </c>
      <c r="N44" s="167"/>
      <c r="O44" s="167"/>
      <c r="P44" s="167"/>
      <c r="Q44" s="167"/>
      <c r="R44" s="167"/>
      <c r="S44" s="167"/>
      <c r="T44" s="114" t="str">
        <f>IF(ISNUMBER(H44)*1,B42,"")</f>
        <v/>
      </c>
      <c r="U44" s="115"/>
      <c r="V44" s="114"/>
      <c r="W44" s="115"/>
      <c r="X44" s="120"/>
      <c r="Y44" s="117" t="str">
        <f>IF(ISNUMBER(H44)*1,C42,"")</f>
        <v/>
      </c>
      <c r="Z44" s="115" t="str">
        <f>IF(ISNUMBER(H44)*1,IF(F42=$Z$8,1, IF(F42=$Z$9, 2,IF(F42=$Z$10, 2, IF(F42=$Z$11, 3,"")))),"")</f>
        <v/>
      </c>
      <c r="AA44" s="114" t="str">
        <f>IF(ISNUMBER(H44)*1,IF(F42=$Z$8,"直接", IF(F42=$Z$9,"間接",IF(F42=$Z$10,"間接", IF(F42=$Z$11,"その他","")))),"")</f>
        <v/>
      </c>
      <c r="AB44" s="118" t="str">
        <f>IF(G44="①酒田港",1, IF(G44="②仙台港", 2,IF(G44="③東京港又は横浜港", 3, IF(G44="④新潟港", 4,IF(G44="⑤仙台空港", 5,IF(G44="⑥成田空港",6, IF(G44="⑦その他(下欄に港名を記入)", 7,IF(G44="⑧不明",8, "　"))))))))</f>
        <v>　</v>
      </c>
      <c r="AC44" s="114" t="str">
        <f>IF(G44=$AC$8,"酒田港", IF(G44=$AC$9, "仙台港",IF(G44=$AC$10,"東京港又は横浜港", IF(G44=$AC$11, "新潟港",IF(G44=$AC$12, "仙台空港",IF(G44=$AC$13,"成田空港", IF(G44=$AC$14,"その他",IF(G44=$AC$15,"不明", "　"))))))))</f>
        <v>　</v>
      </c>
      <c r="AD44" s="114" t="str">
        <f>IF(G44=$AC$14,K46,"")</f>
        <v/>
      </c>
      <c r="AE44" s="119">
        <f>ROUND(D42*H44/100,0)</f>
        <v>0</v>
      </c>
    </row>
    <row r="45" spans="2:31" ht="10.5" customHeight="1">
      <c r="B45" s="218"/>
      <c r="C45" s="218"/>
      <c r="D45" s="221"/>
      <c r="E45" s="224"/>
      <c r="F45" s="26" t="s">
        <v>69</v>
      </c>
      <c r="G45" s="23" t="s">
        <v>216</v>
      </c>
      <c r="H45" s="28"/>
      <c r="I45" s="25" t="s">
        <v>66</v>
      </c>
      <c r="K45" s="56"/>
      <c r="L45" s="169" t="str">
        <f t="shared" si="0"/>
        <v/>
      </c>
      <c r="M45" s="167" t="str">
        <f t="shared" si="1"/>
        <v/>
      </c>
      <c r="N45" s="167"/>
      <c r="O45" s="167"/>
      <c r="P45" s="167"/>
      <c r="Q45" s="167"/>
      <c r="R45" s="167"/>
      <c r="S45" s="167"/>
      <c r="T45" s="114" t="str">
        <f>IF(ISNUMBER(H45)*1,B42,"")</f>
        <v/>
      </c>
      <c r="U45" s="115"/>
      <c r="V45" s="114"/>
      <c r="W45" s="115"/>
      <c r="X45" s="120"/>
      <c r="Y45" s="117" t="str">
        <f>IF(ISNUMBER(H45)*1,C42,"")</f>
        <v/>
      </c>
      <c r="Z45" s="115" t="str">
        <f>IF(ISNUMBER(H45)*1,IF(F42=$Z$8,1, IF(F42=$Z$9, 2,IF(F42=$Z$10, 2, IF(F42=$Z$11, 3,"")))),"")</f>
        <v/>
      </c>
      <c r="AA45" s="114" t="str">
        <f>IF(ISNUMBER(H45)*1,IF(F42=$Z$8,"直接", IF(F42=$Z$9,"間接",IF(F42=$Z$10,"間接", IF(F42=$Z$11,"その他","")))),"")</f>
        <v/>
      </c>
      <c r="AB45" s="118" t="str">
        <f>IF(G45="①酒田港",1, IF(G45="②仙台港", 2,IF(G45="③東京港又は横浜港", 3, IF(G45="④新潟港", 4,IF(G45="⑤仙台空港", 5,IF(G45="⑥成田空港",6, IF(G45="⑦その他(下欄に港名を記入)", 7,IF(G45="⑧不明",8, "　"))))))))</f>
        <v>　</v>
      </c>
      <c r="AC45" s="114" t="str">
        <f>IF(G45=$AC$8,"酒田港", IF(G45=$AC$9, "仙台港",IF(G45=$AC$10,"東京港又は横浜港", IF(G45=$AC$11, "新潟港",IF(G45=$AC$12, "仙台空港",IF(G45=$AC$13,"成田空港", IF(G45=$AC$14,"その他",IF(G45=$AC$15,"不明", "　"))))))))</f>
        <v>　</v>
      </c>
      <c r="AD45" s="114" t="str">
        <f>IF(G45=$AC$14,K46,"")</f>
        <v/>
      </c>
      <c r="AE45" s="119">
        <f>ROUND(D42*H45/100,0)</f>
        <v>0</v>
      </c>
    </row>
    <row r="46" spans="2:31" ht="10.5" customHeight="1">
      <c r="B46" s="219"/>
      <c r="C46" s="219"/>
      <c r="D46" s="222"/>
      <c r="E46" s="225"/>
      <c r="F46" s="27" t="s">
        <v>70</v>
      </c>
      <c r="G46" s="212" t="s">
        <v>71</v>
      </c>
      <c r="H46" s="213"/>
      <c r="I46" s="214"/>
      <c r="K46" s="56" t="str">
        <f>SUBSTITUTE(SUBSTITUTE(G46,"その他:〔港名：",""),"〕","")</f>
        <v>　　　　　</v>
      </c>
      <c r="L46" s="169"/>
      <c r="M46" s="167"/>
      <c r="N46" s="167"/>
      <c r="O46" s="167"/>
      <c r="P46" s="167"/>
      <c r="Q46" s="167"/>
      <c r="R46" s="167"/>
      <c r="S46" s="167"/>
      <c r="T46" s="114"/>
      <c r="U46" s="115"/>
      <c r="V46" s="114"/>
      <c r="W46" s="115"/>
      <c r="X46" s="120"/>
      <c r="Y46" s="117"/>
      <c r="Z46" s="115"/>
      <c r="AA46" s="114"/>
      <c r="AB46" s="121"/>
      <c r="AC46" s="114"/>
      <c r="AD46" s="114"/>
      <c r="AE46" s="119"/>
    </row>
    <row r="47" spans="2:31" ht="10.5" customHeight="1">
      <c r="B47" s="217"/>
      <c r="C47" s="217"/>
      <c r="D47" s="220"/>
      <c r="E47" s="223" t="s">
        <v>64</v>
      </c>
      <c r="F47" s="226" t="s">
        <v>68</v>
      </c>
      <c r="G47" s="19" t="s">
        <v>68</v>
      </c>
      <c r="H47" s="32"/>
      <c r="I47" s="21" t="s">
        <v>66</v>
      </c>
      <c r="K47" s="56"/>
      <c r="L47" s="169" t="str">
        <f t="shared" si="0"/>
        <v/>
      </c>
      <c r="M47" s="167" t="str">
        <f t="shared" si="1"/>
        <v/>
      </c>
      <c r="N47" s="167"/>
      <c r="O47" s="167"/>
      <c r="P47" s="167"/>
      <c r="Q47" s="167"/>
      <c r="R47" s="167"/>
      <c r="S47" s="167"/>
      <c r="T47" s="114" t="str">
        <f>IF(ISNUMBER(H47)*1,B47,"")</f>
        <v/>
      </c>
      <c r="U47" s="115"/>
      <c r="V47" s="114"/>
      <c r="W47" s="115"/>
      <c r="X47" s="120"/>
      <c r="Y47" s="117" t="str">
        <f>IF(ISNUMBER(H47)*1,C47,"")</f>
        <v/>
      </c>
      <c r="Z47" s="115" t="str">
        <f>IF(ISNUMBER(H47)*1,IF(F47=$Z$8,1, IF(F47=$Z$9, 2,IF(F47=$Z$10, 2, IF(F47=$Z$11, 3,"")))),"")</f>
        <v/>
      </c>
      <c r="AA47" s="114" t="str">
        <f>IF(ISNUMBER(H47)*1,IF(F47=$Z$8,"直接", IF(F47=$Z$9,"間接",IF(F47=$Z$10,"間接", IF(F47=$Z$11,"その他","")))),"")</f>
        <v/>
      </c>
      <c r="AB47" s="118" t="str">
        <f>IF(G47="①酒田港",1, IF(G47="②仙台港", 2,IF(G47="③東京港又は横浜港", 3, IF(G47="④新潟港", 4,IF(G47="⑤仙台空港", 5,IF(G47="⑥成田空港",6, IF(G47="⑦その他(下欄に港名を記入)", 7,IF(G47="⑧不明",8, "　"))))))))</f>
        <v>　</v>
      </c>
      <c r="AC47" s="114" t="str">
        <f>IF(G47=$AC$8,"酒田港", IF(G47=$AC$9, "仙台港",IF(G47=$AC$10,"東京港又は横浜港", IF(G47=$AC$11, "新潟港",IF(G47=$AC$12, "仙台空港",IF(G47=$AC$13,"成田空港", IF(G47=$AC$14,"その他",IF(G47=$AC$15,"不明", "　"))))))))</f>
        <v>　</v>
      </c>
      <c r="AD47" s="114" t="str">
        <f>IF(G47=$AC$14,K51,"")</f>
        <v/>
      </c>
      <c r="AE47" s="119">
        <f>ROUND(D47*H47/100,0)</f>
        <v>0</v>
      </c>
    </row>
    <row r="48" spans="2:31" ht="10.5" customHeight="1">
      <c r="B48" s="218"/>
      <c r="C48" s="218"/>
      <c r="D48" s="221"/>
      <c r="E48" s="224"/>
      <c r="F48" s="227"/>
      <c r="G48" s="23" t="s">
        <v>68</v>
      </c>
      <c r="H48" s="28"/>
      <c r="I48" s="25" t="s">
        <v>66</v>
      </c>
      <c r="K48" s="56"/>
      <c r="L48" s="169" t="str">
        <f t="shared" si="0"/>
        <v/>
      </c>
      <c r="M48" s="167" t="str">
        <f t="shared" si="1"/>
        <v/>
      </c>
      <c r="N48" s="167"/>
      <c r="O48" s="167"/>
      <c r="P48" s="167"/>
      <c r="Q48" s="167"/>
      <c r="R48" s="167"/>
      <c r="S48" s="167"/>
      <c r="T48" s="114" t="str">
        <f>IF(ISNUMBER(H48)*1,B47,"")</f>
        <v/>
      </c>
      <c r="U48" s="115"/>
      <c r="V48" s="114"/>
      <c r="W48" s="115"/>
      <c r="X48" s="120"/>
      <c r="Y48" s="117" t="str">
        <f>IF(ISNUMBER(H48)*1,C47,"")</f>
        <v/>
      </c>
      <c r="Z48" s="115" t="str">
        <f>IF(ISNUMBER(H48)*1,IF(F47=$Z$8,1, IF(F47=$Z$9, 2,IF(F47=$Z$10, 2, IF(F47=$Z$11, 3,"")))),"")</f>
        <v/>
      </c>
      <c r="AA48" s="114" t="str">
        <f>IF(ISNUMBER(H48)*1,IF(F47=$Z$8,"直接", IF(F47=$Z$9,"間接",IF(F47=$Z$10,"間接", IF(F47=$Z$11,"その他","")))),"")</f>
        <v/>
      </c>
      <c r="AB48" s="118" t="str">
        <f>IF(G48="①酒田港",1, IF(G48="②仙台港", 2,IF(G48="③東京港又は横浜港", 3, IF(G48="④新潟港", 4,IF(G48="⑤仙台空港", 5,IF(G48="⑥成田空港",6, IF(G48="⑦その他(下欄に港名を記入)", 7,IF(G48="⑧不明",8, "　"))))))))</f>
        <v>　</v>
      </c>
      <c r="AC48" s="114" t="str">
        <f>IF(G48=$AC$8,"酒田港", IF(G48=$AC$9, "仙台港",IF(G48=$AC$10,"東京港又は横浜港", IF(G48=$AC$11, "新潟港",IF(G48=$AC$12, "仙台空港",IF(G48=$AC$13,"成田空港", IF(G48=$AC$14,"その他",IF(G48=$AC$15,"不明", "　"))))))))</f>
        <v>　</v>
      </c>
      <c r="AD48" s="114" t="str">
        <f>IF(G48=$AC$14,K51,"")</f>
        <v/>
      </c>
      <c r="AE48" s="119">
        <f>ROUND(D47*H48/100,0)</f>
        <v>0</v>
      </c>
    </row>
    <row r="49" spans="2:31" ht="10.5" customHeight="1">
      <c r="B49" s="218"/>
      <c r="C49" s="218"/>
      <c r="D49" s="221"/>
      <c r="E49" s="224"/>
      <c r="F49" s="227"/>
      <c r="G49" s="23" t="s">
        <v>68</v>
      </c>
      <c r="H49" s="28"/>
      <c r="I49" s="25" t="s">
        <v>66</v>
      </c>
      <c r="K49" s="56"/>
      <c r="L49" s="169" t="str">
        <f t="shared" si="0"/>
        <v/>
      </c>
      <c r="M49" s="167" t="str">
        <f t="shared" si="1"/>
        <v/>
      </c>
      <c r="N49" s="167"/>
      <c r="O49" s="167"/>
      <c r="P49" s="167"/>
      <c r="Q49" s="167"/>
      <c r="R49" s="167"/>
      <c r="S49" s="167"/>
      <c r="T49" s="114" t="str">
        <f>IF(ISNUMBER(H49)*1,B47,"")</f>
        <v/>
      </c>
      <c r="U49" s="115"/>
      <c r="V49" s="114"/>
      <c r="W49" s="115"/>
      <c r="X49" s="120"/>
      <c r="Y49" s="117" t="str">
        <f>IF(ISNUMBER(H49)*1,C47,"")</f>
        <v/>
      </c>
      <c r="Z49" s="115" t="str">
        <f>IF(ISNUMBER(H49)*1,IF(F47=$Z$8,1, IF(F47=$Z$9, 2,IF(F47=$Z$10, 2, IF(F47=$Z$11, 3,"")))),"")</f>
        <v/>
      </c>
      <c r="AA49" s="114" t="str">
        <f>IF(ISNUMBER(H49)*1,IF(F47=$Z$8,"直接", IF(F47=$Z$9,"間接",IF(F47=$Z$10,"間接", IF(F47=$Z$11,"その他","")))),"")</f>
        <v/>
      </c>
      <c r="AB49" s="118" t="str">
        <f>IF(G49="①酒田港",1, IF(G49="②仙台港", 2,IF(G49="③東京港又は横浜港", 3, IF(G49="④新潟港", 4,IF(G49="⑤仙台空港", 5,IF(G49="⑥成田空港",6, IF(G49="⑦その他(下欄に港名を記入)", 7,IF(G49="⑧不明",8, "　"))))))))</f>
        <v>　</v>
      </c>
      <c r="AC49" s="114" t="str">
        <f t="shared" ref="AC49" si="7">IF(G49=$AC$8,"酒田港", IF(G49=$AC$9, "仙台港",IF(G49=$AC$10,"東京港又は横浜港", IF(G49=$AC$11, "新潟港",IF(G49=$AC$12, "仙台空港",IF(G49=$AC$13,"成田空港", IF(G49=$AC$14,"その他",IF(G49=$AC$15,"不明", "　"))))))))</f>
        <v>　</v>
      </c>
      <c r="AD49" s="114" t="str">
        <f>IF(G49=$AC$14,K51,"")</f>
        <v/>
      </c>
      <c r="AE49" s="119">
        <f>ROUND(D47*H49/100,0)</f>
        <v>0</v>
      </c>
    </row>
    <row r="50" spans="2:31" ht="10.5" customHeight="1">
      <c r="B50" s="218"/>
      <c r="C50" s="218"/>
      <c r="D50" s="221"/>
      <c r="E50" s="224"/>
      <c r="F50" s="26" t="s">
        <v>69</v>
      </c>
      <c r="G50" s="23" t="s">
        <v>68</v>
      </c>
      <c r="H50" s="28"/>
      <c r="I50" s="25" t="s">
        <v>66</v>
      </c>
      <c r="K50" s="56"/>
      <c r="L50" s="169" t="str">
        <f t="shared" si="0"/>
        <v/>
      </c>
      <c r="M50" s="167" t="str">
        <f t="shared" si="1"/>
        <v/>
      </c>
      <c r="N50" s="167"/>
      <c r="O50" s="167"/>
      <c r="P50" s="167"/>
      <c r="Q50" s="167"/>
      <c r="R50" s="167"/>
      <c r="S50" s="167"/>
      <c r="T50" s="114" t="str">
        <f>IF(ISNUMBER(H50)*1,B47,"")</f>
        <v/>
      </c>
      <c r="U50" s="115"/>
      <c r="V50" s="114"/>
      <c r="W50" s="115"/>
      <c r="X50" s="120"/>
      <c r="Y50" s="117" t="str">
        <f>IF(ISNUMBER(H50)*1,C47,"")</f>
        <v/>
      </c>
      <c r="Z50" s="115" t="str">
        <f>IF(ISNUMBER(H50)*1,IF(F47=$Z$8,1, IF(F47=$Z$9, 2,IF(F47=$Z$10, 2, IF(F47=$Z$11, 3,"")))),"")</f>
        <v/>
      </c>
      <c r="AA50" s="114" t="str">
        <f>IF(ISNUMBER(H50)*1,IF(F47=$Z$8,"直接", IF(F47=$Z$9,"間接",IF(F47=$Z$10,"間接", IF(F47=$Z$11,"その他","")))),"")</f>
        <v/>
      </c>
      <c r="AB50" s="118" t="str">
        <f>IF(G50="①酒田港",1, IF(G50="②仙台港", 2,IF(G50="③東京港又は横浜港", 3, IF(G50="④新潟港", 4,IF(G50="⑤仙台空港", 5,IF(G50="⑥成田空港",6, IF(G50="⑦その他(下欄に港名を記入)", 7,IF(G50="⑧不明",8, "　"))))))))</f>
        <v>　</v>
      </c>
      <c r="AC50" s="114" t="str">
        <f>IF(G50=$AC$8,"酒田港", IF(G50=$AC$9, "仙台港",IF(G50=$AC$10,"東京港又は横浜港", IF(G50=$AC$11, "新潟港",IF(G50=$AC$12, "仙台空港",IF(G50=$AC$13,"成田空港", IF(G50=$AC$14,"その他",IF(G50=$AC$15,"不明", "　"))))))))</f>
        <v>　</v>
      </c>
      <c r="AD50" s="114" t="str">
        <f>IF(G50=$AC$14,K51,"")</f>
        <v/>
      </c>
      <c r="AE50" s="119">
        <f>ROUND(D47*H50/100,0)</f>
        <v>0</v>
      </c>
    </row>
    <row r="51" spans="2:31" ht="10.5" customHeight="1">
      <c r="B51" s="219"/>
      <c r="C51" s="219"/>
      <c r="D51" s="222"/>
      <c r="E51" s="225"/>
      <c r="F51" s="27" t="s">
        <v>70</v>
      </c>
      <c r="G51" s="212" t="s">
        <v>71</v>
      </c>
      <c r="H51" s="213"/>
      <c r="I51" s="214"/>
      <c r="K51" s="56" t="str">
        <f>SUBSTITUTE(SUBSTITUTE(G51,"その他:〔港名：",""),"〕","")</f>
        <v>　　　　　</v>
      </c>
      <c r="L51" s="169"/>
      <c r="M51" s="167"/>
      <c r="N51" s="167"/>
      <c r="O51" s="167"/>
      <c r="P51" s="167"/>
      <c r="Q51" s="167"/>
      <c r="R51" s="167"/>
      <c r="S51" s="167"/>
      <c r="T51" s="114"/>
      <c r="U51" s="115"/>
      <c r="V51" s="114"/>
      <c r="W51" s="115"/>
      <c r="X51" s="120"/>
      <c r="Y51" s="117"/>
      <c r="Z51" s="115"/>
      <c r="AA51" s="114"/>
      <c r="AB51" s="121"/>
      <c r="AC51" s="114"/>
      <c r="AD51" s="114"/>
      <c r="AE51" s="119"/>
    </row>
    <row r="52" spans="2:31" ht="10.5" customHeight="1">
      <c r="B52" s="217"/>
      <c r="C52" s="217"/>
      <c r="D52" s="220"/>
      <c r="E52" s="223" t="s">
        <v>64</v>
      </c>
      <c r="F52" s="226" t="s">
        <v>68</v>
      </c>
      <c r="G52" s="19" t="s">
        <v>68</v>
      </c>
      <c r="H52" s="32"/>
      <c r="I52" s="21" t="s">
        <v>66</v>
      </c>
      <c r="K52" s="56"/>
      <c r="L52" s="169" t="str">
        <f t="shared" si="0"/>
        <v/>
      </c>
      <c r="M52" s="167" t="str">
        <f t="shared" si="1"/>
        <v/>
      </c>
      <c r="N52" s="167"/>
      <c r="O52" s="167"/>
      <c r="P52" s="167"/>
      <c r="Q52" s="167"/>
      <c r="R52" s="167"/>
      <c r="S52" s="167"/>
      <c r="T52" s="114" t="str">
        <f>IF(ISNUMBER(H52)*1,B52,"")</f>
        <v/>
      </c>
      <c r="U52" s="115"/>
      <c r="V52" s="114"/>
      <c r="W52" s="115"/>
      <c r="X52" s="120"/>
      <c r="Y52" s="117" t="str">
        <f>IF(ISNUMBER(H52)*1,C52,"")</f>
        <v/>
      </c>
      <c r="Z52" s="115" t="str">
        <f>IF(ISNUMBER(H52)*1,IF(F52=$Z$8,1, IF(F52=$Z$9, 2,IF(F52=$Z$10, 2, IF(F52=$Z$11, 3,"")))),"")</f>
        <v/>
      </c>
      <c r="AA52" s="114" t="str">
        <f>IF(ISNUMBER(H52)*1,IF(F52=$Z$8,"直接", IF(F52=$Z$9,"間接",IF(F52=$Z$10,"間接", IF(F52=$Z$11,"その他","")))),"")</f>
        <v/>
      </c>
      <c r="AB52" s="118" t="str">
        <f>IF(G52="①酒田港",1, IF(G52="②仙台港", 2,IF(G52="③東京港又は横浜港", 3, IF(G52="④新潟港", 4,IF(G52="⑤仙台空港", 5,IF(G52="⑥成田空港",6, IF(G52="⑦その他(下欄に港名を記入)", 7,IF(G52="⑧不明",8, "　"))))))))</f>
        <v>　</v>
      </c>
      <c r="AC52" s="114" t="str">
        <f>IF(G52=$AC$8,"酒田港", IF(G52=$AC$9, "仙台港",IF(G52=$AC$10,"東京港又は横浜港", IF(G52=$AC$11, "新潟港",IF(G52=$AC$12, "仙台空港",IF(G52=$AC$13,"成田空港", IF(G52=$AC$14,"その他",IF(G52=$AC$15,"不明", "　"))))))))</f>
        <v>　</v>
      </c>
      <c r="AD52" s="114" t="str">
        <f>IF(G52=$AC$14,K56,"")</f>
        <v/>
      </c>
      <c r="AE52" s="119">
        <f>ROUND(D52*H52/100,0)</f>
        <v>0</v>
      </c>
    </row>
    <row r="53" spans="2:31" ht="10.5" customHeight="1">
      <c r="B53" s="218"/>
      <c r="C53" s="218"/>
      <c r="D53" s="221"/>
      <c r="E53" s="224"/>
      <c r="F53" s="227"/>
      <c r="G53" s="23" t="s">
        <v>68</v>
      </c>
      <c r="H53" s="28"/>
      <c r="I53" s="25" t="s">
        <v>66</v>
      </c>
      <c r="K53" s="56"/>
      <c r="L53" s="169" t="str">
        <f t="shared" si="0"/>
        <v/>
      </c>
      <c r="M53" s="167" t="str">
        <f t="shared" si="1"/>
        <v/>
      </c>
      <c r="N53" s="167"/>
      <c r="O53" s="167"/>
      <c r="P53" s="167"/>
      <c r="Q53" s="167"/>
      <c r="R53" s="167"/>
      <c r="S53" s="167"/>
      <c r="T53" s="114" t="str">
        <f>IF(ISNUMBER(H53)*1,B52,"")</f>
        <v/>
      </c>
      <c r="U53" s="115"/>
      <c r="V53" s="114"/>
      <c r="W53" s="115"/>
      <c r="X53" s="120"/>
      <c r="Y53" s="117" t="str">
        <f>IF(ISNUMBER(H53)*1,C52,"")</f>
        <v/>
      </c>
      <c r="Z53" s="115" t="str">
        <f>IF(ISNUMBER(H53)*1,IF(F52=$Z$8,1, IF(F52=$Z$9, 2,IF(F52=$Z$10, 2, IF(F52=$Z$11, 3,"")))),"")</f>
        <v/>
      </c>
      <c r="AA53" s="114" t="str">
        <f>IF(ISNUMBER(H53)*1,IF(F52=$Z$8,"直接", IF(F52=$Z$9,"間接",IF(F52=$Z$10,"間接", IF(F52=$Z$11,"その他","")))),"")</f>
        <v/>
      </c>
      <c r="AB53" s="118" t="str">
        <f>IF(G53="①酒田港",1, IF(G53="②仙台港", 2,IF(G53="③東京港又は横浜港", 3, IF(G53="④新潟港", 4,IF(G53="⑤仙台空港", 5,IF(G53="⑥成田空港",6, IF(G53="⑦その他(下欄に港名を記入)", 7,IF(G53="⑧不明",8, "　"))))))))</f>
        <v>　</v>
      </c>
      <c r="AC53" s="114" t="str">
        <f t="shared" ref="AC53:AC54" si="8">IF(G53=$AC$8,"酒田港", IF(G53=$AC$9, "仙台港",IF(G53=$AC$10,"東京港又は横浜港", IF(G53=$AC$11, "新潟港",IF(G53=$AC$12, "仙台空港",IF(G53=$AC$13,"成田空港", IF(G53=$AC$14,"その他",IF(G53=$AC$15,"不明", "　"))))))))</f>
        <v>　</v>
      </c>
      <c r="AD53" s="114" t="str">
        <f>IF(G53=$AC$14,K56,"")</f>
        <v/>
      </c>
      <c r="AE53" s="119">
        <f>ROUND(D52*H53/100,0)</f>
        <v>0</v>
      </c>
    </row>
    <row r="54" spans="2:31" ht="10.5" customHeight="1">
      <c r="B54" s="218"/>
      <c r="C54" s="218"/>
      <c r="D54" s="221"/>
      <c r="E54" s="224"/>
      <c r="F54" s="227"/>
      <c r="G54" s="23" t="s">
        <v>68</v>
      </c>
      <c r="H54" s="28"/>
      <c r="I54" s="25" t="s">
        <v>66</v>
      </c>
      <c r="K54" s="56"/>
      <c r="L54" s="169" t="str">
        <f t="shared" si="0"/>
        <v/>
      </c>
      <c r="M54" s="167" t="str">
        <f t="shared" si="1"/>
        <v/>
      </c>
      <c r="N54" s="167"/>
      <c r="O54" s="167"/>
      <c r="P54" s="167"/>
      <c r="Q54" s="167"/>
      <c r="R54" s="167"/>
      <c r="S54" s="167"/>
      <c r="T54" s="114" t="str">
        <f>IF(ISNUMBER(H54)*1,B52,"")</f>
        <v/>
      </c>
      <c r="U54" s="115"/>
      <c r="V54" s="114"/>
      <c r="W54" s="115"/>
      <c r="X54" s="120"/>
      <c r="Y54" s="117" t="str">
        <f>IF(ISNUMBER(H54)*1,C52,"")</f>
        <v/>
      </c>
      <c r="Z54" s="115" t="str">
        <f>IF(ISNUMBER(H54)*1,IF(F52=$Z$8,1, IF(F52=$Z$9, 2,IF(F52=$Z$10, 2, IF(F52=$Z$11, 3,"")))),"")</f>
        <v/>
      </c>
      <c r="AA54" s="114" t="str">
        <f>IF(ISNUMBER(H54)*1,IF(F52=$Z$8,"直接", IF(F52=$Z$9,"間接",IF(F52=$Z$10,"間接", IF(F52=$Z$11,"その他","")))),"")</f>
        <v/>
      </c>
      <c r="AB54" s="118" t="str">
        <f>IF(G54="①酒田港",1, IF(G54="②仙台港", 2,IF(G54="③東京港又は横浜港", 3, IF(G54="④新潟港", 4,IF(G54="⑤仙台空港", 5,IF(G54="⑥成田空港",6, IF(G54="⑦その他(下欄に港名を記入)", 7,IF(G54="⑧不明",8, "　"))))))))</f>
        <v>　</v>
      </c>
      <c r="AC54" s="114" t="str">
        <f t="shared" si="8"/>
        <v>　</v>
      </c>
      <c r="AD54" s="114" t="str">
        <f>IF(G54=$AC$14,K56,"")</f>
        <v/>
      </c>
      <c r="AE54" s="119">
        <f>ROUND(D52*H54/100,0)</f>
        <v>0</v>
      </c>
    </row>
    <row r="55" spans="2:31" ht="10.5" customHeight="1">
      <c r="B55" s="218"/>
      <c r="C55" s="218"/>
      <c r="D55" s="221"/>
      <c r="E55" s="224"/>
      <c r="F55" s="26" t="s">
        <v>69</v>
      </c>
      <c r="G55" s="23" t="s">
        <v>68</v>
      </c>
      <c r="H55" s="28"/>
      <c r="I55" s="25" t="s">
        <v>66</v>
      </c>
      <c r="K55" s="56"/>
      <c r="L55" s="169" t="str">
        <f t="shared" si="0"/>
        <v/>
      </c>
      <c r="M55" s="167" t="str">
        <f t="shared" si="1"/>
        <v/>
      </c>
      <c r="N55" s="167"/>
      <c r="O55" s="167"/>
      <c r="P55" s="167"/>
      <c r="Q55" s="167"/>
      <c r="R55" s="167"/>
      <c r="S55" s="167"/>
      <c r="T55" s="114" t="str">
        <f>IF(ISNUMBER(H55)*1,B52,"")</f>
        <v/>
      </c>
      <c r="U55" s="115"/>
      <c r="V55" s="114"/>
      <c r="W55" s="115"/>
      <c r="X55" s="120"/>
      <c r="Y55" s="117" t="str">
        <f>IF(ISNUMBER(H55)*1,C52,"")</f>
        <v/>
      </c>
      <c r="Z55" s="115" t="str">
        <f>IF(ISNUMBER(H55)*1,IF(F52=$Z$8,1, IF(F52=$Z$9, 2,IF(F52=$Z$10, 2, IF(F52=$Z$11, 3,"")))),"")</f>
        <v/>
      </c>
      <c r="AA55" s="114" t="str">
        <f>IF(ISNUMBER(H55)*1,IF(F52=$Z$8,"直接", IF(F52=$Z$9,"間接",IF(F52=$Z$10,"間接", IF(F52=$Z$11,"その他","")))),"")</f>
        <v/>
      </c>
      <c r="AB55" s="118" t="str">
        <f>IF(G55="①酒田港",1, IF(G55="②仙台港", 2,IF(G55="③東京港又は横浜港", 3, IF(G55="④新潟港", 4,IF(G55="⑤仙台空港", 5,IF(G55="⑥成田空港",6, IF(G55="⑦その他(下欄に港名を記入)", 7,IF(G55="⑧不明",8, "　"))))))))</f>
        <v>　</v>
      </c>
      <c r="AC55" s="114" t="str">
        <f>IF(G55=$AC$8,"酒田港", IF(G55=$AC$9, "仙台港",IF(G55=$AC$10,"東京港又は横浜港", IF(G55=$AC$11, "新潟港",IF(G55=$AC$12, "仙台空港",IF(G55=$AC$13,"成田空港", IF(G55=$AC$14,"その他",IF(G55=$AC$15,"不明", "　"))))))))</f>
        <v>　</v>
      </c>
      <c r="AD55" s="114" t="str">
        <f>IF(G55=$AC$14,K56,"")</f>
        <v/>
      </c>
      <c r="AE55" s="119">
        <f>ROUND(D52*H55/100,0)</f>
        <v>0</v>
      </c>
    </row>
    <row r="56" spans="2:31" ht="10.5" customHeight="1">
      <c r="B56" s="219"/>
      <c r="C56" s="219"/>
      <c r="D56" s="222"/>
      <c r="E56" s="225"/>
      <c r="F56" s="27" t="s">
        <v>70</v>
      </c>
      <c r="G56" s="212" t="s">
        <v>71</v>
      </c>
      <c r="H56" s="213"/>
      <c r="I56" s="214"/>
      <c r="K56" s="56" t="str">
        <f>SUBSTITUTE(SUBSTITUTE(G56,"その他:〔港名：",""),"〕","")</f>
        <v>　　　　　</v>
      </c>
      <c r="L56" s="169"/>
      <c r="M56" s="167"/>
      <c r="N56" s="167"/>
      <c r="O56" s="167"/>
      <c r="P56" s="167"/>
      <c r="Q56" s="167"/>
      <c r="R56" s="167"/>
      <c r="S56" s="167"/>
      <c r="T56" s="114"/>
      <c r="U56" s="115"/>
      <c r="V56" s="114"/>
      <c r="W56" s="115"/>
      <c r="X56" s="120"/>
      <c r="Y56" s="117"/>
      <c r="Z56" s="115"/>
      <c r="AA56" s="114"/>
      <c r="AB56" s="121"/>
      <c r="AC56" s="114"/>
      <c r="AD56" s="114"/>
      <c r="AE56" s="119"/>
    </row>
    <row r="57" spans="2:31" ht="10.5" customHeight="1">
      <c r="B57" s="217"/>
      <c r="C57" s="217"/>
      <c r="D57" s="220"/>
      <c r="E57" s="223" t="s">
        <v>64</v>
      </c>
      <c r="F57" s="226" t="s">
        <v>68</v>
      </c>
      <c r="G57" s="19" t="s">
        <v>68</v>
      </c>
      <c r="H57" s="32"/>
      <c r="I57" s="21" t="s">
        <v>66</v>
      </c>
      <c r="K57" s="56"/>
      <c r="L57" s="169" t="str">
        <f t="shared" si="0"/>
        <v/>
      </c>
      <c r="M57" s="167" t="str">
        <f t="shared" si="1"/>
        <v/>
      </c>
      <c r="N57" s="167"/>
      <c r="O57" s="167"/>
      <c r="P57" s="167"/>
      <c r="Q57" s="167"/>
      <c r="R57" s="167"/>
      <c r="S57" s="167"/>
      <c r="T57" s="114" t="str">
        <f>IF(ISNUMBER(H57)*1,B57,"")</f>
        <v/>
      </c>
      <c r="U57" s="115"/>
      <c r="V57" s="114"/>
      <c r="W57" s="115"/>
      <c r="X57" s="120"/>
      <c r="Y57" s="117" t="str">
        <f>IF(ISNUMBER(H57)*1,C57,"")</f>
        <v/>
      </c>
      <c r="Z57" s="115" t="str">
        <f>IF(ISNUMBER(H57)*1,IF(F57=$Z$8,1, IF(F57=$Z$9, 2,IF(F57=$Z$10, 2, IF(F57=$Z$11, 3,"")))),"")</f>
        <v/>
      </c>
      <c r="AA57" s="114" t="str">
        <f>IF(ISNUMBER(H57)*1,IF(F57=$Z$8,"直接", IF(F57=$Z$9,"間接",IF(F57=$Z$10,"間接", IF(F57=$Z$11,"その他","")))),"")</f>
        <v/>
      </c>
      <c r="AB57" s="118" t="str">
        <f>IF(G57="①酒田港",1, IF(G57="②仙台港", 2,IF(G57="③東京港又は横浜港", 3, IF(G57="④新潟港", 4,IF(G57="⑤仙台空港", 5,IF(G57="⑥成田空港",6, IF(G57="⑦その他(下欄に港名を記入)", 7,IF(G57="⑧不明",8, "　"))))))))</f>
        <v>　</v>
      </c>
      <c r="AC57" s="114" t="str">
        <f>IF(G57=$AC$8,"酒田港", IF(G57=$AC$9, "仙台港",IF(G57=$AC$10,"東京港又は横浜港", IF(G57=$AC$11, "新潟港",IF(G57=$AC$12, "仙台空港",IF(G57=$AC$13,"成田空港", IF(G57=$AC$14,"その他",IF(G57=$AC$15,"不明", "　"))))))))</f>
        <v>　</v>
      </c>
      <c r="AD57" s="114" t="str">
        <f>IF(G57=$AC$14,K61,"")</f>
        <v/>
      </c>
      <c r="AE57" s="119">
        <f>ROUND(D57*H57/100,0)</f>
        <v>0</v>
      </c>
    </row>
    <row r="58" spans="2:31" ht="10.5" customHeight="1">
      <c r="B58" s="218"/>
      <c r="C58" s="218"/>
      <c r="D58" s="221"/>
      <c r="E58" s="224"/>
      <c r="F58" s="227"/>
      <c r="G58" s="23" t="s">
        <v>68</v>
      </c>
      <c r="H58" s="28"/>
      <c r="I58" s="25" t="s">
        <v>66</v>
      </c>
      <c r="K58" s="56"/>
      <c r="L58" s="169" t="str">
        <f t="shared" si="0"/>
        <v/>
      </c>
      <c r="M58" s="167" t="str">
        <f t="shared" si="1"/>
        <v/>
      </c>
      <c r="N58" s="167"/>
      <c r="O58" s="167"/>
      <c r="P58" s="167"/>
      <c r="Q58" s="167"/>
      <c r="R58" s="167"/>
      <c r="S58" s="167"/>
      <c r="T58" s="114" t="str">
        <f>IF(ISNUMBER(H58)*1,B57,"")</f>
        <v/>
      </c>
      <c r="U58" s="115"/>
      <c r="V58" s="114"/>
      <c r="W58" s="115"/>
      <c r="X58" s="120"/>
      <c r="Y58" s="117" t="str">
        <f>IF(ISNUMBER(H58)*1,C57,"")</f>
        <v/>
      </c>
      <c r="Z58" s="115" t="str">
        <f>IF(ISNUMBER(H58)*1,IF(F57=$Z$8,1, IF(F57=$Z$9, 2,IF(F57=$Z$10, 2, IF(F57=$Z$11, 3,"")))),"")</f>
        <v/>
      </c>
      <c r="AA58" s="114" t="str">
        <f>IF(ISNUMBER(H58)*1,IF(F57=$Z$8,"直接", IF(F57=$Z$9,"間接",IF(F57=$Z$10,"間接", IF(F57=$Z$11,"その他","")))),"")</f>
        <v/>
      </c>
      <c r="AB58" s="118" t="str">
        <f>IF(G58="①酒田港",1, IF(G58="②仙台港", 2,IF(G58="③東京港又は横浜港", 3, IF(G58="④新潟港", 4,IF(G58="⑤仙台空港", 5,IF(G58="⑥成田空港",6, IF(G58="⑦その他(下欄に港名を記入)", 7,IF(G58="⑧不明",8, "　"))))))))</f>
        <v>　</v>
      </c>
      <c r="AC58" s="114" t="str">
        <f>IF(G58=$AC$8,"酒田港", IF(G58=$AC$9, "仙台港",IF(G58=$AC$10,"東京港又は横浜港", IF(G58=$AC$11, "新潟港",IF(G58=$AC$12, "仙台空港",IF(G58=$AC$13,"成田空港", IF(G58=$AC$14,"その他",IF(G58=$AC$15,"不明", "　"))))))))</f>
        <v>　</v>
      </c>
      <c r="AD58" s="114" t="str">
        <f>IF(G58=$AC$14,K61,"")</f>
        <v/>
      </c>
      <c r="AE58" s="119">
        <f>ROUND(D57*H58/100,0)</f>
        <v>0</v>
      </c>
    </row>
    <row r="59" spans="2:31" ht="10.5" customHeight="1">
      <c r="B59" s="218"/>
      <c r="C59" s="218"/>
      <c r="D59" s="221"/>
      <c r="E59" s="224"/>
      <c r="F59" s="227"/>
      <c r="G59" s="23" t="s">
        <v>68</v>
      </c>
      <c r="H59" s="28"/>
      <c r="I59" s="25" t="s">
        <v>66</v>
      </c>
      <c r="K59" s="56"/>
      <c r="L59" s="169" t="str">
        <f t="shared" si="0"/>
        <v/>
      </c>
      <c r="M59" s="167" t="str">
        <f t="shared" si="1"/>
        <v/>
      </c>
      <c r="N59" s="167"/>
      <c r="O59" s="167"/>
      <c r="P59" s="167"/>
      <c r="Q59" s="167"/>
      <c r="R59" s="167"/>
      <c r="S59" s="167"/>
      <c r="T59" s="114" t="str">
        <f>IF(ISNUMBER(H59)*1,B57,"")</f>
        <v/>
      </c>
      <c r="U59" s="115"/>
      <c r="V59" s="114"/>
      <c r="W59" s="115"/>
      <c r="X59" s="120"/>
      <c r="Y59" s="117" t="str">
        <f>IF(ISNUMBER(H59)*1,C57,"")</f>
        <v/>
      </c>
      <c r="Z59" s="115" t="str">
        <f>IF(ISNUMBER(H59)*1,IF(F57=$Z$8,1, IF(F57=$Z$9, 2,IF(F57=$Z$10, 2, IF(F57=$Z$11, 3,"")))),"")</f>
        <v/>
      </c>
      <c r="AA59" s="114" t="str">
        <f>IF(ISNUMBER(H59)*1,IF(F57=$Z$8,"直接", IF(F57=$Z$9,"間接",IF(F57=$Z$10,"間接", IF(F57=$Z$11,"その他","")))),"")</f>
        <v/>
      </c>
      <c r="AB59" s="118" t="str">
        <f>IF(G59="①酒田港",1, IF(G59="②仙台港", 2,IF(G59="③東京港又は横浜港", 3, IF(G59="④新潟港", 4,IF(G59="⑤仙台空港", 5,IF(G59="⑥成田空港",6, IF(G59="⑦その他(下欄に港名を記入)", 7,IF(G59="⑧不明",8, "　"))))))))</f>
        <v>　</v>
      </c>
      <c r="AC59" s="114" t="str">
        <f t="shared" ref="AC59" si="9">IF(G59=$AC$8,"酒田港", IF(G59=$AC$9, "仙台港",IF(G59=$AC$10,"東京港又は横浜港", IF(G59=$AC$11, "新潟港",IF(G59=$AC$12, "仙台空港",IF(G59=$AC$13,"成田空港", IF(G59=$AC$14,"その他",IF(G59=$AC$15,"不明", "　"))))))))</f>
        <v>　</v>
      </c>
      <c r="AD59" s="114" t="str">
        <f>IF(G59=$AC$14,K61,"")</f>
        <v/>
      </c>
      <c r="AE59" s="119">
        <f>ROUND(D57*H59/100,0)</f>
        <v>0</v>
      </c>
    </row>
    <row r="60" spans="2:31" ht="10.5" customHeight="1">
      <c r="B60" s="218"/>
      <c r="C60" s="218"/>
      <c r="D60" s="221"/>
      <c r="E60" s="224"/>
      <c r="F60" s="26" t="s">
        <v>69</v>
      </c>
      <c r="G60" s="23" t="s">
        <v>68</v>
      </c>
      <c r="H60" s="28"/>
      <c r="I60" s="25" t="s">
        <v>66</v>
      </c>
      <c r="K60" s="56"/>
      <c r="L60" s="169" t="str">
        <f t="shared" si="0"/>
        <v/>
      </c>
      <c r="M60" s="167" t="str">
        <f t="shared" si="1"/>
        <v/>
      </c>
      <c r="N60" s="167"/>
      <c r="O60" s="167"/>
      <c r="P60" s="167"/>
      <c r="Q60" s="167"/>
      <c r="R60" s="167"/>
      <c r="S60" s="167"/>
      <c r="T60" s="114" t="str">
        <f>IF(ISNUMBER(H60)*1,B57,"")</f>
        <v/>
      </c>
      <c r="U60" s="115"/>
      <c r="V60" s="114"/>
      <c r="W60" s="115"/>
      <c r="X60" s="120"/>
      <c r="Y60" s="117" t="str">
        <f>IF(ISNUMBER(H60)*1,C57,"")</f>
        <v/>
      </c>
      <c r="Z60" s="115" t="str">
        <f>IF(ISNUMBER(H60)*1,IF(F57=$Z$8,1, IF(F57=$Z$9, 2,IF(F57=$Z$10, 2, IF(F57=$Z$11, 3,"")))),"")</f>
        <v/>
      </c>
      <c r="AA60" s="114" t="str">
        <f>IF(ISNUMBER(H60)*1,IF(F57=$Z$8,"直接", IF(F57=$Z$9,"間接",IF(F57=$Z$10,"間接", IF(F57=$Z$11,"その他","")))),"")</f>
        <v/>
      </c>
      <c r="AB60" s="118" t="str">
        <f>IF(G60="①酒田港",1, IF(G60="②仙台港", 2,IF(G60="③東京港又は横浜港", 3, IF(G60="④新潟港", 4,IF(G60="⑤仙台空港", 5,IF(G60="⑥成田空港",6, IF(G60="⑦その他(下欄に港名を記入)", 7,IF(G60="⑧不明",8, "　"))))))))</f>
        <v>　</v>
      </c>
      <c r="AC60" s="114" t="str">
        <f>IF(G60=$AC$8,"酒田港", IF(G60=$AC$9, "仙台港",IF(G60=$AC$10,"東京港又は横浜港", IF(G60=$AC$11, "新潟港",IF(G60=$AC$12, "仙台空港",IF(G60=$AC$13,"成田空港", IF(G60=$AC$14,"その他",IF(G60=$AC$15,"不明", "　"))))))))</f>
        <v>　</v>
      </c>
      <c r="AD60" s="114" t="str">
        <f>IF(G60=$AC$14,K61,"")</f>
        <v/>
      </c>
      <c r="AE60" s="119">
        <f>ROUND(D57*H60/100,0)</f>
        <v>0</v>
      </c>
    </row>
    <row r="61" spans="2:31" ht="10.5" customHeight="1">
      <c r="B61" s="219"/>
      <c r="C61" s="219"/>
      <c r="D61" s="222"/>
      <c r="E61" s="225"/>
      <c r="F61" s="27" t="s">
        <v>70</v>
      </c>
      <c r="G61" s="212" t="s">
        <v>71</v>
      </c>
      <c r="H61" s="213"/>
      <c r="I61" s="214"/>
      <c r="K61" s="56" t="str">
        <f>SUBSTITUTE(SUBSTITUTE(G61,"その他:〔港名：",""),"〕","")</f>
        <v>　　　　　</v>
      </c>
      <c r="L61" s="169"/>
      <c r="M61" s="167"/>
      <c r="N61" s="167"/>
      <c r="O61" s="167"/>
      <c r="P61" s="167"/>
      <c r="Q61" s="167"/>
      <c r="R61" s="167"/>
      <c r="S61" s="167"/>
      <c r="T61" s="114"/>
      <c r="U61" s="115"/>
      <c r="V61" s="114"/>
      <c r="W61" s="115"/>
      <c r="X61" s="120"/>
      <c r="Y61" s="117"/>
      <c r="Z61" s="115"/>
      <c r="AA61" s="114"/>
      <c r="AB61" s="121"/>
      <c r="AC61" s="114"/>
      <c r="AD61" s="114"/>
      <c r="AE61" s="119"/>
    </row>
    <row r="62" spans="2:31" ht="10.5" customHeight="1">
      <c r="B62" s="217"/>
      <c r="C62" s="217"/>
      <c r="D62" s="220"/>
      <c r="E62" s="223" t="s">
        <v>64</v>
      </c>
      <c r="F62" s="226" t="s">
        <v>68</v>
      </c>
      <c r="G62" s="19" t="s">
        <v>68</v>
      </c>
      <c r="H62" s="32"/>
      <c r="I62" s="21" t="s">
        <v>66</v>
      </c>
      <c r="K62" s="56"/>
      <c r="L62" s="169" t="str">
        <f t="shared" si="0"/>
        <v/>
      </c>
      <c r="M62" s="167" t="str">
        <f t="shared" si="1"/>
        <v/>
      </c>
      <c r="N62" s="167"/>
      <c r="O62" s="167"/>
      <c r="P62" s="167"/>
      <c r="Q62" s="167"/>
      <c r="R62" s="167"/>
      <c r="S62" s="167"/>
      <c r="T62" s="114" t="str">
        <f>IF(ISNUMBER(H62)*1,B62,"")</f>
        <v/>
      </c>
      <c r="U62" s="115"/>
      <c r="V62" s="114"/>
      <c r="W62" s="115"/>
      <c r="X62" s="120"/>
      <c r="Y62" s="117" t="str">
        <f>IF(ISNUMBER(H62)*1,C62,"")</f>
        <v/>
      </c>
      <c r="Z62" s="115" t="str">
        <f>IF(ISNUMBER(H62)*1,IF(F62=$Z$8,1, IF(F62=$Z$9, 2,IF(F62=$Z$10, 2, IF(F62=$Z$11, 3,"")))),"")</f>
        <v/>
      </c>
      <c r="AA62" s="114" t="str">
        <f>IF(ISNUMBER(H62)*1,IF(F62=$Z$8,"直接", IF(F62=$Z$9,"間接",IF(F62=$Z$10,"間接", IF(F62=$Z$11,"その他","")))),"")</f>
        <v/>
      </c>
      <c r="AB62" s="118" t="str">
        <f>IF(G62="①酒田港",1, IF(G62="②仙台港", 2,IF(G62="③東京港又は横浜港", 3, IF(G62="④新潟港", 4,IF(G62="⑤仙台空港", 5,IF(G62="⑥成田空港",6, IF(G62="⑦その他(下欄に港名を記入)", 7,IF(G62="⑧不明",8, "　"))))))))</f>
        <v>　</v>
      </c>
      <c r="AC62" s="114" t="str">
        <f>IF(G62=$AC$8,"酒田港", IF(G62=$AC$9, "仙台港",IF(G62=$AC$10,"東京港又は横浜港", IF(G62=$AC$11, "新潟港",IF(G62=$AC$12, "仙台空港",IF(G62=$AC$13,"成田空港", IF(G62=$AC$14,"その他",IF(G62=$AC$15,"不明", "　"))))))))</f>
        <v>　</v>
      </c>
      <c r="AD62" s="114" t="str">
        <f>IF(G62=$AC$14,K66,"")</f>
        <v/>
      </c>
      <c r="AE62" s="119">
        <f>ROUND(D62*H62/100,0)</f>
        <v>0</v>
      </c>
    </row>
    <row r="63" spans="2:31" ht="10.5" customHeight="1">
      <c r="B63" s="218"/>
      <c r="C63" s="218"/>
      <c r="D63" s="221"/>
      <c r="E63" s="224"/>
      <c r="F63" s="227"/>
      <c r="G63" s="23" t="s">
        <v>68</v>
      </c>
      <c r="H63" s="28"/>
      <c r="I63" s="25" t="s">
        <v>66</v>
      </c>
      <c r="K63" s="56"/>
      <c r="L63" s="169" t="str">
        <f t="shared" si="0"/>
        <v/>
      </c>
      <c r="M63" s="167" t="str">
        <f t="shared" si="1"/>
        <v/>
      </c>
      <c r="N63" s="167"/>
      <c r="O63" s="167"/>
      <c r="P63" s="167"/>
      <c r="Q63" s="167"/>
      <c r="R63" s="167"/>
      <c r="S63" s="167"/>
      <c r="T63" s="114" t="str">
        <f>IF(ISNUMBER(H63)*1,B62,"")</f>
        <v/>
      </c>
      <c r="U63" s="115"/>
      <c r="V63" s="114"/>
      <c r="W63" s="115"/>
      <c r="X63" s="120"/>
      <c r="Y63" s="117" t="str">
        <f>IF(ISNUMBER(H63)*1,C62,"")</f>
        <v/>
      </c>
      <c r="Z63" s="115" t="str">
        <f>IF(ISNUMBER(H63)*1,IF(F62=$Z$8,1, IF(F62=$Z$9, 2,IF(F62=$Z$10, 2, IF(F62=$Z$11, 3,"")))),"")</f>
        <v/>
      </c>
      <c r="AA63" s="114" t="str">
        <f>IF(ISNUMBER(H63)*1,IF(F62=$Z$8,"直接", IF(F62=$Z$9,"間接",IF(F62=$Z$10,"間接", IF(F62=$Z$11,"その他","")))),"")</f>
        <v/>
      </c>
      <c r="AB63" s="118" t="str">
        <f>IF(G63="①酒田港",1, IF(G63="②仙台港", 2,IF(G63="③東京港又は横浜港", 3, IF(G63="④新潟港", 4,IF(G63="⑤仙台空港", 5,IF(G63="⑥成田空港",6, IF(G63="⑦その他(下欄に港名を記入)", 7,IF(G63="⑧不明",8, "　"))))))))</f>
        <v>　</v>
      </c>
      <c r="AC63" s="114" t="str">
        <f>IF(G63=$AC$8,"酒田港", IF(G63=$AC$9, "仙台港",IF(G63=$AC$10,"東京港又は横浜港", IF(G63=$AC$11, "新潟港",IF(G63=$AC$12, "仙台空港",IF(G63=$AC$13,"成田空港", IF(G63=$AC$14,"その他",IF(G63=$AC$15,"不明", "　"))))))))</f>
        <v>　</v>
      </c>
      <c r="AD63" s="114" t="str">
        <f>IF(G63=$AC$14,K66,"")</f>
        <v/>
      </c>
      <c r="AE63" s="119">
        <f>ROUND(D62*H63/100,0)</f>
        <v>0</v>
      </c>
    </row>
    <row r="64" spans="2:31" ht="10.5" customHeight="1">
      <c r="B64" s="218"/>
      <c r="C64" s="218"/>
      <c r="D64" s="221"/>
      <c r="E64" s="224"/>
      <c r="F64" s="227"/>
      <c r="G64" s="23" t="s">
        <v>68</v>
      </c>
      <c r="H64" s="28"/>
      <c r="I64" s="25" t="s">
        <v>66</v>
      </c>
      <c r="K64" s="56"/>
      <c r="L64" s="169" t="str">
        <f t="shared" si="0"/>
        <v/>
      </c>
      <c r="M64" s="167" t="str">
        <f t="shared" si="1"/>
        <v/>
      </c>
      <c r="N64" s="167"/>
      <c r="O64" s="167"/>
      <c r="P64" s="167"/>
      <c r="Q64" s="167"/>
      <c r="R64" s="167"/>
      <c r="S64" s="167"/>
      <c r="T64" s="114" t="str">
        <f>IF(ISNUMBER(H64)*1,B62,"")</f>
        <v/>
      </c>
      <c r="U64" s="115"/>
      <c r="V64" s="114"/>
      <c r="W64" s="115"/>
      <c r="X64" s="120"/>
      <c r="Y64" s="117" t="str">
        <f>IF(ISNUMBER(H64)*1,C62,"")</f>
        <v/>
      </c>
      <c r="Z64" s="115" t="str">
        <f>IF(ISNUMBER(H64)*1,IF(F62=$Z$8,1, IF(F62=$Z$9, 2,IF(F62=$Z$10, 2, IF(F62=$Z$11, 3,"")))),"")</f>
        <v/>
      </c>
      <c r="AA64" s="114" t="str">
        <f>IF(ISNUMBER(H64)*1,IF(F62=$Z$8,"直接", IF(F62=$Z$9,"間接",IF(F62=$Z$10,"間接", IF(F62=$Z$11,"その他","")))),"")</f>
        <v/>
      </c>
      <c r="AB64" s="118" t="str">
        <f>IF(G64="①酒田港",1, IF(G64="②仙台港", 2,IF(G64="③東京港又は横浜港", 3, IF(G64="④新潟港", 4,IF(G64="⑤仙台空港", 5,IF(G64="⑥成田空港",6, IF(G64="⑦その他(下欄に港名を記入)", 7,IF(G64="⑧不明",8, "　"))))))))</f>
        <v>　</v>
      </c>
      <c r="AC64" s="114" t="str">
        <f t="shared" ref="AC64:AC65" si="10">IF(G64=$AC$8,"酒田港", IF(G64=$AC$9, "仙台港",IF(G64=$AC$10,"東京港又は横浜港", IF(G64=$AC$11, "新潟港",IF(G64=$AC$12, "仙台空港",IF(G64=$AC$13,"成田空港", IF(G64=$AC$14,"その他",IF(G64=$AC$15,"不明", "　"))))))))</f>
        <v>　</v>
      </c>
      <c r="AD64" s="114" t="str">
        <f>IF(G64=$AC$14,K66,"")</f>
        <v/>
      </c>
      <c r="AE64" s="119">
        <f>ROUND(D62*H64/100,0)</f>
        <v>0</v>
      </c>
    </row>
    <row r="65" spans="1:31" ht="10.5" customHeight="1">
      <c r="B65" s="218"/>
      <c r="C65" s="218"/>
      <c r="D65" s="221"/>
      <c r="E65" s="224"/>
      <c r="F65" s="26" t="s">
        <v>69</v>
      </c>
      <c r="G65" s="23" t="s">
        <v>68</v>
      </c>
      <c r="H65" s="28"/>
      <c r="I65" s="25" t="s">
        <v>66</v>
      </c>
      <c r="K65" s="56"/>
      <c r="L65" s="169" t="str">
        <f t="shared" si="0"/>
        <v/>
      </c>
      <c r="M65" s="167" t="str">
        <f t="shared" si="1"/>
        <v/>
      </c>
      <c r="N65" s="167"/>
      <c r="O65" s="167"/>
      <c r="P65" s="167"/>
      <c r="Q65" s="167"/>
      <c r="R65" s="167"/>
      <c r="S65" s="167"/>
      <c r="T65" s="114" t="str">
        <f>IF(ISNUMBER(H65)*1,B62,"")</f>
        <v/>
      </c>
      <c r="U65" s="115"/>
      <c r="V65" s="114"/>
      <c r="W65" s="115"/>
      <c r="X65" s="120"/>
      <c r="Y65" s="117" t="str">
        <f>IF(ISNUMBER(H65)*1,C62,"")</f>
        <v/>
      </c>
      <c r="Z65" s="115" t="str">
        <f>IF(ISNUMBER(H65)*1,IF(F62=$Z$8,1, IF(F62=$Z$9, 2,IF(F62=$Z$10, 2, IF(F62=$Z$11, 3,"")))),"")</f>
        <v/>
      </c>
      <c r="AA65" s="114" t="str">
        <f>IF(ISNUMBER(H65)*1,IF(F62=$Z$8,"直接", IF(F62=$Z$9,"間接",IF(F62=$Z$10,"間接", IF(F62=$Z$11,"その他","")))),"")</f>
        <v/>
      </c>
      <c r="AB65" s="118" t="str">
        <f>IF(G65="①酒田港",1, IF(G65="②仙台港", 2,IF(G65="③東京港又は横浜港", 3, IF(G65="④新潟港", 4,IF(G65="⑤仙台空港", 5,IF(G65="⑥成田空港",6, IF(G65="⑦その他(下欄に港名を記入)", 7,IF(G65="⑧不明",8, "　"))))))))</f>
        <v>　</v>
      </c>
      <c r="AC65" s="114" t="str">
        <f t="shared" si="10"/>
        <v>　</v>
      </c>
      <c r="AD65" s="114" t="str">
        <f>IF(G65=$AC$14,K66,"")</f>
        <v/>
      </c>
      <c r="AE65" s="119">
        <f>ROUND(D62*H65/100,0)</f>
        <v>0</v>
      </c>
    </row>
    <row r="66" spans="1:31" ht="10.5" customHeight="1">
      <c r="B66" s="219"/>
      <c r="C66" s="219"/>
      <c r="D66" s="222"/>
      <c r="E66" s="225"/>
      <c r="F66" s="27" t="s">
        <v>70</v>
      </c>
      <c r="G66" s="212" t="s">
        <v>71</v>
      </c>
      <c r="H66" s="213"/>
      <c r="I66" s="214"/>
      <c r="K66" s="56" t="str">
        <f>SUBSTITUTE(SUBSTITUTE(G66,"その他:〔港名：",""),"〕","")</f>
        <v>　　　　　</v>
      </c>
      <c r="L66" s="176"/>
      <c r="M66" s="177"/>
      <c r="N66" s="177"/>
      <c r="O66" s="177"/>
      <c r="P66" s="177"/>
      <c r="Q66" s="177"/>
      <c r="R66" s="177"/>
      <c r="S66" s="177"/>
      <c r="T66" s="148"/>
      <c r="U66" s="149"/>
      <c r="V66" s="148"/>
      <c r="W66" s="149"/>
      <c r="X66" s="150"/>
      <c r="Y66" s="151"/>
      <c r="Z66" s="149"/>
      <c r="AA66" s="148"/>
      <c r="AB66" s="152"/>
      <c r="AC66" s="148"/>
      <c r="AD66" s="148"/>
      <c r="AE66" s="153"/>
    </row>
    <row r="67" spans="1:31" ht="18" customHeight="1">
      <c r="B67" s="215" t="s">
        <v>76</v>
      </c>
      <c r="C67" s="216"/>
      <c r="D67" s="48">
        <f>SUM(D22:D66)</f>
        <v>0</v>
      </c>
      <c r="E67" s="30" t="s">
        <v>64</v>
      </c>
      <c r="K67" s="56"/>
      <c r="L67" s="180"/>
      <c r="M67" s="181"/>
      <c r="N67" s="181"/>
      <c r="O67" s="181"/>
      <c r="P67" s="181"/>
      <c r="Q67" s="181"/>
      <c r="R67" s="181"/>
      <c r="S67" s="181"/>
      <c r="T67" s="159"/>
      <c r="U67" s="160"/>
      <c r="V67" s="159"/>
      <c r="W67" s="160"/>
      <c r="X67" s="161"/>
      <c r="Y67" s="162"/>
      <c r="Z67" s="160"/>
      <c r="AA67" s="159"/>
      <c r="AB67" s="163"/>
      <c r="AC67" s="159"/>
      <c r="AD67" s="159"/>
      <c r="AE67" s="164"/>
    </row>
    <row r="68" spans="1:31" ht="6.6" customHeight="1">
      <c r="K68" s="56"/>
      <c r="L68" s="178"/>
      <c r="M68" s="179"/>
      <c r="N68" s="179"/>
      <c r="O68" s="179"/>
      <c r="P68" s="179"/>
      <c r="Q68" s="179"/>
      <c r="R68" s="179"/>
      <c r="S68" s="179"/>
      <c r="T68" s="128"/>
      <c r="U68" s="127"/>
      <c r="V68" s="128"/>
      <c r="W68" s="127"/>
      <c r="X68" s="154"/>
      <c r="Y68" s="155"/>
      <c r="Z68" s="127"/>
      <c r="AA68" s="128"/>
      <c r="AB68" s="156"/>
      <c r="AC68" s="128"/>
      <c r="AD68" s="128"/>
      <c r="AE68" s="157"/>
    </row>
    <row r="69" spans="1:31" ht="15.75">
      <c r="A69" s="269" t="s">
        <v>246</v>
      </c>
      <c r="K69" s="56"/>
      <c r="L69" s="178"/>
      <c r="M69" s="179"/>
      <c r="N69" s="179"/>
      <c r="O69" s="179"/>
      <c r="P69" s="179"/>
      <c r="Q69" s="179"/>
      <c r="R69" s="179"/>
      <c r="S69" s="179"/>
      <c r="T69" s="128"/>
      <c r="U69" s="127"/>
      <c r="V69" s="128"/>
      <c r="W69" s="127"/>
      <c r="X69" s="154"/>
      <c r="Y69" s="155"/>
      <c r="Z69" s="127"/>
      <c r="AA69" s="128"/>
      <c r="AB69" s="156"/>
      <c r="AC69" s="128"/>
      <c r="AD69" s="128"/>
      <c r="AE69" s="157"/>
    </row>
    <row r="70" spans="1:31" ht="1.9" customHeight="1">
      <c r="K70" s="56"/>
      <c r="L70" s="178"/>
      <c r="M70" s="179"/>
      <c r="N70" s="179"/>
      <c r="O70" s="179"/>
      <c r="P70" s="179"/>
      <c r="Q70" s="179"/>
      <c r="R70" s="179"/>
      <c r="S70" s="179"/>
      <c r="T70" s="128"/>
      <c r="U70" s="127"/>
      <c r="V70" s="128"/>
      <c r="W70" s="127"/>
      <c r="X70" s="154"/>
      <c r="Y70" s="155"/>
      <c r="Z70" s="127"/>
      <c r="AA70" s="128"/>
      <c r="AB70" s="156"/>
      <c r="AC70" s="128"/>
      <c r="AD70" s="128"/>
      <c r="AE70" s="157"/>
    </row>
    <row r="71" spans="1:31" ht="15.75">
      <c r="K71" s="56" t="str">
        <f>SUBSTITUTE(SUBSTITUTE(G71,"その他:〔港名：",""),"〕","")</f>
        <v/>
      </c>
      <c r="L71" s="179"/>
      <c r="M71" s="179"/>
      <c r="N71" s="179"/>
      <c r="O71" s="179"/>
      <c r="P71" s="179"/>
      <c r="Q71" s="179"/>
      <c r="R71" s="179"/>
      <c r="S71" s="179"/>
      <c r="T71" s="128"/>
      <c r="U71" s="127"/>
      <c r="V71" s="128"/>
      <c r="W71" s="127"/>
      <c r="X71" s="154"/>
      <c r="Y71" s="155"/>
      <c r="Z71" s="127"/>
      <c r="AA71" s="128"/>
      <c r="AB71" s="158"/>
      <c r="AC71" s="128"/>
      <c r="AD71" s="128"/>
      <c r="AE71" s="157"/>
    </row>
  </sheetData>
  <mergeCells count="73">
    <mergeCell ref="G17:I17"/>
    <mergeCell ref="C5:E5"/>
    <mergeCell ref="D7:E7"/>
    <mergeCell ref="G7:I7"/>
    <mergeCell ref="B8:B12"/>
    <mergeCell ref="C8:C12"/>
    <mergeCell ref="D8:D12"/>
    <mergeCell ref="E8:E12"/>
    <mergeCell ref="F8:F10"/>
    <mergeCell ref="B13:B17"/>
    <mergeCell ref="C13:C17"/>
    <mergeCell ref="D13:D17"/>
    <mergeCell ref="E13:E17"/>
    <mergeCell ref="F13:F15"/>
    <mergeCell ref="B18:C18"/>
    <mergeCell ref="D21:E21"/>
    <mergeCell ref="G21:I21"/>
    <mergeCell ref="B22:B26"/>
    <mergeCell ref="C22:C26"/>
    <mergeCell ref="D22:D26"/>
    <mergeCell ref="E22:E26"/>
    <mergeCell ref="F22:F24"/>
    <mergeCell ref="G26:I26"/>
    <mergeCell ref="A19:J20"/>
    <mergeCell ref="G36:I36"/>
    <mergeCell ref="B27:B31"/>
    <mergeCell ref="C27:C31"/>
    <mergeCell ref="D27:D31"/>
    <mergeCell ref="E27:E31"/>
    <mergeCell ref="F27:F29"/>
    <mergeCell ref="G31:I31"/>
    <mergeCell ref="B32:B36"/>
    <mergeCell ref="C32:C36"/>
    <mergeCell ref="D32:D36"/>
    <mergeCell ref="E32:E36"/>
    <mergeCell ref="F32:F34"/>
    <mergeCell ref="G46:I46"/>
    <mergeCell ref="B37:B41"/>
    <mergeCell ref="C37:C41"/>
    <mergeCell ref="D37:D41"/>
    <mergeCell ref="E37:E41"/>
    <mergeCell ref="F37:F39"/>
    <mergeCell ref="G41:I41"/>
    <mergeCell ref="B42:B46"/>
    <mergeCell ref="C42:C46"/>
    <mergeCell ref="D42:D46"/>
    <mergeCell ref="E42:E46"/>
    <mergeCell ref="F42:F44"/>
    <mergeCell ref="G56:I56"/>
    <mergeCell ref="B47:B51"/>
    <mergeCell ref="C47:C51"/>
    <mergeCell ref="D47:D51"/>
    <mergeCell ref="E47:E51"/>
    <mergeCell ref="F47:F49"/>
    <mergeCell ref="G51:I51"/>
    <mergeCell ref="B52:B56"/>
    <mergeCell ref="C52:C56"/>
    <mergeCell ref="D52:D56"/>
    <mergeCell ref="E52:E56"/>
    <mergeCell ref="F52:F54"/>
    <mergeCell ref="F62:F64"/>
    <mergeCell ref="G66:I66"/>
    <mergeCell ref="B57:B61"/>
    <mergeCell ref="C57:C61"/>
    <mergeCell ref="D57:D61"/>
    <mergeCell ref="E57:E61"/>
    <mergeCell ref="F57:F59"/>
    <mergeCell ref="G61:I61"/>
    <mergeCell ref="B67:C67"/>
    <mergeCell ref="B62:B66"/>
    <mergeCell ref="C62:C66"/>
    <mergeCell ref="D62:D66"/>
    <mergeCell ref="E62:E66"/>
  </mergeCells>
  <phoneticPr fontId="2"/>
  <dataValidations count="3">
    <dataValidation type="list" allowBlank="1" showInputMessage="1" showErrorMessage="1" sqref="F8 F13 F22 F27 F32 F37 F42 F47 F52 F57 F62">
      <formula1>"　,①直接（本社経由含む）,②グループ企業経由,③商社経由,④その他(下欄に記入願います)"</formula1>
    </dataValidation>
    <dataValidation type="list" allowBlank="1" showInputMessage="1" showErrorMessage="1" sqref="G8:G11 G13:G16 G22:G25 G27:G30 G32:G35 G37:G40 G42:G45 G47:G50 G52:G55 G57:G60 G62:G65">
      <formula1>"　,①酒田港,②仙台港,③東京港又は横浜港,④新潟港,⑤仙台空港,⑥成田空港,⑦その他(下欄に港名を記入),⑧不明"</formula1>
    </dataValidation>
    <dataValidation imeMode="halfAlpha" allowBlank="1" showInputMessage="1" showErrorMessage="1" sqref="D22:D67"/>
  </dataValidations>
  <printOptions horizontalCentered="1"/>
  <pageMargins left="0.23622047244094491" right="0.15748031496062992" top="0.23622047244094491" bottom="0.15748031496062992" header="0.31496062992125984" footer="0.15748031496062992"/>
  <pageSetup paperSize="9" orientation="portrait" r:id="rId1"/>
  <headerFooter>
    <oddFooter>&amp;P ページ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BA66"/>
  <sheetViews>
    <sheetView showGridLines="0" view="pageBreakPreview" zoomScaleNormal="85" zoomScaleSheetLayoutView="100" workbookViewId="0">
      <selection activeCell="K24" sqref="K24:V24"/>
    </sheetView>
  </sheetViews>
  <sheetFormatPr defaultColWidth="3.25" defaultRowHeight="13.5" customHeight="1" zeroHeight="1" outlineLevelCol="1"/>
  <cols>
    <col min="1" max="1" width="3.25" style="13" customWidth="1"/>
    <col min="2" max="2" width="2" style="13" customWidth="1"/>
    <col min="3" max="3" width="2.25" style="13" customWidth="1"/>
    <col min="4" max="29" width="3.25" style="13" customWidth="1"/>
    <col min="30" max="30" width="3.875" style="88" hidden="1" customWidth="1" outlineLevel="1"/>
    <col min="31" max="31" width="8" style="88" hidden="1" customWidth="1" outlineLevel="1"/>
    <col min="32" max="36" width="4.875" style="88" hidden="1" customWidth="1" outlineLevel="1"/>
    <col min="37" max="40" width="4.875" style="91" hidden="1" customWidth="1" outlineLevel="1"/>
    <col min="41" max="41" width="4.875" style="88" hidden="1" customWidth="1" outlineLevel="1"/>
    <col min="42" max="52" width="8.25" style="88" hidden="1" customWidth="1" outlineLevel="1"/>
    <col min="53" max="53" width="3.25" style="13" collapsed="1"/>
    <col min="54" max="16384" width="3.25" style="13"/>
  </cols>
  <sheetData>
    <row r="1" spans="2:52" ht="6" customHeight="1">
      <c r="AK1" s="88"/>
      <c r="AL1" s="88"/>
      <c r="AM1" s="88"/>
      <c r="AN1" s="88"/>
    </row>
    <row r="2" spans="2:52" ht="18" customHeight="1">
      <c r="B2" s="6" t="s">
        <v>82</v>
      </c>
      <c r="AD2" s="66" t="s">
        <v>226</v>
      </c>
      <c r="AE2" s="66"/>
      <c r="AK2" s="88"/>
      <c r="AL2" s="88"/>
      <c r="AM2" s="88"/>
      <c r="AN2" s="88"/>
    </row>
    <row r="3" spans="2:52" ht="6" customHeight="1">
      <c r="AK3" s="88"/>
      <c r="AL3" s="88"/>
      <c r="AM3" s="88"/>
      <c r="AN3" s="88"/>
    </row>
    <row r="4" spans="2:52" ht="18" customHeight="1">
      <c r="B4" s="33" t="s">
        <v>83</v>
      </c>
      <c r="C4" s="33"/>
      <c r="D4" s="33"/>
      <c r="E4" s="243" t="str">
        <f>IF(様式1!F3="","",様式1!F3)</f>
        <v/>
      </c>
      <c r="F4" s="243"/>
      <c r="G4" s="243"/>
      <c r="H4" s="243"/>
      <c r="I4" s="243"/>
      <c r="J4" s="243"/>
      <c r="K4" s="243"/>
      <c r="L4" s="243"/>
      <c r="M4" s="243"/>
      <c r="N4" s="243"/>
      <c r="AK4" s="88"/>
      <c r="AL4" s="88"/>
      <c r="AM4" s="88"/>
      <c r="AN4" s="88"/>
    </row>
    <row r="5" spans="2:52" ht="6" customHeight="1">
      <c r="AK5" s="88"/>
      <c r="AL5" s="88"/>
      <c r="AM5" s="88"/>
      <c r="AN5" s="88"/>
    </row>
    <row r="6" spans="2:52" ht="19.5">
      <c r="B6" s="33" t="s">
        <v>222</v>
      </c>
      <c r="AD6" s="93" t="s">
        <v>184</v>
      </c>
      <c r="AE6" s="91"/>
      <c r="AF6" s="91"/>
      <c r="AG6" s="91"/>
      <c r="AH6" s="91"/>
      <c r="AI6" s="91"/>
      <c r="AJ6" s="91"/>
      <c r="AO6" s="91"/>
    </row>
    <row r="7" spans="2:52" ht="7.15" customHeight="1">
      <c r="AD7" s="91"/>
      <c r="AE7" s="91"/>
      <c r="AF7" s="91"/>
      <c r="AG7" s="91"/>
      <c r="AH7" s="91"/>
      <c r="AI7" s="91"/>
      <c r="AJ7" s="91"/>
      <c r="AO7" s="91"/>
    </row>
    <row r="8" spans="2:52" ht="18">
      <c r="C8" s="34" t="s">
        <v>84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6"/>
      <c r="AD8" s="92"/>
      <c r="AE8" s="106" t="s">
        <v>193</v>
      </c>
      <c r="AF8" s="107" t="s">
        <v>194</v>
      </c>
      <c r="AG8" s="107" t="s">
        <v>195</v>
      </c>
      <c r="AH8" s="107" t="s">
        <v>196</v>
      </c>
      <c r="AI8" s="107" t="s">
        <v>197</v>
      </c>
      <c r="AJ8" s="107" t="s">
        <v>198</v>
      </c>
      <c r="AK8" s="107" t="s">
        <v>211</v>
      </c>
      <c r="AL8" s="107" t="s">
        <v>212</v>
      </c>
      <c r="AM8" s="107" t="s">
        <v>199</v>
      </c>
      <c r="AN8" s="107" t="s">
        <v>213</v>
      </c>
      <c r="AO8" s="107" t="s">
        <v>172</v>
      </c>
      <c r="AP8" s="95" t="s">
        <v>173</v>
      </c>
      <c r="AQ8" s="96" t="s">
        <v>148</v>
      </c>
      <c r="AR8" s="96" t="s">
        <v>149</v>
      </c>
      <c r="AS8" s="96" t="s">
        <v>150</v>
      </c>
      <c r="AT8" s="95" t="s">
        <v>151</v>
      </c>
      <c r="AU8" s="95" t="s">
        <v>175</v>
      </c>
      <c r="AV8" s="95" t="s">
        <v>176</v>
      </c>
      <c r="AW8" s="95" t="s">
        <v>177</v>
      </c>
      <c r="AX8" s="95" t="s">
        <v>178</v>
      </c>
      <c r="AY8" s="95" t="s">
        <v>179</v>
      </c>
      <c r="AZ8" s="95" t="s">
        <v>202</v>
      </c>
    </row>
    <row r="9" spans="2:52" ht="19.899999999999999" customHeight="1">
      <c r="C9" s="37"/>
      <c r="D9" s="4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38"/>
      <c r="AE9" s="98" t="str">
        <f>IF(様式1!F3="","",様式1!F3)</f>
        <v/>
      </c>
      <c r="AF9" s="98"/>
      <c r="AG9" s="98"/>
      <c r="AH9" s="98"/>
      <c r="AI9" s="98"/>
      <c r="AJ9" s="98"/>
      <c r="AK9" s="106"/>
      <c r="AL9" s="106"/>
      <c r="AM9" s="106"/>
      <c r="AN9" s="106"/>
      <c r="AO9" s="98"/>
      <c r="AP9" s="97">
        <f>E9</f>
        <v>0</v>
      </c>
      <c r="AQ9" s="98"/>
      <c r="AR9" s="98"/>
      <c r="AS9" s="98"/>
      <c r="AT9" s="97">
        <f>F13</f>
        <v>0</v>
      </c>
      <c r="AU9" s="97">
        <f>Q13</f>
        <v>0</v>
      </c>
      <c r="AV9" s="108" t="str">
        <f>L17&amp;"/"&amp;P17&amp;"/"&amp;S17</f>
        <v>//</v>
      </c>
      <c r="AW9" s="99">
        <f>IF(E22="○",AL56,IF(N22="○",AL57,IF(U22="○",AL58,IF(E24="○",AL59, ))))</f>
        <v>0</v>
      </c>
      <c r="AX9" s="97">
        <f>E28</f>
        <v>0</v>
      </c>
      <c r="AY9" s="97">
        <f>E32</f>
        <v>0</v>
      </c>
      <c r="AZ9" s="97">
        <f>R32</f>
        <v>0</v>
      </c>
    </row>
    <row r="10" spans="2:52" ht="12" customHeight="1">
      <c r="C10" s="244" t="s">
        <v>85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6"/>
      <c r="AK10" s="88"/>
      <c r="AL10" s="88"/>
      <c r="AM10" s="88"/>
      <c r="AN10" s="88"/>
    </row>
    <row r="11" spans="2:52" ht="6" customHeight="1"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K11" s="88"/>
      <c r="AL11" s="88"/>
      <c r="AM11" s="88"/>
      <c r="AN11" s="88"/>
    </row>
    <row r="12" spans="2:52" ht="18.75">
      <c r="C12" s="34" t="s">
        <v>86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I12" s="91"/>
      <c r="AK12" s="88"/>
      <c r="AL12" s="88"/>
      <c r="AM12" s="88"/>
      <c r="AN12" s="88"/>
    </row>
    <row r="13" spans="2:52" ht="19.899999999999999" customHeight="1">
      <c r="C13" s="44"/>
      <c r="D13" s="76"/>
      <c r="E13" s="80" t="s">
        <v>180</v>
      </c>
      <c r="F13" s="248"/>
      <c r="G13" s="248"/>
      <c r="H13" s="248"/>
      <c r="I13" s="248"/>
      <c r="J13" s="248"/>
      <c r="K13" s="248"/>
      <c r="L13" s="248"/>
      <c r="M13" s="248"/>
      <c r="N13" s="248"/>
      <c r="O13" s="249" t="s">
        <v>181</v>
      </c>
      <c r="P13" s="249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38"/>
    </row>
    <row r="14" spans="2:52" ht="3" customHeight="1">
      <c r="C14" s="40"/>
      <c r="D14" s="41"/>
      <c r="E14" s="43"/>
      <c r="F14" s="41"/>
      <c r="G14" s="41"/>
      <c r="H14" s="41"/>
      <c r="I14" s="41"/>
      <c r="J14" s="252"/>
      <c r="K14" s="252"/>
      <c r="L14" s="252"/>
      <c r="M14" s="252"/>
      <c r="N14" s="252"/>
      <c r="O14" s="252"/>
      <c r="P14" s="252"/>
      <c r="Q14" s="252"/>
      <c r="R14" s="252"/>
      <c r="S14" s="41"/>
      <c r="T14" s="41"/>
      <c r="U14" s="41"/>
      <c r="V14" s="41"/>
      <c r="W14" s="41"/>
      <c r="X14" s="41"/>
      <c r="Y14" s="41"/>
      <c r="Z14" s="43"/>
      <c r="AA14" s="43"/>
      <c r="AB14" s="42"/>
      <c r="AK14" s="88"/>
      <c r="AL14" s="88"/>
      <c r="AM14" s="88"/>
      <c r="AN14" s="88"/>
    </row>
    <row r="15" spans="2:52" ht="6" customHeight="1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K15" s="88"/>
      <c r="AL15" s="88"/>
      <c r="AM15" s="88"/>
      <c r="AN15" s="88"/>
    </row>
    <row r="16" spans="2:52" ht="18.75">
      <c r="C16" s="34" t="s">
        <v>87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V16" s="94"/>
    </row>
    <row r="17" spans="3:52" ht="19.899999999999999" customHeight="1">
      <c r="C17" s="44"/>
      <c r="D17" s="77"/>
      <c r="E17" s="77"/>
      <c r="F17" s="77"/>
      <c r="G17" s="77"/>
      <c r="H17" s="77"/>
      <c r="I17" s="77"/>
      <c r="J17" s="87" t="s">
        <v>88</v>
      </c>
      <c r="K17" s="87"/>
      <c r="L17" s="247"/>
      <c r="M17" s="247"/>
      <c r="N17" s="247"/>
      <c r="O17" s="87" t="s">
        <v>89</v>
      </c>
      <c r="P17" s="247"/>
      <c r="Q17" s="247"/>
      <c r="R17" s="87" t="s">
        <v>90</v>
      </c>
      <c r="S17" s="247"/>
      <c r="T17" s="247"/>
      <c r="U17" s="87" t="s">
        <v>91</v>
      </c>
      <c r="V17" s="77"/>
      <c r="W17" s="77"/>
      <c r="X17" s="77"/>
      <c r="Y17" s="77"/>
      <c r="Z17" s="77"/>
      <c r="AA17" s="77"/>
      <c r="AB17" s="38"/>
    </row>
    <row r="18" spans="3:52" ht="3" customHeight="1">
      <c r="C18" s="40"/>
      <c r="D18" s="41"/>
      <c r="E18" s="43"/>
      <c r="F18" s="41"/>
      <c r="G18" s="41"/>
      <c r="H18" s="41"/>
      <c r="I18" s="41"/>
      <c r="J18" s="252"/>
      <c r="K18" s="252"/>
      <c r="L18" s="252"/>
      <c r="M18" s="252"/>
      <c r="N18" s="252"/>
      <c r="O18" s="252"/>
      <c r="P18" s="252"/>
      <c r="Q18" s="252"/>
      <c r="R18" s="252"/>
      <c r="S18" s="41"/>
      <c r="T18" s="41"/>
      <c r="U18" s="41"/>
      <c r="V18" s="41"/>
      <c r="W18" s="41"/>
      <c r="X18" s="41"/>
      <c r="Y18" s="41"/>
      <c r="Z18" s="43"/>
      <c r="AA18" s="43"/>
      <c r="AB18" s="42"/>
      <c r="AK18" s="88"/>
      <c r="AL18" s="88"/>
      <c r="AM18" s="88"/>
      <c r="AN18" s="88"/>
    </row>
    <row r="19" spans="3:52" ht="6" customHeight="1">
      <c r="AK19" s="88"/>
      <c r="AL19" s="88"/>
      <c r="AM19" s="88"/>
      <c r="AN19" s="88"/>
    </row>
    <row r="20" spans="3:52" ht="13.15" customHeight="1">
      <c r="C20" s="270" t="s">
        <v>247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  <c r="AK20" s="88"/>
      <c r="AL20" s="88"/>
      <c r="AM20" s="88"/>
      <c r="AN20" s="88"/>
    </row>
    <row r="21" spans="3:52" ht="5.25" customHeight="1">
      <c r="C21" s="44"/>
      <c r="D21" s="76"/>
      <c r="E21" s="77"/>
      <c r="F21" s="76"/>
      <c r="G21" s="76"/>
      <c r="H21" s="76"/>
      <c r="I21" s="76"/>
      <c r="J21" s="253"/>
      <c r="K21" s="253"/>
      <c r="L21" s="253"/>
      <c r="M21" s="253"/>
      <c r="N21" s="253"/>
      <c r="O21" s="253"/>
      <c r="P21" s="253"/>
      <c r="Q21" s="253"/>
      <c r="R21" s="253"/>
      <c r="S21" s="76"/>
      <c r="T21" s="76"/>
      <c r="U21" s="41"/>
      <c r="V21" s="76"/>
      <c r="W21" s="76"/>
      <c r="X21" s="76"/>
      <c r="Y21" s="76"/>
      <c r="Z21" s="77"/>
      <c r="AA21" s="77"/>
      <c r="AB21" s="38"/>
      <c r="AK21" s="88"/>
      <c r="AL21" s="88"/>
      <c r="AM21" s="88"/>
      <c r="AN21" s="88"/>
    </row>
    <row r="22" spans="3:52" s="78" customFormat="1" ht="19.899999999999999" customHeight="1">
      <c r="C22" s="79"/>
      <c r="E22" s="103" t="s">
        <v>68</v>
      </c>
      <c r="F22" s="80" t="s">
        <v>186</v>
      </c>
      <c r="G22" s="80"/>
      <c r="H22" s="80"/>
      <c r="I22" s="80"/>
      <c r="J22" s="80"/>
      <c r="K22" s="80"/>
      <c r="L22" s="80"/>
      <c r="M22" s="80"/>
      <c r="N22" s="103" t="s">
        <v>68</v>
      </c>
      <c r="O22" s="80" t="s">
        <v>93</v>
      </c>
      <c r="P22" s="80"/>
      <c r="Q22" s="80"/>
      <c r="R22" s="80"/>
      <c r="S22" s="80"/>
      <c r="T22" s="80"/>
      <c r="U22" s="103" t="s">
        <v>68</v>
      </c>
      <c r="V22" s="80" t="s">
        <v>94</v>
      </c>
      <c r="W22" s="80"/>
      <c r="X22" s="80"/>
      <c r="Y22" s="80"/>
      <c r="Z22" s="80"/>
      <c r="AA22" s="81"/>
      <c r="AB22" s="82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</row>
    <row r="23" spans="3:52" ht="5.25" customHeight="1">
      <c r="C23" s="44"/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7"/>
      <c r="AB23" s="38"/>
      <c r="AK23" s="88"/>
      <c r="AL23" s="88"/>
      <c r="AM23" s="88"/>
      <c r="AN23" s="88"/>
    </row>
    <row r="24" spans="3:52" s="78" customFormat="1" ht="19.5" customHeight="1">
      <c r="C24" s="79"/>
      <c r="E24" s="103" t="s">
        <v>68</v>
      </c>
      <c r="F24" s="80" t="s">
        <v>182</v>
      </c>
      <c r="G24" s="80"/>
      <c r="H24" s="80"/>
      <c r="I24" s="80"/>
      <c r="J24" s="80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80" t="s">
        <v>183</v>
      </c>
      <c r="X24" s="80"/>
      <c r="Y24" s="80"/>
      <c r="Z24" s="80"/>
      <c r="AA24" s="81"/>
      <c r="AB24" s="82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</row>
    <row r="25" spans="3:52" ht="5.25" customHeight="1">
      <c r="C25" s="40"/>
      <c r="D25" s="41"/>
      <c r="E25" s="43"/>
      <c r="F25" s="41"/>
      <c r="G25" s="41"/>
      <c r="H25" s="41"/>
      <c r="I25" s="41"/>
      <c r="J25" s="252"/>
      <c r="K25" s="252"/>
      <c r="L25" s="252"/>
      <c r="M25" s="252"/>
      <c r="N25" s="252"/>
      <c r="O25" s="252"/>
      <c r="P25" s="252"/>
      <c r="Q25" s="252"/>
      <c r="R25" s="252"/>
      <c r="S25" s="41"/>
      <c r="T25" s="41"/>
      <c r="U25" s="41"/>
      <c r="V25" s="41"/>
      <c r="W25" s="41"/>
      <c r="X25" s="41"/>
      <c r="Y25" s="41"/>
      <c r="Z25" s="43"/>
      <c r="AA25" s="43"/>
      <c r="AB25" s="42"/>
      <c r="AK25" s="88"/>
      <c r="AL25" s="88"/>
      <c r="AM25" s="88"/>
      <c r="AN25" s="88"/>
    </row>
    <row r="26" spans="3:52" ht="6" customHeight="1">
      <c r="AK26" s="88"/>
      <c r="AL26" s="88"/>
      <c r="AM26" s="88"/>
      <c r="AN26" s="88"/>
    </row>
    <row r="27" spans="3:52" ht="12.75" customHeight="1">
      <c r="C27" s="34" t="s">
        <v>95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  <c r="AK27" s="88"/>
      <c r="AL27" s="88"/>
      <c r="AM27" s="88"/>
      <c r="AN27" s="88"/>
    </row>
    <row r="28" spans="3:52" s="83" customFormat="1" ht="53.25" customHeight="1">
      <c r="C28" s="84"/>
      <c r="D28" s="8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86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</row>
    <row r="29" spans="3:52" ht="3" customHeight="1">
      <c r="C29" s="40"/>
      <c r="D29" s="41"/>
      <c r="E29" s="43"/>
      <c r="F29" s="41"/>
      <c r="G29" s="41"/>
      <c r="H29" s="41"/>
      <c r="I29" s="41"/>
      <c r="J29" s="252"/>
      <c r="K29" s="252"/>
      <c r="L29" s="252"/>
      <c r="M29" s="252"/>
      <c r="N29" s="252"/>
      <c r="O29" s="252"/>
      <c r="P29" s="252"/>
      <c r="Q29" s="252"/>
      <c r="R29" s="252"/>
      <c r="S29" s="41"/>
      <c r="T29" s="41"/>
      <c r="U29" s="41"/>
      <c r="V29" s="41"/>
      <c r="W29" s="41"/>
      <c r="X29" s="41"/>
      <c r="Y29" s="41"/>
      <c r="Z29" s="43"/>
      <c r="AA29" s="43"/>
      <c r="AB29" s="42"/>
      <c r="AK29" s="88"/>
      <c r="AL29" s="88"/>
      <c r="AM29" s="88"/>
      <c r="AN29" s="88"/>
    </row>
    <row r="30" spans="3:52" ht="6" customHeight="1">
      <c r="AK30" s="88"/>
      <c r="AL30" s="88"/>
      <c r="AM30" s="88"/>
      <c r="AN30" s="88"/>
    </row>
    <row r="31" spans="3:52" ht="18.75">
      <c r="C31" s="34" t="s">
        <v>96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  <c r="AK31" s="88"/>
      <c r="AL31" s="88"/>
      <c r="AM31" s="88"/>
      <c r="AN31" s="88"/>
    </row>
    <row r="32" spans="3:52" ht="19.899999999999999" customHeight="1">
      <c r="C32" s="44"/>
      <c r="D32" s="77"/>
      <c r="E32" s="256"/>
      <c r="F32" s="256"/>
      <c r="G32" s="256"/>
      <c r="H32" s="256"/>
      <c r="I32" s="256"/>
      <c r="J32" s="76" t="s">
        <v>97</v>
      </c>
      <c r="K32" s="249" t="s">
        <v>98</v>
      </c>
      <c r="L32" s="249"/>
      <c r="M32" s="249"/>
      <c r="N32" s="249"/>
      <c r="O32" s="249"/>
      <c r="P32" s="249"/>
      <c r="Q32" s="249"/>
      <c r="R32" s="247"/>
      <c r="S32" s="247"/>
      <c r="T32" s="247"/>
      <c r="U32" s="77" t="s">
        <v>99</v>
      </c>
      <c r="V32" s="77"/>
      <c r="W32" s="77"/>
      <c r="X32" s="77"/>
      <c r="Y32" s="77"/>
      <c r="Z32" s="77"/>
      <c r="AA32" s="77"/>
      <c r="AB32" s="38"/>
      <c r="AK32" s="88"/>
      <c r="AL32" s="88"/>
      <c r="AM32" s="88"/>
      <c r="AN32" s="88"/>
    </row>
    <row r="33" spans="2:47" ht="3" customHeight="1">
      <c r="C33" s="40"/>
      <c r="D33" s="41"/>
      <c r="E33" s="43"/>
      <c r="F33" s="41"/>
      <c r="G33" s="41"/>
      <c r="H33" s="41"/>
      <c r="I33" s="41"/>
      <c r="J33" s="252"/>
      <c r="K33" s="252"/>
      <c r="L33" s="252"/>
      <c r="M33" s="252"/>
      <c r="N33" s="252"/>
      <c r="O33" s="252"/>
      <c r="P33" s="252"/>
      <c r="Q33" s="252"/>
      <c r="R33" s="252"/>
      <c r="S33" s="41"/>
      <c r="T33" s="41"/>
      <c r="U33" s="41"/>
      <c r="V33" s="41"/>
      <c r="W33" s="41"/>
      <c r="X33" s="41"/>
      <c r="Y33" s="41"/>
      <c r="Z33" s="43"/>
      <c r="AA33" s="43"/>
      <c r="AB33" s="42"/>
      <c r="AK33" s="88"/>
      <c r="AL33" s="88"/>
      <c r="AM33" s="88"/>
      <c r="AN33" s="88"/>
    </row>
    <row r="34" spans="2:47" ht="6" customHeight="1">
      <c r="AK34" s="88"/>
      <c r="AL34" s="88"/>
      <c r="AM34" s="88"/>
      <c r="AN34" s="88"/>
    </row>
    <row r="35" spans="2:47" ht="18.75">
      <c r="B35" s="33" t="s">
        <v>223</v>
      </c>
      <c r="AK35" s="88"/>
      <c r="AL35" s="88"/>
      <c r="AM35" s="88"/>
      <c r="AN35" s="88"/>
    </row>
    <row r="36" spans="2:47" ht="6" customHeight="1">
      <c r="AK36" s="88"/>
      <c r="AL36" s="88"/>
      <c r="AM36" s="88"/>
      <c r="AN36" s="88"/>
    </row>
    <row r="37" spans="2:47" ht="13.15" customHeight="1">
      <c r="C37" s="34" t="s">
        <v>100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  <c r="AK37" s="88"/>
      <c r="AL37" s="88"/>
      <c r="AM37" s="88"/>
      <c r="AN37" s="88"/>
    </row>
    <row r="38" spans="2:47" ht="19.899999999999999" customHeight="1">
      <c r="C38" s="44"/>
      <c r="D38" s="76"/>
      <c r="E38" s="80" t="s">
        <v>180</v>
      </c>
      <c r="F38" s="248"/>
      <c r="G38" s="248"/>
      <c r="H38" s="248"/>
      <c r="I38" s="248"/>
      <c r="J38" s="248"/>
      <c r="K38" s="248"/>
      <c r="L38" s="248"/>
      <c r="M38" s="248"/>
      <c r="N38" s="248"/>
      <c r="O38" s="249" t="s">
        <v>181</v>
      </c>
      <c r="P38" s="249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38"/>
      <c r="AD38" s="93" t="s">
        <v>185</v>
      </c>
    </row>
    <row r="39" spans="2:47" ht="3" customHeight="1">
      <c r="C39" s="40"/>
      <c r="D39" s="41"/>
      <c r="E39" s="43"/>
      <c r="F39" s="41"/>
      <c r="G39" s="41"/>
      <c r="H39" s="41"/>
      <c r="I39" s="41"/>
      <c r="J39" s="252"/>
      <c r="K39" s="252"/>
      <c r="L39" s="252"/>
      <c r="M39" s="252"/>
      <c r="N39" s="252"/>
      <c r="O39" s="252"/>
      <c r="P39" s="252"/>
      <c r="Q39" s="252"/>
      <c r="R39" s="252"/>
      <c r="S39" s="41"/>
      <c r="T39" s="41"/>
      <c r="U39" s="41"/>
      <c r="V39" s="41"/>
      <c r="W39" s="41"/>
      <c r="X39" s="41"/>
      <c r="Y39" s="41"/>
      <c r="Z39" s="43"/>
      <c r="AA39" s="43"/>
      <c r="AB39" s="42"/>
      <c r="AK39" s="88"/>
      <c r="AL39" s="88"/>
      <c r="AM39" s="88"/>
      <c r="AN39" s="88"/>
    </row>
    <row r="40" spans="2:47" ht="6" customHeight="1">
      <c r="AK40" s="88"/>
      <c r="AL40" s="88"/>
      <c r="AM40" s="88"/>
      <c r="AN40" s="88"/>
    </row>
    <row r="41" spans="2:47" ht="18.75">
      <c r="C41" s="34" t="s">
        <v>101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6"/>
      <c r="AE41" s="101" t="s">
        <v>193</v>
      </c>
      <c r="AF41" s="100" t="s">
        <v>194</v>
      </c>
      <c r="AG41" s="100" t="s">
        <v>195</v>
      </c>
      <c r="AH41" s="100" t="s">
        <v>196</v>
      </c>
      <c r="AI41" s="100" t="s">
        <v>197</v>
      </c>
      <c r="AJ41" s="100" t="s">
        <v>198</v>
      </c>
      <c r="AK41" s="100" t="s">
        <v>199</v>
      </c>
      <c r="AL41" s="100" t="s">
        <v>200</v>
      </c>
      <c r="AM41" s="100" t="s">
        <v>201</v>
      </c>
      <c r="AN41" s="100" t="s">
        <v>148</v>
      </c>
      <c r="AO41" s="100" t="s">
        <v>149</v>
      </c>
      <c r="AP41" s="100" t="s">
        <v>150</v>
      </c>
      <c r="AQ41" s="101" t="s">
        <v>151</v>
      </c>
      <c r="AR41" s="101" t="s">
        <v>174</v>
      </c>
      <c r="AS41" s="101" t="s">
        <v>191</v>
      </c>
      <c r="AT41" s="101" t="s">
        <v>192</v>
      </c>
      <c r="AU41" s="101" t="s">
        <v>178</v>
      </c>
    </row>
    <row r="42" spans="2:47" ht="19.899999999999999" customHeight="1">
      <c r="C42" s="44"/>
      <c r="D42" s="77"/>
      <c r="E42" s="77"/>
      <c r="F42" s="77"/>
      <c r="G42" s="77"/>
      <c r="H42" s="77"/>
      <c r="I42" s="77"/>
      <c r="J42" s="77" t="s">
        <v>102</v>
      </c>
      <c r="K42" s="77"/>
      <c r="L42" s="247"/>
      <c r="M42" s="247"/>
      <c r="N42" s="247"/>
      <c r="O42" s="77" t="s">
        <v>89</v>
      </c>
      <c r="P42" s="247"/>
      <c r="Q42" s="247"/>
      <c r="R42" s="77" t="s">
        <v>90</v>
      </c>
      <c r="S42" s="247"/>
      <c r="T42" s="247"/>
      <c r="U42" s="77" t="s">
        <v>91</v>
      </c>
      <c r="V42" s="77"/>
      <c r="W42" s="77"/>
      <c r="X42" s="77"/>
      <c r="Y42" s="77"/>
      <c r="Z42" s="77"/>
      <c r="AA42" s="77"/>
      <c r="AB42" s="38"/>
      <c r="AE42" s="98" t="str">
        <f>IF(様式1!F3="","",様式1!F3)</f>
        <v/>
      </c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7">
        <f>F38</f>
        <v>0</v>
      </c>
      <c r="AR42" s="97">
        <f>Q38</f>
        <v>0</v>
      </c>
      <c r="AS42" s="108" t="str">
        <f>L42&amp;"/"&amp;P42&amp;"/"&amp;S42</f>
        <v>//</v>
      </c>
      <c r="AT42" s="99">
        <f>IF(E46="○",AP56,IF(J46="○",AP57,IF(O46="○",AP58,IF(T46="○",AP59,IF(E48="〇",AP60,IF(L48="〇",AP61,))))))</f>
        <v>0</v>
      </c>
      <c r="AU42" s="97">
        <f>E52</f>
        <v>0</v>
      </c>
    </row>
    <row r="43" spans="2:47" ht="3" customHeight="1">
      <c r="C43" s="40"/>
      <c r="D43" s="41"/>
      <c r="E43" s="43"/>
      <c r="F43" s="41"/>
      <c r="G43" s="41"/>
      <c r="H43" s="41"/>
      <c r="I43" s="41"/>
      <c r="J43" s="252"/>
      <c r="K43" s="252"/>
      <c r="L43" s="252"/>
      <c r="M43" s="252"/>
      <c r="N43" s="252"/>
      <c r="O43" s="252"/>
      <c r="P43" s="252"/>
      <c r="Q43" s="252"/>
      <c r="R43" s="252"/>
      <c r="S43" s="41"/>
      <c r="T43" s="41"/>
      <c r="U43" s="41"/>
      <c r="V43" s="41"/>
      <c r="W43" s="41"/>
      <c r="X43" s="41"/>
      <c r="Y43" s="41"/>
      <c r="Z43" s="43"/>
      <c r="AA43" s="43"/>
      <c r="AB43" s="42"/>
      <c r="AK43" s="88"/>
      <c r="AL43" s="88"/>
      <c r="AM43" s="88"/>
      <c r="AN43" s="88"/>
    </row>
    <row r="44" spans="2:47" ht="6" customHeight="1"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AK44" s="88"/>
      <c r="AL44" s="88"/>
      <c r="AM44" s="88"/>
      <c r="AN44" s="88"/>
    </row>
    <row r="45" spans="2:47" ht="18.75">
      <c r="C45" s="270" t="s">
        <v>248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6"/>
      <c r="AK45" s="88"/>
      <c r="AL45" s="88"/>
      <c r="AM45" s="88"/>
      <c r="AN45" s="88"/>
    </row>
    <row r="46" spans="2:47" ht="19.899999999999999" customHeight="1">
      <c r="C46" s="44"/>
      <c r="D46" s="3"/>
      <c r="E46" s="103"/>
      <c r="F46" s="3" t="s">
        <v>103</v>
      </c>
      <c r="G46" s="3"/>
      <c r="H46" s="3"/>
      <c r="I46" s="3"/>
      <c r="J46" s="103" t="s">
        <v>68</v>
      </c>
      <c r="K46" s="3" t="s">
        <v>104</v>
      </c>
      <c r="L46" s="3"/>
      <c r="M46" s="3"/>
      <c r="N46" s="3"/>
      <c r="O46" s="103" t="s">
        <v>68</v>
      </c>
      <c r="P46" s="3" t="s">
        <v>105</v>
      </c>
      <c r="Q46" s="3"/>
      <c r="R46" s="3"/>
      <c r="S46" s="3"/>
      <c r="T46" s="103" t="s">
        <v>68</v>
      </c>
      <c r="U46" s="3" t="s">
        <v>106</v>
      </c>
      <c r="V46" s="3"/>
      <c r="W46" s="3"/>
      <c r="X46" s="3"/>
      <c r="Y46" s="3"/>
      <c r="Z46" s="3"/>
      <c r="AA46" s="3"/>
      <c r="AB46" s="38"/>
      <c r="AK46" s="88"/>
      <c r="AL46" s="88"/>
      <c r="AM46" s="88"/>
      <c r="AN46" s="88"/>
    </row>
    <row r="47" spans="2:47" ht="5.25" customHeight="1">
      <c r="C47" s="44"/>
      <c r="E47" s="75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7"/>
      <c r="AB47" s="38"/>
      <c r="AK47" s="88"/>
      <c r="AL47" s="88"/>
      <c r="AM47" s="88"/>
      <c r="AN47" s="88"/>
    </row>
    <row r="48" spans="2:47" ht="19.899999999999999" customHeight="1">
      <c r="C48" s="44"/>
      <c r="D48" s="76"/>
      <c r="E48" s="103"/>
      <c r="F48" s="76" t="s">
        <v>107</v>
      </c>
      <c r="G48" s="76"/>
      <c r="H48" s="76"/>
      <c r="I48" s="76"/>
      <c r="J48" s="76"/>
      <c r="K48" s="76"/>
      <c r="L48" s="104"/>
      <c r="M48" s="102" t="s">
        <v>203</v>
      </c>
      <c r="N48" s="76"/>
      <c r="O48" s="76"/>
      <c r="P48" s="76"/>
      <c r="Q48" s="76"/>
      <c r="R48" s="248"/>
      <c r="S48" s="248"/>
      <c r="T48" s="248"/>
      <c r="U48" s="248"/>
      <c r="V48" s="248"/>
      <c r="W48" s="248"/>
      <c r="X48" s="248"/>
      <c r="Y48" s="248"/>
      <c r="Z48" s="248"/>
      <c r="AA48" s="76" t="s">
        <v>204</v>
      </c>
      <c r="AB48" s="38"/>
      <c r="AK48" s="88"/>
      <c r="AL48" s="88"/>
      <c r="AM48" s="88"/>
      <c r="AN48" s="88"/>
    </row>
    <row r="49" spans="3:52" ht="3" customHeight="1">
      <c r="C49" s="40"/>
      <c r="D49" s="41"/>
      <c r="E49" s="43"/>
      <c r="F49" s="41"/>
      <c r="G49" s="41"/>
      <c r="H49" s="41"/>
      <c r="I49" s="41"/>
      <c r="J49" s="252"/>
      <c r="K49" s="252"/>
      <c r="L49" s="252"/>
      <c r="M49" s="252"/>
      <c r="N49" s="252"/>
      <c r="O49" s="252"/>
      <c r="P49" s="252"/>
      <c r="Q49" s="252"/>
      <c r="R49" s="252"/>
      <c r="S49" s="41"/>
      <c r="T49" s="41"/>
      <c r="U49" s="41"/>
      <c r="V49" s="41"/>
      <c r="W49" s="41"/>
      <c r="X49" s="41"/>
      <c r="Y49" s="41"/>
      <c r="Z49" s="43"/>
      <c r="AA49" s="43"/>
      <c r="AB49" s="42"/>
      <c r="AK49" s="88"/>
      <c r="AL49" s="88"/>
      <c r="AM49" s="88"/>
      <c r="AN49" s="88"/>
    </row>
    <row r="50" spans="3:52" ht="6" customHeight="1">
      <c r="AK50" s="88"/>
      <c r="AL50" s="88"/>
      <c r="AM50" s="88"/>
      <c r="AN50" s="88"/>
    </row>
    <row r="51" spans="3:52" ht="12.75" customHeight="1">
      <c r="C51" s="34" t="s">
        <v>108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6"/>
      <c r="AK51" s="88"/>
      <c r="AL51" s="88"/>
      <c r="AM51" s="88"/>
      <c r="AN51" s="88"/>
    </row>
    <row r="52" spans="3:52" s="83" customFormat="1" ht="53.25" customHeight="1">
      <c r="C52" s="84"/>
      <c r="D52" s="8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86"/>
      <c r="AD52" s="90"/>
      <c r="AE52" s="90"/>
      <c r="AF52" s="90"/>
      <c r="AG52" s="90"/>
      <c r="AH52" s="90"/>
      <c r="AI52" s="90"/>
      <c r="AJ52" s="90"/>
      <c r="AK52" s="90"/>
      <c r="AL52" s="105"/>
      <c r="AM52" s="105"/>
      <c r="AN52" s="105"/>
      <c r="AO52" s="105"/>
      <c r="AP52" s="105"/>
      <c r="AQ52" s="105"/>
      <c r="AR52" s="90"/>
      <c r="AS52" s="90"/>
      <c r="AT52" s="90"/>
      <c r="AU52" s="90"/>
      <c r="AV52" s="90"/>
      <c r="AW52" s="90"/>
      <c r="AX52" s="90"/>
      <c r="AY52" s="90"/>
      <c r="AZ52" s="90"/>
    </row>
    <row r="53" spans="3:52" ht="3" customHeight="1">
      <c r="C53" s="40"/>
      <c r="D53" s="41"/>
      <c r="E53" s="43"/>
      <c r="F53" s="41"/>
      <c r="G53" s="41"/>
      <c r="H53" s="41"/>
      <c r="I53" s="41"/>
      <c r="J53" s="252"/>
      <c r="K53" s="252"/>
      <c r="L53" s="252"/>
      <c r="M53" s="252"/>
      <c r="N53" s="252"/>
      <c r="O53" s="252"/>
      <c r="P53" s="252"/>
      <c r="Q53" s="252"/>
      <c r="R53" s="252"/>
      <c r="S53" s="41"/>
      <c r="T53" s="41"/>
      <c r="U53" s="41"/>
      <c r="V53" s="41"/>
      <c r="W53" s="41"/>
      <c r="X53" s="41"/>
      <c r="Y53" s="41"/>
      <c r="Z53" s="43"/>
      <c r="AA53" s="43"/>
      <c r="AB53" s="42"/>
      <c r="AK53" s="88"/>
      <c r="AO53" s="91"/>
      <c r="AP53" s="91"/>
      <c r="AQ53" s="91"/>
    </row>
    <row r="54" spans="3:52" ht="6" customHeight="1">
      <c r="AK54" s="88"/>
      <c r="AO54" s="91"/>
      <c r="AP54" s="91"/>
      <c r="AQ54" s="91"/>
    </row>
    <row r="55" spans="3:52" ht="13.5" customHeight="1">
      <c r="AL55" s="91" t="s">
        <v>190</v>
      </c>
      <c r="AO55" s="91"/>
      <c r="AP55" s="91" t="s">
        <v>190</v>
      </c>
      <c r="AQ55" s="91"/>
    </row>
    <row r="56" spans="3:52" ht="17.25" customHeight="1">
      <c r="AL56" s="91" t="s">
        <v>92</v>
      </c>
      <c r="AO56" s="91"/>
      <c r="AP56" s="91" t="s">
        <v>205</v>
      </c>
      <c r="AQ56" s="91"/>
    </row>
    <row r="57" spans="3:52" ht="17.25" customHeight="1">
      <c r="AL57" s="91" t="s">
        <v>187</v>
      </c>
      <c r="AO57" s="91"/>
      <c r="AP57" s="91" t="s">
        <v>206</v>
      </c>
      <c r="AQ57" s="91"/>
    </row>
    <row r="58" spans="3:52" ht="17.25" customHeight="1">
      <c r="AL58" s="91" t="s">
        <v>188</v>
      </c>
      <c r="AO58" s="91"/>
      <c r="AP58" s="91" t="s">
        <v>207</v>
      </c>
      <c r="AQ58" s="91"/>
    </row>
    <row r="59" spans="3:52" ht="17.25" customHeight="1">
      <c r="AL59" s="91" t="s">
        <v>189</v>
      </c>
      <c r="AO59" s="91"/>
      <c r="AP59" s="91" t="s">
        <v>208</v>
      </c>
      <c r="AQ59" s="91"/>
    </row>
    <row r="60" spans="3:52" ht="13.5" customHeight="1">
      <c r="AO60" s="91"/>
      <c r="AP60" s="91" t="s">
        <v>209</v>
      </c>
      <c r="AQ60" s="91"/>
    </row>
    <row r="61" spans="3:52" ht="13.5" customHeight="1">
      <c r="AO61" s="91"/>
      <c r="AP61" s="91" t="s">
        <v>210</v>
      </c>
      <c r="AQ61" s="91"/>
    </row>
    <row r="62" spans="3:52" ht="13.5" customHeight="1">
      <c r="AO62" s="91"/>
      <c r="AP62" s="91"/>
      <c r="AQ62" s="91"/>
    </row>
    <row r="63" spans="3:52" ht="13.5" customHeight="1"/>
    <row r="64" spans="3:52" ht="13.5" customHeight="1"/>
    <row r="65" ht="13.5" customHeight="1"/>
    <row r="66" ht="13.5" customHeight="1"/>
  </sheetData>
  <mergeCells count="32">
    <mergeCell ref="J53:R53"/>
    <mergeCell ref="J29:R29"/>
    <mergeCell ref="J21:R21"/>
    <mergeCell ref="J49:R49"/>
    <mergeCell ref="R48:Z48"/>
    <mergeCell ref="F38:N38"/>
    <mergeCell ref="O38:P38"/>
    <mergeCell ref="Q38:AA38"/>
    <mergeCell ref="K24:V24"/>
    <mergeCell ref="E28:AA28"/>
    <mergeCell ref="E52:AA52"/>
    <mergeCell ref="S42:T42"/>
    <mergeCell ref="E32:I32"/>
    <mergeCell ref="J18:R18"/>
    <mergeCell ref="J33:R33"/>
    <mergeCell ref="J39:R39"/>
    <mergeCell ref="J43:R43"/>
    <mergeCell ref="L42:N42"/>
    <mergeCell ref="P42:Q42"/>
    <mergeCell ref="J25:R25"/>
    <mergeCell ref="K32:Q32"/>
    <mergeCell ref="R32:T32"/>
    <mergeCell ref="E4:N4"/>
    <mergeCell ref="C10:AB10"/>
    <mergeCell ref="L17:N17"/>
    <mergeCell ref="P17:Q17"/>
    <mergeCell ref="S17:T17"/>
    <mergeCell ref="F13:N13"/>
    <mergeCell ref="O13:P13"/>
    <mergeCell ref="Q13:AA13"/>
    <mergeCell ref="E9:AA9"/>
    <mergeCell ref="J14:R14"/>
  </mergeCells>
  <phoneticPr fontId="2"/>
  <dataValidations count="2">
    <dataValidation type="list" allowBlank="1" showInputMessage="1" showErrorMessage="1" sqref="E22 E24 N22 U22 E46 E48 J46 L48 O46 T46">
      <formula1>"　,○"</formula1>
    </dataValidation>
    <dataValidation imeMode="halfAlpha" allowBlank="1" showInputMessage="1" showErrorMessage="1" sqref="L42:N42 P42:Q42 S42:T42 L17:N17 P17:Q17 S17:T17"/>
  </dataValidations>
  <printOptions horizontalCentered="1"/>
  <pageMargins left="0.23622047244094491" right="0.15748031496062992" top="0.23622047244094491" bottom="0.15748031496062992" header="0.31496062992125984" footer="0.15748031496062992"/>
  <pageSetup paperSize="9" orientation="portrait" r:id="rId1"/>
  <headerFooter>
    <oddFooter>&amp;P ページ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B1:AN66"/>
  <sheetViews>
    <sheetView showGridLines="0" view="pageBreakPreview" zoomScaleNormal="85" zoomScaleSheetLayoutView="100" workbookViewId="0">
      <selection activeCell="C10" sqref="C10:AB23"/>
    </sheetView>
  </sheetViews>
  <sheetFormatPr defaultColWidth="3.25" defaultRowHeight="13.5" customHeight="1" zeroHeight="1" outlineLevelCol="1"/>
  <cols>
    <col min="1" max="1" width="3.25" style="13" customWidth="1"/>
    <col min="2" max="2" width="2" style="13" customWidth="1"/>
    <col min="3" max="3" width="2.25" style="13" customWidth="1"/>
    <col min="4" max="29" width="3.25" style="13" customWidth="1"/>
    <col min="30" max="30" width="3.25" style="109"/>
    <col min="31" max="37" width="9.5" style="109" hidden="1" customWidth="1" outlineLevel="1"/>
    <col min="38" max="38" width="60.625" style="109" hidden="1" customWidth="1" outlineLevel="1"/>
    <col min="39" max="39" width="3.25" style="109" collapsed="1"/>
    <col min="40" max="40" width="3.25" style="109"/>
    <col min="41" max="16384" width="3.25" style="13"/>
  </cols>
  <sheetData>
    <row r="1" spans="2:40" ht="6" customHeight="1"/>
    <row r="2" spans="2:40" ht="18" customHeight="1">
      <c r="B2" s="6" t="s">
        <v>109</v>
      </c>
    </row>
    <row r="3" spans="2:40" ht="6" customHeight="1"/>
    <row r="4" spans="2:40" ht="18" customHeight="1">
      <c r="B4" s="33" t="s">
        <v>83</v>
      </c>
      <c r="C4" s="33"/>
      <c r="D4" s="33"/>
      <c r="E4" s="243" t="str">
        <f>IF(様式1!F3="","",様式1!F3)</f>
        <v/>
      </c>
      <c r="F4" s="243"/>
      <c r="G4" s="243"/>
      <c r="H4" s="243"/>
      <c r="I4" s="243"/>
      <c r="J4" s="243"/>
      <c r="K4" s="243"/>
      <c r="L4" s="243"/>
      <c r="M4" s="243"/>
      <c r="N4" s="243"/>
      <c r="AE4" s="66" t="s">
        <v>243</v>
      </c>
    </row>
    <row r="5" spans="2:40" ht="6" customHeight="1"/>
    <row r="6" spans="2:40" ht="18.75">
      <c r="B6" s="271" t="s">
        <v>249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</row>
    <row r="7" spans="2:40" ht="18.75">
      <c r="B7" s="271" t="s">
        <v>250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</row>
    <row r="8" spans="2:40" ht="15" customHeight="1">
      <c r="B8" s="271" t="s">
        <v>225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E8" s="110" t="s">
        <v>242</v>
      </c>
    </row>
    <row r="9" spans="2:40" ht="6" customHeight="1"/>
    <row r="10" spans="2:40" ht="13.15" customHeight="1">
      <c r="C10" s="257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9"/>
      <c r="AE10" s="124" t="s">
        <v>193</v>
      </c>
      <c r="AF10" s="187" t="s">
        <v>240</v>
      </c>
      <c r="AG10" s="187" t="s">
        <v>196</v>
      </c>
      <c r="AH10" s="187" t="s">
        <v>197</v>
      </c>
      <c r="AI10" s="187" t="s">
        <v>198</v>
      </c>
      <c r="AJ10" s="187" t="s">
        <v>199</v>
      </c>
      <c r="AK10" s="187" t="s">
        <v>241</v>
      </c>
      <c r="AL10" s="124" t="s">
        <v>214</v>
      </c>
      <c r="AM10" s="110"/>
      <c r="AN10" s="110"/>
    </row>
    <row r="11" spans="2:40" ht="16.149999999999999" customHeight="1">
      <c r="C11" s="260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2"/>
      <c r="AE11" s="125" t="str">
        <f>IF(様式1!F3="","",様式1!F3)</f>
        <v/>
      </c>
      <c r="AF11" s="125"/>
      <c r="AG11" s="125"/>
      <c r="AH11" s="125"/>
      <c r="AI11" s="125"/>
      <c r="AJ11" s="125"/>
      <c r="AK11" s="125"/>
      <c r="AL11" s="126">
        <f>C10</f>
        <v>0</v>
      </c>
    </row>
    <row r="12" spans="2:40" ht="16.149999999999999" customHeight="1">
      <c r="C12" s="260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2"/>
    </row>
    <row r="13" spans="2:40" ht="16.149999999999999" customHeight="1"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2"/>
    </row>
    <row r="14" spans="2:40" ht="16.149999999999999" customHeight="1">
      <c r="C14" s="260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2"/>
    </row>
    <row r="15" spans="2:40" ht="16.149999999999999" customHeight="1">
      <c r="C15" s="260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2"/>
    </row>
    <row r="16" spans="2:40" ht="16.149999999999999" customHeight="1">
      <c r="C16" s="260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2"/>
    </row>
    <row r="17" spans="2:28" ht="15.75" customHeight="1">
      <c r="C17" s="260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2"/>
    </row>
    <row r="18" spans="2:28" ht="16.149999999999999" customHeight="1">
      <c r="C18" s="260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2"/>
    </row>
    <row r="19" spans="2:28" ht="16.149999999999999" customHeight="1">
      <c r="C19" s="260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2"/>
    </row>
    <row r="20" spans="2:28" ht="16.149999999999999" customHeight="1">
      <c r="C20" s="260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2"/>
    </row>
    <row r="21" spans="2:28" ht="16.149999999999999" customHeight="1">
      <c r="C21" s="260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2"/>
    </row>
    <row r="22" spans="2:28" ht="16.149999999999999" customHeight="1"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2"/>
    </row>
    <row r="23" spans="2:28" ht="16.149999999999999" customHeight="1">
      <c r="C23" s="263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5"/>
    </row>
    <row r="24" spans="2:28" ht="6" customHeight="1"/>
    <row r="25" spans="2:28" ht="6" customHeight="1"/>
    <row r="26" spans="2:28" ht="18.75">
      <c r="B26" s="33"/>
    </row>
    <row r="27" spans="2:28" ht="6" customHeight="1"/>
    <row r="28" spans="2:28" ht="10.5" customHeight="1"/>
    <row r="29" spans="2:28" ht="13.5" customHeight="1">
      <c r="H29" s="6"/>
      <c r="I29" s="6"/>
      <c r="J29" s="6"/>
      <c r="K29" s="6"/>
      <c r="L29" s="6"/>
    </row>
    <row r="30" spans="2:28" ht="13.5" customHeight="1"/>
    <row r="31" spans="2:28" ht="13.5" customHeight="1"/>
    <row r="32" spans="2:28" ht="13.5" customHeight="1"/>
    <row r="33" spans="2:2" ht="13.5" customHeight="1">
      <c r="B33" s="13" t="s">
        <v>110</v>
      </c>
    </row>
    <row r="34" spans="2:2" ht="13.5" customHeight="1">
      <c r="B34" s="13" t="s">
        <v>224</v>
      </c>
    </row>
    <row r="35" spans="2:2" ht="13.5" customHeight="1"/>
    <row r="36" spans="2:2" ht="13.5" customHeight="1"/>
    <row r="37" spans="2:2" ht="13.5" customHeight="1"/>
    <row r="38" spans="2:2" ht="13.5" customHeight="1"/>
    <row r="39" spans="2:2" ht="13.5" customHeight="1"/>
    <row r="40" spans="2:2" ht="13.5" customHeight="1"/>
    <row r="41" spans="2:2" ht="13.5" customHeight="1"/>
    <row r="42" spans="2:2" ht="13.5" customHeight="1"/>
    <row r="43" spans="2:2" ht="13.5" customHeight="1"/>
    <row r="44" spans="2:2" ht="13.5" customHeight="1"/>
    <row r="45" spans="2:2" ht="13.5" customHeight="1"/>
    <row r="46" spans="2:2" ht="13.5" customHeight="1"/>
    <row r="47" spans="2:2" ht="13.5" customHeight="1"/>
    <row r="48" spans="2: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</sheetData>
  <mergeCells count="2">
    <mergeCell ref="E4:N4"/>
    <mergeCell ref="C10:AB23"/>
  </mergeCells>
  <phoneticPr fontId="2"/>
  <pageMargins left="0.23622047244094491" right="0.15748031496062992" top="0.23622047244094491" bottom="0.15748031496062992" header="0.31496062992125984" footer="0.31496062992125984"/>
  <pageSetup paperSize="9" orientation="portrait" r:id="rId1"/>
  <headerFooter>
    <oddFooter>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0</xdr:rowOff>
                  </from>
                  <to>
                    <xdr:col>3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0</xdr:rowOff>
                  </from>
                  <to>
                    <xdr:col>12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8</xdr:row>
                    <xdr:rowOff>0</xdr:rowOff>
                  </from>
                  <to>
                    <xdr:col>19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0</xdr:rowOff>
                  </from>
                  <to>
                    <xdr:col>3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0</xdr:rowOff>
                  </from>
                  <to>
                    <xdr:col>3</xdr:col>
                    <xdr:colOff>38100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0</xdr:rowOff>
                  </from>
                  <to>
                    <xdr:col>8</xdr:col>
                    <xdr:colOff>47625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13</xdr:col>
                    <xdr:colOff>47625</xdr:colOff>
                    <xdr:row>27</xdr:row>
                    <xdr:rowOff>0</xdr:rowOff>
                  </from>
                  <to>
                    <xdr:col>13</xdr:col>
                    <xdr:colOff>47625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0</xdr:rowOff>
                  </from>
                  <to>
                    <xdr:col>18</xdr:col>
                    <xdr:colOff>38100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0</xdr:rowOff>
                  </from>
                  <to>
                    <xdr:col>3</xdr:col>
                    <xdr:colOff>38100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0</xdr:rowOff>
                  </from>
                  <to>
                    <xdr:col>11</xdr:col>
                    <xdr:colOff>28575</xdr:colOff>
                    <xdr:row>28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様式1</vt:lpstr>
      <vt:lpstr>様式2(輸出用)</vt:lpstr>
      <vt:lpstr>様式3(輸入用)</vt:lpstr>
      <vt:lpstr>様式4(海外展開)</vt:lpstr>
      <vt:lpstr>様式5(自由記載)</vt:lpstr>
      <vt:lpstr>様式1!Print_Area</vt:lpstr>
      <vt:lpstr>'様式2(輸出用)'!Print_Area</vt:lpstr>
      <vt:lpstr>'様式3(輸入用)'!Print_Area</vt:lpstr>
      <vt:lpstr>'様式4(海外展開)'!Print_Area</vt:lpstr>
      <vt:lpstr>'様式5(自由記載)'!Print_Area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2025-04-28T01:45:14Z</cp:lastPrinted>
  <dcterms:created xsi:type="dcterms:W3CDTF">2025-04-25T04:07:10Z</dcterms:created>
  <dcterms:modified xsi:type="dcterms:W3CDTF">2025-05-08T05:40:02Z</dcterms:modified>
</cp:coreProperties>
</file>