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.pref.yamagata.jp\shogaku\☆☆社会教育・生涯学習・青少年教育施設\★事業\★学校家庭地域の連携協働★\09 教育支援パートナーシップ推進事業\01 実施要綱、各種申請書関係\"/>
    </mc:Choice>
  </mc:AlternateContent>
  <xr:revisionPtr revIDLastSave="0" documentId="13_ncr:1_{8A23D9FC-0DA9-407B-9304-1DCFBB75ED04}" xr6:coauthVersionLast="47" xr6:coauthVersionMax="47" xr10:uidLastSave="{00000000-0000-0000-0000-000000000000}"/>
  <workbookProtection workbookAlgorithmName="SHA-512" workbookHashValue="xchvj3jAX00iflCve9VM4D0fwhohovdQKQvb31V+czaFJPqL98DGbJ3jKpDN41gfOtM/HexWZlOdr2WXBL+NVQ==" workbookSaltValue="Vgk/hh2/WiEsHJTUlIvnoQ==" workbookSpinCount="100000" lockStructure="1"/>
  <bookViews>
    <workbookView xWindow="-108" yWindow="-108" windowWidth="23256" windowHeight="12456" xr2:uid="{00000000-000D-0000-FFFF-FFFF00000000}"/>
  </bookViews>
  <sheets>
    <sheet name="様式第１号" sheetId="7" r:id="rId1"/>
    <sheet name="様式第２号" sheetId="3" r:id="rId2"/>
    <sheet name="別表" sheetId="5" r:id="rId3"/>
    <sheet name="data" sheetId="8" r:id="rId4"/>
    <sheet name="data2" sheetId="9" r:id="rId5"/>
  </sheets>
  <definedNames>
    <definedName name="_xlnm._FilterDatabase" localSheetId="2" hidden="1">別表!$A$11:$AE$33</definedName>
    <definedName name="_xlnm._FilterDatabase" localSheetId="0" hidden="1">様式第１号!$B$15:$AF$32</definedName>
    <definedName name="_xlnm._FilterDatabase" localSheetId="1" hidden="1">様式第２号!$A$30:$AE$38</definedName>
    <definedName name="_xlnm.Print_Area" localSheetId="2">別表!$A$1:$AG$39</definedName>
    <definedName name="_xlnm.Print_Area" localSheetId="0">様式第１号!$A$1:$AH$92</definedName>
    <definedName name="_xlnm.Print_Area" localSheetId="1">様式第２号!$A$2:$AG$45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AD12" i="7"/>
  <c r="I39" i="3"/>
  <c r="I43" i="3"/>
  <c r="U41" i="3"/>
  <c r="I42" i="3"/>
  <c r="C5" i="9"/>
  <c r="N1" i="3"/>
  <c r="Y37" i="3"/>
  <c r="V37" i="3"/>
  <c r="S37" i="3"/>
  <c r="P37" i="3"/>
  <c r="M37" i="3"/>
  <c r="F37" i="3"/>
  <c r="M36" i="3"/>
  <c r="AE35" i="3"/>
  <c r="AB35" i="3"/>
  <c r="Y35" i="3"/>
  <c r="V35" i="3"/>
  <c r="S35" i="3"/>
  <c r="P35" i="3"/>
  <c r="M35" i="3"/>
  <c r="F35" i="3"/>
  <c r="M34" i="3"/>
  <c r="AE33" i="3"/>
  <c r="AB33" i="3"/>
  <c r="Y33" i="3"/>
  <c r="V33" i="3"/>
  <c r="S33" i="3"/>
  <c r="P33" i="3"/>
  <c r="M33" i="3"/>
  <c r="F33" i="3"/>
  <c r="AE32" i="3"/>
  <c r="AB32" i="3"/>
  <c r="Y32" i="3"/>
  <c r="V32" i="3"/>
  <c r="S32" i="3"/>
  <c r="P32" i="3"/>
  <c r="M32" i="3"/>
  <c r="AE31" i="3"/>
  <c r="AB31" i="3"/>
  <c r="Y31" i="3"/>
  <c r="V31" i="3"/>
  <c r="S31" i="3"/>
  <c r="P31" i="3"/>
  <c r="M31" i="3"/>
  <c r="F31" i="3"/>
  <c r="F28" i="3"/>
  <c r="AE15" i="3"/>
  <c r="Y15" i="3"/>
  <c r="T15" i="3"/>
  <c r="O15" i="3"/>
  <c r="J15" i="3"/>
  <c r="F15" i="3"/>
  <c r="X6" i="3" l="1"/>
  <c r="A4" i="8"/>
  <c r="B11" i="8" s="1"/>
  <c r="A3" i="8"/>
  <c r="A13" i="8" l="1"/>
  <c r="F6" i="3" l="1"/>
  <c r="C10" i="9" l="1"/>
  <c r="C9" i="9"/>
  <c r="C8" i="9"/>
  <c r="C7" i="9"/>
  <c r="C6" i="9"/>
  <c r="C4" i="9"/>
  <c r="C3" i="9"/>
  <c r="C2" i="9"/>
  <c r="C1" i="9"/>
  <c r="B10" i="9"/>
  <c r="B9" i="9"/>
  <c r="B8" i="9"/>
  <c r="B7" i="9"/>
  <c r="B6" i="9"/>
  <c r="B5" i="9"/>
  <c r="B4" i="9"/>
  <c r="B3" i="9"/>
  <c r="B2" i="9"/>
  <c r="B1" i="9"/>
  <c r="A10" i="9"/>
  <c r="A9" i="9"/>
  <c r="A8" i="9"/>
  <c r="A7" i="9"/>
  <c r="A6" i="9"/>
  <c r="A5" i="9"/>
  <c r="A4" i="9"/>
  <c r="A3" i="9"/>
  <c r="A2" i="9"/>
  <c r="A1" i="9"/>
  <c r="I41" i="3" l="1"/>
  <c r="B28" i="9" l="1"/>
  <c r="A40" i="9" s="1"/>
  <c r="C28" i="9"/>
  <c r="C29" i="9"/>
  <c r="C30" i="9"/>
  <c r="C31" i="9"/>
  <c r="C32" i="9"/>
  <c r="C24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A25" i="9"/>
  <c r="B25" i="9"/>
  <c r="C25" i="9"/>
  <c r="A26" i="9"/>
  <c r="B26" i="9"/>
  <c r="C26" i="9"/>
  <c r="A27" i="9"/>
  <c r="B27" i="9"/>
  <c r="C27" i="9"/>
  <c r="A18" i="9"/>
  <c r="B18" i="9"/>
  <c r="C18" i="9"/>
  <c r="A19" i="9"/>
  <c r="B19" i="9"/>
  <c r="C19" i="9"/>
  <c r="A31" i="9" s="1"/>
  <c r="C17" i="9"/>
  <c r="B17" i="9"/>
  <c r="A17" i="9"/>
  <c r="A35" i="9" l="1"/>
  <c r="A30" i="9"/>
  <c r="A37" i="9"/>
  <c r="A29" i="9"/>
  <c r="A39" i="9"/>
  <c r="A36" i="9"/>
  <c r="A33" i="9"/>
  <c r="A34" i="9"/>
  <c r="A32" i="9"/>
  <c r="A38" i="9"/>
  <c r="A2" i="8"/>
  <c r="B2" i="8"/>
  <c r="C2" i="8"/>
  <c r="A9" i="8" l="1"/>
  <c r="B9" i="8"/>
  <c r="A42" i="9"/>
  <c r="A44" i="9" s="1"/>
  <c r="F13" i="3" s="1"/>
  <c r="C9" i="8"/>
  <c r="A1" i="8"/>
  <c r="B1" i="8"/>
  <c r="C1" i="8"/>
  <c r="B3" i="8"/>
  <c r="C3" i="8"/>
  <c r="A11" i="8" s="1"/>
  <c r="A18" i="8" s="1"/>
  <c r="F29" i="3" s="1"/>
  <c r="B4" i="8"/>
  <c r="C4" i="8"/>
  <c r="B12" i="8" s="1"/>
  <c r="A5" i="8"/>
  <c r="A12" i="8" l="1"/>
  <c r="A19" i="8" s="1"/>
  <c r="F30" i="3" s="1"/>
  <c r="A10" i="8"/>
  <c r="B10" i="8"/>
  <c r="A8" i="8"/>
  <c r="A16" i="8"/>
  <c r="C8" i="8"/>
  <c r="B8" i="8"/>
  <c r="A17" i="8" l="1"/>
  <c r="A15" i="8"/>
  <c r="F26" i="3" s="1"/>
  <c r="F27" i="3"/>
</calcChain>
</file>

<file path=xl/sharedStrings.xml><?xml version="1.0" encoding="utf-8"?>
<sst xmlns="http://schemas.openxmlformats.org/spreadsheetml/2006/main" count="211" uniqueCount="164">
  <si>
    <t>申請日</t>
    <rPh sb="0" eb="3">
      <t>シンセイビ</t>
    </rPh>
    <phoneticPr fontId="1"/>
  </si>
  <si>
    <t>ふりがな</t>
    <phoneticPr fontId="1"/>
  </si>
  <si>
    <t>〒</t>
    <phoneticPr fontId="1"/>
  </si>
  <si>
    <t>記</t>
    <rPh sb="0" eb="1">
      <t>き</t>
    </rPh>
    <phoneticPr fontId="1" type="Hiragana"/>
  </si>
  <si>
    <t>事業内容</t>
    <rPh sb="0" eb="4">
      <t>じぎょうないよう</t>
    </rPh>
    <phoneticPr fontId="1" type="Hiragana"/>
  </si>
  <si>
    <t>連絡先</t>
    <rPh sb="0" eb="3">
      <t>れんらくさき</t>
    </rPh>
    <phoneticPr fontId="1" type="Hiragana"/>
  </si>
  <si>
    <t>ホームページ</t>
    <phoneticPr fontId="1" type="Hiragana"/>
  </si>
  <si>
    <t>担当部署（役職）</t>
    <rPh sb="0" eb="2">
      <t>たんとう</t>
    </rPh>
    <rPh sb="2" eb="4">
      <t>ぶしょ</t>
    </rPh>
    <rPh sb="5" eb="7">
      <t>やくしょく</t>
    </rPh>
    <phoneticPr fontId="1" type="Hiragana"/>
  </si>
  <si>
    <t>メールアドレス</t>
    <phoneticPr fontId="1" type="Hiragana"/>
  </si>
  <si>
    <t>電話番号</t>
    <rPh sb="0" eb="4">
      <t>でんわばんごう</t>
    </rPh>
    <phoneticPr fontId="1" type="Hiragana"/>
  </si>
  <si>
    <t>（連絡可能な時間帯）</t>
    <rPh sb="1" eb="3">
      <t>れんらく</t>
    </rPh>
    <rPh sb="3" eb="5">
      <t>かのう</t>
    </rPh>
    <rPh sb="6" eb="9">
      <t>じかんたい</t>
    </rPh>
    <phoneticPr fontId="1" type="Hiragana"/>
  </si>
  <si>
    <t>（　　：　　～　　：　　）</t>
    <phoneticPr fontId="1" type="Hiragana"/>
  </si>
  <si>
    <t>ＦＡＸ番号</t>
    <rPh sb="3" eb="5">
      <t>ばんごう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</si>
  <si>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</si>
  <si>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ふりがな</t>
    <phoneticPr fontId="1" type="Hiragana"/>
  </si>
  <si>
    <t>村山地区</t>
    <rPh sb="0" eb="4">
      <t>むらやまちく</t>
    </rPh>
    <phoneticPr fontId="1" type="Hiragana"/>
  </si>
  <si>
    <t>最上地区</t>
    <rPh sb="0" eb="4">
      <t>もがみちく</t>
    </rPh>
    <phoneticPr fontId="1" type="Hiragana"/>
  </si>
  <si>
    <t>置賜地区</t>
    <rPh sb="0" eb="4">
      <t>おきたまちく</t>
    </rPh>
    <phoneticPr fontId="1" type="Hiragana"/>
  </si>
  <si>
    <t>庄内地区</t>
    <rPh sb="0" eb="4">
      <t>しょうないちく</t>
    </rPh>
    <phoneticPr fontId="1" type="Hiragana"/>
  </si>
  <si>
    <t>山形市</t>
    <rPh sb="0" eb="3">
      <t>やまがたし</t>
    </rPh>
    <phoneticPr fontId="1" type="Hiragana"/>
  </si>
  <si>
    <t>上山市</t>
    <rPh sb="0" eb="3">
      <t>かみのやまし</t>
    </rPh>
    <phoneticPr fontId="1" type="Hiragana"/>
  </si>
  <si>
    <t>天童市</t>
    <rPh sb="0" eb="3">
      <t>てんどうし</t>
    </rPh>
    <phoneticPr fontId="1" type="Hiragana"/>
  </si>
  <si>
    <t>山辺町</t>
    <rPh sb="0" eb="3">
      <t>やまのべまち</t>
    </rPh>
    <phoneticPr fontId="1" type="Hiragana"/>
  </si>
  <si>
    <t>中山町</t>
    <rPh sb="0" eb="3">
      <t>なかやままち</t>
    </rPh>
    <phoneticPr fontId="1" type="Hiragana"/>
  </si>
  <si>
    <t>寒河江市</t>
    <rPh sb="0" eb="4">
      <t>さがえし</t>
    </rPh>
    <phoneticPr fontId="1" type="Hiragana"/>
  </si>
  <si>
    <t>河北町</t>
    <rPh sb="0" eb="3">
      <t>かほくちょう</t>
    </rPh>
    <phoneticPr fontId="1" type="Hiragana"/>
  </si>
  <si>
    <t>西川町</t>
    <rPh sb="0" eb="3">
      <t>にしかわまち</t>
    </rPh>
    <phoneticPr fontId="1" type="Hiragana"/>
  </si>
  <si>
    <t>朝日町</t>
    <rPh sb="0" eb="3">
      <t>あさひまち</t>
    </rPh>
    <phoneticPr fontId="1" type="Hiragana"/>
  </si>
  <si>
    <t>大江町</t>
    <rPh sb="0" eb="2">
      <t>おおえ</t>
    </rPh>
    <rPh sb="2" eb="3">
      <t>まち</t>
    </rPh>
    <phoneticPr fontId="1" type="Hiragana"/>
  </si>
  <si>
    <t>村山市</t>
    <rPh sb="0" eb="3">
      <t>むらやまし</t>
    </rPh>
    <phoneticPr fontId="1" type="Hiragana"/>
  </si>
  <si>
    <t>東根市</t>
    <rPh sb="0" eb="3">
      <t>ひがしねし</t>
    </rPh>
    <phoneticPr fontId="1" type="Hiragana"/>
  </si>
  <si>
    <t>尾花沢市</t>
    <rPh sb="0" eb="4">
      <t>おばなざわし</t>
    </rPh>
    <phoneticPr fontId="1" type="Hiragana"/>
  </si>
  <si>
    <t>大石田町</t>
    <rPh sb="0" eb="4">
      <t>おおいしだまち</t>
    </rPh>
    <phoneticPr fontId="1" type="Hiragana"/>
  </si>
  <si>
    <t>新庄市</t>
    <rPh sb="0" eb="3">
      <t>しんじょうし</t>
    </rPh>
    <phoneticPr fontId="1" type="Hiragana"/>
  </si>
  <si>
    <t>金山町</t>
    <rPh sb="0" eb="3">
      <t>かねやままち</t>
    </rPh>
    <phoneticPr fontId="1" type="Hiragana"/>
  </si>
  <si>
    <t>最上町</t>
    <rPh sb="0" eb="3">
      <t>もがみまち</t>
    </rPh>
    <phoneticPr fontId="1" type="Hiragana"/>
  </si>
  <si>
    <t>舟形町</t>
    <rPh sb="0" eb="3">
      <t>ふながたまち</t>
    </rPh>
    <phoneticPr fontId="1" type="Hiragana"/>
  </si>
  <si>
    <t>真室川町</t>
    <rPh sb="0" eb="4">
      <t>まむろがわまち</t>
    </rPh>
    <phoneticPr fontId="1" type="Hiragana"/>
  </si>
  <si>
    <t>大蔵村</t>
    <rPh sb="0" eb="3">
      <t>おおくらむら</t>
    </rPh>
    <phoneticPr fontId="1" type="Hiragana"/>
  </si>
  <si>
    <t>鮭川村</t>
    <rPh sb="0" eb="3">
      <t>さけがわむら</t>
    </rPh>
    <phoneticPr fontId="1" type="Hiragana"/>
  </si>
  <si>
    <t>米沢市</t>
    <rPh sb="0" eb="3">
      <t>よねざわし</t>
    </rPh>
    <phoneticPr fontId="1" type="Hiragana"/>
  </si>
  <si>
    <t>南陽市</t>
    <rPh sb="0" eb="3">
      <t>なんようし</t>
    </rPh>
    <phoneticPr fontId="1" type="Hiragana"/>
  </si>
  <si>
    <t>高畠町</t>
    <rPh sb="0" eb="3">
      <t>たかはたまち</t>
    </rPh>
    <phoneticPr fontId="1" type="Hiragana"/>
  </si>
  <si>
    <t>川西町</t>
    <rPh sb="0" eb="3">
      <t>かわにしまち</t>
    </rPh>
    <phoneticPr fontId="1" type="Hiragana"/>
  </si>
  <si>
    <t>長井市</t>
    <rPh sb="0" eb="3">
      <t>ながいし</t>
    </rPh>
    <phoneticPr fontId="1" type="Hiragana"/>
  </si>
  <si>
    <t>小国町</t>
    <rPh sb="0" eb="3">
      <t>おぐにまち</t>
    </rPh>
    <phoneticPr fontId="1" type="Hiragana"/>
  </si>
  <si>
    <t>白鷹町</t>
    <rPh sb="0" eb="3">
      <t>しらたかまち</t>
    </rPh>
    <phoneticPr fontId="1" type="Hiragana"/>
  </si>
  <si>
    <t>飯豊町</t>
    <rPh sb="0" eb="3">
      <t>いいでまち</t>
    </rPh>
    <phoneticPr fontId="1" type="Hiragana"/>
  </si>
  <si>
    <t>鶴岡市</t>
    <rPh sb="0" eb="3">
      <t>つるおかし</t>
    </rPh>
    <phoneticPr fontId="1" type="Hiragana"/>
  </si>
  <si>
    <t>庄内町</t>
    <rPh sb="0" eb="3">
      <t>しょうないまち</t>
    </rPh>
    <phoneticPr fontId="1" type="Hiragana"/>
  </si>
  <si>
    <t>三川町</t>
    <rPh sb="0" eb="3">
      <t>みかわまち</t>
    </rPh>
    <phoneticPr fontId="1" type="Hiragana"/>
  </si>
  <si>
    <t>酒田市</t>
    <rPh sb="0" eb="3">
      <t>さかたし</t>
    </rPh>
    <phoneticPr fontId="1" type="Hiragana"/>
  </si>
  <si>
    <t>遊佐町</t>
    <rPh sb="0" eb="3">
      <t>ゆざまち</t>
    </rPh>
    <phoneticPr fontId="1" type="Hiragana"/>
  </si>
  <si>
    <t>(○で囲んでください)</t>
    <rPh sb="3" eb="4">
      <t>かこ</t>
    </rPh>
    <phoneticPr fontId="1" type="Hiragana"/>
  </si>
  <si>
    <t>　</t>
    <phoneticPr fontId="1" type="Hiragana"/>
  </si>
  <si>
    <t>連絡先</t>
    <rPh sb="0" eb="3">
      <t>レンラクサキ</t>
    </rPh>
    <phoneticPr fontId="1"/>
  </si>
  <si>
    <t>ホームページ</t>
    <phoneticPr fontId="1"/>
  </si>
  <si>
    <t>過去の支援例</t>
    <rPh sb="0" eb="2">
      <t>カコ</t>
    </rPh>
    <rPh sb="3" eb="6">
      <t>シエンレイ</t>
    </rPh>
    <phoneticPr fontId="1"/>
  </si>
  <si>
    <t>支援にあたっての特記事項</t>
    <rPh sb="0" eb="2">
      <t>シエン</t>
    </rPh>
    <rPh sb="8" eb="12">
      <t>トッキジコウ</t>
    </rPh>
    <phoneticPr fontId="1"/>
  </si>
  <si>
    <t>事業内容</t>
    <rPh sb="0" eb="4">
      <t>ジギョウナイヨウ</t>
    </rPh>
    <phoneticPr fontId="1"/>
  </si>
  <si>
    <t>住所</t>
    <rPh sb="0" eb="2">
      <t>ジュウショ</t>
    </rPh>
    <phoneticPr fontId="1"/>
  </si>
  <si>
    <t>ＴＥＬ
（時間帯）</t>
    <rPh sb="5" eb="8">
      <t>ジカンタイ</t>
    </rPh>
    <phoneticPr fontId="1"/>
  </si>
  <si>
    <t>支援可能人数</t>
    <rPh sb="0" eb="6">
      <t>シエンカノウニンズウ</t>
    </rPh>
    <phoneticPr fontId="1"/>
  </si>
  <si>
    <t>①支援可能な地区に〇をつけてください。
②支援可能な市町村に○をつけてください。（地区全域で支援が可能な場合は、市町村に○をつけなくても結構です）</t>
    <rPh sb="1" eb="5">
      <t>しえんかのう</t>
    </rPh>
    <rPh sb="6" eb="8">
      <t>ちく</t>
    </rPh>
    <rPh sb="21" eb="25">
      <t>しえんかのう</t>
    </rPh>
    <rPh sb="26" eb="29">
      <t>しちょうそん</t>
    </rPh>
    <rPh sb="41" eb="45">
      <t>ちくぜんいき</t>
    </rPh>
    <rPh sb="46" eb="48">
      <t>しえん</t>
    </rPh>
    <rPh sb="49" eb="51">
      <t>かのう</t>
    </rPh>
    <rPh sb="52" eb="54">
      <t>ばあい</t>
    </rPh>
    <rPh sb="56" eb="59">
      <t>しちょうそん</t>
    </rPh>
    <rPh sb="68" eb="70">
      <t>けっこう</t>
    </rPh>
    <phoneticPr fontId="1" type="Hiragana"/>
  </si>
  <si>
    <t>企業等名</t>
    <rPh sb="0" eb="2">
      <t>キギョウ</t>
    </rPh>
    <rPh sb="2" eb="3">
      <t>トウ</t>
    </rPh>
    <rPh sb="3" eb="4">
      <t>メイ</t>
    </rPh>
    <phoneticPr fontId="1"/>
  </si>
  <si>
    <t>戸沢村</t>
    <rPh sb="0" eb="3">
      <t>とざわむら</t>
    </rPh>
    <phoneticPr fontId="1" type="Hiragana"/>
  </si>
  <si>
    <t>企業見学</t>
    <rPh sb="0" eb="2">
      <t>きぎょう</t>
    </rPh>
    <rPh sb="2" eb="4">
      <t>けんがく</t>
    </rPh>
    <phoneticPr fontId="1" type="Hiragana"/>
  </si>
  <si>
    <t>探究学習支援</t>
    <rPh sb="0" eb="6">
      <t>たんきゅうがくしゅうしえん</t>
    </rPh>
    <phoneticPr fontId="1" type="Hiragana"/>
  </si>
  <si>
    <t>就業体験の受入</t>
    <rPh sb="0" eb="4">
      <t>しゅうぎょうたいけん</t>
    </rPh>
    <rPh sb="5" eb="7">
      <t>うけいれ</t>
    </rPh>
    <phoneticPr fontId="1" type="Hiragana"/>
  </si>
  <si>
    <t>講師・指導者の派遣</t>
    <rPh sb="0" eb="2">
      <t>こうし</t>
    </rPh>
    <rPh sb="3" eb="6">
      <t>しどうしゃ</t>
    </rPh>
    <rPh sb="7" eb="9">
      <t>はけん</t>
    </rPh>
    <phoneticPr fontId="1" type="Hiragana"/>
  </si>
  <si>
    <t>施設や物品の貸出し等</t>
    <rPh sb="0" eb="2">
      <t>しせつ</t>
    </rPh>
    <rPh sb="3" eb="5">
      <t>ぶっぴん</t>
    </rPh>
    <rPh sb="6" eb="8">
      <t>かしだ</t>
    </rPh>
    <rPh sb="9" eb="10">
      <t>とう</t>
    </rPh>
    <phoneticPr fontId="1" type="Hiragana"/>
  </si>
  <si>
    <t>支援分野</t>
    <rPh sb="0" eb="4">
      <t>シエンブンヤ</t>
    </rPh>
    <phoneticPr fontId="1"/>
  </si>
  <si>
    <t>支援可能活動</t>
    <rPh sb="0" eb="4">
      <t>シエンカノウ</t>
    </rPh>
    <rPh sb="4" eb="6">
      <t>カツドウ</t>
    </rPh>
    <phoneticPr fontId="1"/>
  </si>
  <si>
    <t>別表１</t>
    <rPh sb="0" eb="2">
      <t>ベッピョウ</t>
    </rPh>
    <phoneticPr fontId="1"/>
  </si>
  <si>
    <t>支援可能対象</t>
    <rPh sb="0" eb="2">
      <t>シエン</t>
    </rPh>
    <rPh sb="2" eb="4">
      <t>カノウ</t>
    </rPh>
    <rPh sb="4" eb="6">
      <t>タイショウ</t>
    </rPh>
    <phoneticPr fontId="1"/>
  </si>
  <si>
    <t>特に制限なし</t>
    <rPh sb="0" eb="1">
      <t>トク</t>
    </rPh>
    <rPh sb="2" eb="4">
      <t>セイゲン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</si>
  <si>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</si>
  <si>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</si>
  <si>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</si>
  <si>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特別支援学校</t>
    <rPh sb="0" eb="6">
      <t>トクベツシエンガッコウ</t>
    </rPh>
    <phoneticPr fontId="1"/>
  </si>
  <si>
    <t>１　認証　　　２否認（　　　　　　　　　　　　　　　　　　　のため）</t>
    <rPh sb="2" eb="4">
      <t>にんしょう</t>
    </rPh>
    <rPh sb="8" eb="10">
      <t>ひにん</t>
    </rPh>
    <phoneticPr fontId="1" type="Hiragana"/>
  </si>
  <si>
    <r>
      <t xml:space="preserve">結　果
</t>
    </r>
    <r>
      <rPr>
        <sz val="7"/>
        <color theme="1"/>
        <rFont val="BIZ UDゴシック"/>
        <family val="3"/>
        <charset val="128"/>
      </rPr>
      <t xml:space="preserve">
※この欄は事務局で使用します</t>
    </r>
    <rPh sb="0" eb="1">
      <t>けつ</t>
    </rPh>
    <rPh sb="2" eb="3">
      <t>か</t>
    </rPh>
    <rPh sb="8" eb="9">
      <t>らん</t>
    </rPh>
    <rPh sb="10" eb="13">
      <t>じむきょく</t>
    </rPh>
    <rPh sb="14" eb="16">
      <t>しよう</t>
    </rPh>
    <phoneticPr fontId="1" type="Hiragana"/>
  </si>
  <si>
    <t>別表２</t>
    <rPh sb="0" eb="2">
      <t>ベッピョウ</t>
    </rPh>
    <phoneticPr fontId="1"/>
  </si>
  <si>
    <t>※支援分野を下記から選び、様式第２号の「支援分野」の欄にそのまま記入してください。複数選択も可です。</t>
    <rPh sb="1" eb="5">
      <t>シエンブンヤ</t>
    </rPh>
    <rPh sb="6" eb="8">
      <t>カキ</t>
    </rPh>
    <rPh sb="10" eb="11">
      <t>エラ</t>
    </rPh>
    <rPh sb="13" eb="15">
      <t>ヨウシキ</t>
    </rPh>
    <rPh sb="15" eb="16">
      <t>ダイ</t>
    </rPh>
    <rPh sb="17" eb="18">
      <t>ゴウ</t>
    </rPh>
    <rPh sb="20" eb="24">
      <t>シエンブンヤ</t>
    </rPh>
    <rPh sb="26" eb="27">
      <t>ラン</t>
    </rPh>
    <rPh sb="32" eb="34">
      <t>キニュウ</t>
    </rPh>
    <rPh sb="41" eb="45">
      <t>フクスウセンタク</t>
    </rPh>
    <rPh sb="46" eb="47">
      <t>カ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</si>
  <si>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</si>
  <si>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（様式第１号）裏面</t>
    <rPh sb="1" eb="3">
      <t>ヨウシキ</t>
    </rPh>
    <rPh sb="3" eb="4">
      <t>ダイ</t>
    </rPh>
    <rPh sb="5" eb="6">
      <t>ゴウ</t>
    </rPh>
    <rPh sb="7" eb="9">
      <t>リメン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</si>
  <si>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</si>
  <si>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その他</t>
    <rPh sb="2" eb="3">
      <t>た</t>
    </rPh>
    <phoneticPr fontId="1" type="Hiragana"/>
  </si>
  <si>
    <t>御支援いただける内容について、以下の６項目から該当するものに〇をつけてください。（複数可）</t>
    <rPh sb="0" eb="3">
      <t>ごしえん</t>
    </rPh>
    <rPh sb="8" eb="10">
      <t>ないよう</t>
    </rPh>
    <rPh sb="15" eb="17">
      <t>いか</t>
    </rPh>
    <rPh sb="19" eb="21">
      <t>こうもく</t>
    </rPh>
    <rPh sb="23" eb="25">
      <t>がいとう</t>
    </rPh>
    <rPh sb="41" eb="43">
      <t>ふくすう</t>
    </rPh>
    <rPh sb="43" eb="44">
      <t>か</t>
    </rPh>
    <phoneticPr fontId="1" type="Hiragana"/>
  </si>
  <si>
    <t>※事務局との連絡用として使用します。御担当者の方のアドレスや代表アドレスなど、複数ある場合は優先順に２つ記入してください。</t>
    <rPh sb="1" eb="4">
      <t>じむきょく</t>
    </rPh>
    <rPh sb="6" eb="9">
      <t>れんらくよう</t>
    </rPh>
    <rPh sb="12" eb="14">
      <t>しよう</t>
    </rPh>
    <rPh sb="18" eb="19">
      <t>ご</t>
    </rPh>
    <rPh sb="19" eb="22">
      <t>たんとうしゃ</t>
    </rPh>
    <rPh sb="23" eb="24">
      <t>かた</t>
    </rPh>
    <rPh sb="30" eb="32">
      <t>だいひょう</t>
    </rPh>
    <rPh sb="39" eb="41">
      <t>ふくすう</t>
    </rPh>
    <rPh sb="43" eb="45">
      <t>ばあい</t>
    </rPh>
    <rPh sb="46" eb="49">
      <t>ゆうせんじゅん</t>
    </rPh>
    <rPh sb="52" eb="54">
      <t>きにゅう</t>
    </rPh>
    <phoneticPr fontId="1" type="Hiragana"/>
  </si>
  <si>
    <t>担当課（係）</t>
    <rPh sb="0" eb="3">
      <t>タントウカ</t>
    </rPh>
    <rPh sb="4" eb="5">
      <t>カカリ</t>
    </rPh>
    <phoneticPr fontId="1"/>
  </si>
  <si>
    <t>山形県教育委員会　御中</t>
    <rPh sb="0" eb="3">
      <t>ヤマガタケン</t>
    </rPh>
    <rPh sb="3" eb="8">
      <t>キョウイクイインカイ</t>
    </rPh>
    <rPh sb="9" eb="11">
      <t>オンチュウ</t>
    </rPh>
    <phoneticPr fontId="1"/>
  </si>
  <si>
    <t>メール</t>
    <phoneticPr fontId="1"/>
  </si>
  <si>
    <t>やまがた教育パートナーズ　認定申請書</t>
    <rPh sb="13" eb="15">
      <t>ニンテイ</t>
    </rPh>
    <rPh sb="15" eb="18">
      <t>シンセイショ</t>
    </rPh>
    <phoneticPr fontId="1"/>
  </si>
  <si>
    <t>※その他団体とは
　上記以外で子どもや子どもに関わる大人の学習・体験活動の充実・活性化
　を図ることを目的とした活動を行う団体をいいます</t>
    <rPh sb="3" eb="4">
      <t>タ</t>
    </rPh>
    <rPh sb="4" eb="6">
      <t>ダンタイ</t>
    </rPh>
    <rPh sb="10" eb="12">
      <t>ジョウキ</t>
    </rPh>
    <rPh sb="12" eb="14">
      <t>イガイ</t>
    </rPh>
    <phoneticPr fontId="1"/>
  </si>
  <si>
    <t>①</t>
    <phoneticPr fontId="1"/>
  </si>
  <si>
    <t xml:space="preserve"> 法人等の代表者等（法人の場合は法人の役員（非常勤役員を含む。）、支配人及び営業所の</t>
    <phoneticPr fontId="1"/>
  </si>
  <si>
    <t xml:space="preserve"> 代表者、団体の場合は理事等法人の場合と同様の責任を有する者を含む。）が暴力団員によ</t>
    <phoneticPr fontId="1"/>
  </si>
  <si>
    <t xml:space="preserve"> る不当な行為の防止等に関する法律（平成３年法律第77号）第２条第６号に規定する暴力団</t>
    <phoneticPr fontId="1"/>
  </si>
  <si>
    <t xml:space="preserve"> 員（以下「暴力団員」という。）又は暴力団員でなくなった日から５年を経過しない者（以</t>
    <phoneticPr fontId="1"/>
  </si>
  <si>
    <t xml:space="preserve"> 下「暴力団員等」という。）であること。</t>
    <phoneticPr fontId="1"/>
  </si>
  <si>
    <t xml:space="preserve"> 次のいずれにも該当するものではありません（地方自治法施行令第167条の４第１項第３号に</t>
    <phoneticPr fontId="1"/>
  </si>
  <si>
    <t xml:space="preserve"> 規定する者に該当する者を除く。）</t>
    <phoneticPr fontId="1"/>
  </si>
  <si>
    <t xml:space="preserve"> 暴力団員等がその事業活動を支配していること。</t>
    <phoneticPr fontId="1"/>
  </si>
  <si>
    <t xml:space="preserve"> 暴力団員等をその業務に従事させ、又はその業務の補助者として使用するおそれがあること。</t>
    <phoneticPr fontId="1"/>
  </si>
  <si>
    <t>②</t>
    <phoneticPr fontId="1"/>
  </si>
  <si>
    <t>③</t>
    <phoneticPr fontId="1"/>
  </si>
  <si>
    <t xml:space="preserve"> 労働関係法令を遵守しています。</t>
    <phoneticPr fontId="1"/>
  </si>
  <si>
    <t xml:space="preserve"> 公序良俗に反する事業を行いません。</t>
    <phoneticPr fontId="1"/>
  </si>
  <si>
    <t>このたびの応募にあたり、次の事項について誓約します。</t>
    <phoneticPr fontId="1"/>
  </si>
  <si>
    <t xml:space="preserve"> （以下の誓約内容を確認の上、□にレ点を記入してください。）</t>
    <phoneticPr fontId="1"/>
  </si>
  <si>
    <t>　</t>
  </si>
  <si>
    <t>幼稚園・保育所・
認定こども園等</t>
    <rPh sb="0" eb="3">
      <t>ヨウチエン</t>
    </rPh>
    <rPh sb="4" eb="7">
      <t>ホイクショ</t>
    </rPh>
    <rPh sb="9" eb="11">
      <t>ニンテイ</t>
    </rPh>
    <rPh sb="14" eb="15">
      <t>エン</t>
    </rPh>
    <rPh sb="15" eb="16">
      <t>トウ</t>
    </rPh>
    <phoneticPr fontId="1"/>
  </si>
  <si>
    <t>家庭教育の支援活動を
行う団体</t>
    <phoneticPr fontId="1"/>
  </si>
  <si>
    <t>農業・林業・漁業</t>
    <rPh sb="0" eb="2">
      <t>ノウギョウ</t>
    </rPh>
    <rPh sb="3" eb="5">
      <t>リンギョウ</t>
    </rPh>
    <rPh sb="6" eb="8">
      <t>ギョギョウ</t>
    </rPh>
    <phoneticPr fontId="1"/>
  </si>
  <si>
    <t>鉱業</t>
    <rPh sb="0" eb="2">
      <t>コウギョウ</t>
    </rPh>
    <phoneticPr fontId="1"/>
  </si>
  <si>
    <t>建設</t>
    <rPh sb="0" eb="2">
      <t>ケンセツ</t>
    </rPh>
    <phoneticPr fontId="1"/>
  </si>
  <si>
    <t>食品・飲料</t>
    <rPh sb="0" eb="2">
      <t>ショクヒン</t>
    </rPh>
    <rPh sb="3" eb="5">
      <t>インリョウ</t>
    </rPh>
    <phoneticPr fontId="1"/>
  </si>
  <si>
    <t>電気・ガス・水道</t>
    <rPh sb="0" eb="2">
      <t>デンキ</t>
    </rPh>
    <rPh sb="6" eb="8">
      <t>スイドウ</t>
    </rPh>
    <phoneticPr fontId="1"/>
  </si>
  <si>
    <t>出版・印刷</t>
    <rPh sb="0" eb="2">
      <t>シュッパン</t>
    </rPh>
    <rPh sb="3" eb="5">
      <t>インサツ</t>
    </rPh>
    <phoneticPr fontId="1"/>
  </si>
  <si>
    <t>情報通信・映像・音声
・マスコミ</t>
    <rPh sb="0" eb="4">
      <t>ジョウホウツウシン</t>
    </rPh>
    <rPh sb="5" eb="7">
      <t>エイゾウ</t>
    </rPh>
    <rPh sb="8" eb="10">
      <t>オンセイ</t>
    </rPh>
    <phoneticPr fontId="1"/>
  </si>
  <si>
    <t>医療・福祉</t>
    <rPh sb="0" eb="2">
      <t>イリョウ</t>
    </rPh>
    <rPh sb="3" eb="5">
      <t>フクシ</t>
    </rPh>
    <phoneticPr fontId="1"/>
  </si>
  <si>
    <t>製造</t>
    <rPh sb="0" eb="2">
      <t>セイゾウ</t>
    </rPh>
    <phoneticPr fontId="1"/>
  </si>
  <si>
    <r>
      <t>教育・学習支援</t>
    </r>
    <r>
      <rPr>
        <sz val="7"/>
        <color theme="1"/>
        <rFont val="BIZ UDゴシック"/>
        <family val="3"/>
        <charset val="128"/>
      </rPr>
      <t xml:space="preserve">
（プログラミング教育含む）</t>
    </r>
    <rPh sb="0" eb="2">
      <t>キョウイク</t>
    </rPh>
    <rPh sb="3" eb="7">
      <t>ガクシュウシエン</t>
    </rPh>
    <rPh sb="16" eb="18">
      <t>キョウイク</t>
    </rPh>
    <rPh sb="18" eb="19">
      <t>フク</t>
    </rPh>
    <phoneticPr fontId="1"/>
  </si>
  <si>
    <t>第１優先</t>
    <rPh sb="0" eb="1">
      <t>だい</t>
    </rPh>
    <rPh sb="2" eb="4">
      <t>ゆうせん</t>
    </rPh>
    <phoneticPr fontId="1" type="Hiragana"/>
  </si>
  <si>
    <t>第２優先</t>
    <rPh sb="0" eb="1">
      <t>だい</t>
    </rPh>
    <rPh sb="2" eb="4">
      <t>ゆうせん</t>
    </rPh>
    <phoneticPr fontId="1" type="Hiragana"/>
  </si>
  <si>
    <t>支援可能地域</t>
    <rPh sb="0" eb="4">
      <t>シエンカノウ</t>
    </rPh>
    <rPh sb="4" eb="6">
      <t>チイキ</t>
    </rPh>
    <phoneticPr fontId="1"/>
  </si>
  <si>
    <t>支援内容</t>
    <rPh sb="0" eb="4">
      <t>シエンナイヨウ</t>
    </rPh>
    <phoneticPr fontId="1"/>
  </si>
  <si>
    <t>やまがた教育パートナーズ　支援情報登録票</t>
    <rPh sb="4" eb="6">
      <t>キョウイク</t>
    </rPh>
    <rPh sb="13" eb="15">
      <t>シエン</t>
    </rPh>
    <rPh sb="15" eb="17">
      <t>ジョウホウ</t>
    </rPh>
    <rPh sb="17" eb="20">
      <t>トウロクヒョウ</t>
    </rPh>
    <phoneticPr fontId="1"/>
  </si>
  <si>
    <t>図書館（室）、博物館</t>
    <rPh sb="0" eb="3">
      <t>トショカン</t>
    </rPh>
    <rPh sb="4" eb="5">
      <t>シツ</t>
    </rPh>
    <rPh sb="7" eb="10">
      <t>ハクブツカン</t>
    </rPh>
    <phoneticPr fontId="1"/>
  </si>
  <si>
    <t>工作・清掃・マナー等</t>
    <phoneticPr fontId="1"/>
  </si>
  <si>
    <t>国際理解・異文化交流</t>
    <phoneticPr fontId="1"/>
  </si>
  <si>
    <t>地域課題解決</t>
    <phoneticPr fontId="1"/>
  </si>
  <si>
    <t>博物館・美術館・図書館</t>
    <phoneticPr fontId="1"/>
  </si>
  <si>
    <t>大学等</t>
    <phoneticPr fontId="1"/>
  </si>
  <si>
    <t>指導者育成</t>
    <phoneticPr fontId="1"/>
  </si>
  <si>
    <t>防災・防犯</t>
    <phoneticPr fontId="1"/>
  </si>
  <si>
    <t>ボランティア・支援</t>
    <phoneticPr fontId="1"/>
  </si>
  <si>
    <t>服飾</t>
    <phoneticPr fontId="1"/>
  </si>
  <si>
    <t>イベント企画</t>
    <phoneticPr fontId="1"/>
  </si>
  <si>
    <t>研究開発</t>
    <phoneticPr fontId="1"/>
  </si>
  <si>
    <t>不動産</t>
    <phoneticPr fontId="1"/>
  </si>
  <si>
    <t>卸・小売業</t>
    <phoneticPr fontId="1"/>
  </si>
  <si>
    <t>娯楽業・映画・スポーツ
観光・文化・芸能</t>
    <phoneticPr fontId="1"/>
  </si>
  <si>
    <t>飲食サービス</t>
    <phoneticPr fontId="1"/>
  </si>
  <si>
    <t>運輸・郵便</t>
    <phoneticPr fontId="1"/>
  </si>
  <si>
    <t>金融・保険</t>
    <phoneticPr fontId="1"/>
  </si>
  <si>
    <t>環境学習・環境保全</t>
    <rPh sb="0" eb="4">
      <t>カンキョウガクシュウ</t>
    </rPh>
    <rPh sb="5" eb="7">
      <t>カンキョウ</t>
    </rPh>
    <rPh sb="7" eb="9">
      <t>ホゼン</t>
    </rPh>
    <phoneticPr fontId="1"/>
  </si>
  <si>
    <t>公民館・
コミュニティセンター等</t>
    <phoneticPr fontId="1"/>
  </si>
  <si>
    <t>青少年教育施設
（青年の家、少年自然の家等）</t>
    <phoneticPr fontId="1"/>
  </si>
  <si>
    <t>その他団体</t>
    <phoneticPr fontId="1"/>
  </si>
  <si>
    <t>日</t>
    <rPh sb="0" eb="1">
      <t>ひ</t>
    </rPh>
    <phoneticPr fontId="1" type="Hiragana"/>
  </si>
  <si>
    <t>年</t>
    <rPh sb="0" eb="1">
      <t>ねん</t>
    </rPh>
    <phoneticPr fontId="1" type="Hiragana"/>
  </si>
  <si>
    <t>ＰＴＡ、子ども会育成会、
放課後児童クラブ（学童）</t>
    <rPh sb="4" eb="5">
      <t>コ</t>
    </rPh>
    <rPh sb="7" eb="8">
      <t>カイ</t>
    </rPh>
    <rPh sb="8" eb="10">
      <t>イクセイ</t>
    </rPh>
    <rPh sb="10" eb="11">
      <t>カイ</t>
    </rPh>
    <rPh sb="13" eb="16">
      <t>ホウカゴ</t>
    </rPh>
    <rPh sb="16" eb="18">
      <t>ジドウ</t>
    </rPh>
    <rPh sb="22" eb="24">
      <t>ガクドウ</t>
    </rPh>
    <phoneticPr fontId="1"/>
  </si>
  <si>
    <t>やまがた教育パートナーズの認定・登録について、下記のとおり申請します。</t>
    <rPh sb="4" eb="6">
      <t>キョウイク</t>
    </rPh>
    <rPh sb="13" eb="15">
      <t>ニンテイ</t>
    </rPh>
    <rPh sb="16" eb="18">
      <t>トウロク</t>
    </rPh>
    <rPh sb="23" eb="25">
      <t>カキ</t>
    </rPh>
    <rPh sb="29" eb="31">
      <t>シンセイ</t>
    </rPh>
    <phoneticPr fontId="1"/>
  </si>
  <si>
    <t>●このセルをクリックし、プルダウン内のテーマを選択して下さい</t>
    <phoneticPr fontId="1"/>
  </si>
  <si>
    <t>月</t>
    <phoneticPr fontId="1" type="Hiragana"/>
  </si>
  <si>
    <t>　</t>
    <phoneticPr fontId="1"/>
  </si>
  <si>
    <t>有 ・ 無</t>
    <rPh sb="0" eb="1">
      <t>あり</t>
    </rPh>
    <rPh sb="3" eb="4">
      <t>な</t>
    </rPh>
    <phoneticPr fontId="1" type="Hiragana"/>
  </si>
  <si>
    <t>氏名</t>
    <rPh sb="0" eb="2">
      <t>しめい</t>
    </rPh>
    <phoneticPr fontId="1" type="Hiragana"/>
  </si>
  <si>
    <t>代表者　職</t>
    <rPh sb="0" eb="3">
      <t>ダイヒョウシャ</t>
    </rPh>
    <rPh sb="4" eb="5">
      <t>ショク</t>
    </rPh>
    <phoneticPr fontId="1"/>
  </si>
  <si>
    <t xml:space="preserve">URL: </t>
    <phoneticPr fontId="1" type="Hiragana"/>
  </si>
  <si>
    <t>【提出方法】
　下記提出先までメール、ＦＡＸ、郵送にて提出してください。
（提出先）
メールの場合：kyoiku-partners＠pref.yamagata.jp
ＦＡＸの場合：０２３－６３０－２８７４
郵　送の場合：〒９９０－８５７０
　　　　　　　山形県山形市松波二丁目８の１
　　　　　　　　やまがた教育サポーターズ事務局
　　　　　　　　（山形県教育局 生涯教育・学習振興課内）</t>
    <rPh sb="1" eb="5">
      <t>ていしゅつほうほう</t>
    </rPh>
    <rPh sb="8" eb="13">
      <t>かきていしゅつさき</t>
    </rPh>
    <rPh sb="23" eb="25">
      <t>ゆうそう</t>
    </rPh>
    <rPh sb="27" eb="29">
      <t>ていしゅつ</t>
    </rPh>
    <rPh sb="39" eb="42">
      <t>ていしゅつさき</t>
    </rPh>
    <rPh sb="48" eb="50">
      <t>ばあい</t>
    </rPh>
    <rPh sb="88" eb="90">
      <t>ばあい</t>
    </rPh>
    <rPh sb="108" eb="110">
      <t>ばあい</t>
    </rPh>
    <rPh sb="128" eb="131">
      <t>やまがたけん</t>
    </rPh>
    <rPh sb="131" eb="134">
      <t>やまがたし</t>
    </rPh>
    <rPh sb="134" eb="136">
      <t>まつなみ</t>
    </rPh>
    <rPh sb="136" eb="139">
      <t>にちょうめ</t>
    </rPh>
    <phoneticPr fontId="1" type="Hiragana"/>
  </si>
  <si>
    <t xml:space="preserve"> 法令等の規定により子ども、若者の立ち入りが規制されている施設を運営していません。</t>
    <rPh sb="1" eb="4">
      <t>ホウレイトウ</t>
    </rPh>
    <rPh sb="5" eb="7">
      <t>キテイ</t>
    </rPh>
    <rPh sb="10" eb="11">
      <t>コ</t>
    </rPh>
    <rPh sb="14" eb="16">
      <t>ワカモノ</t>
    </rPh>
    <rPh sb="17" eb="18">
      <t>タ</t>
    </rPh>
    <rPh sb="19" eb="20">
      <t>イ</t>
    </rPh>
    <rPh sb="22" eb="24">
      <t>キセイ</t>
    </rPh>
    <rPh sb="29" eb="31">
      <t>シセツ</t>
    </rPh>
    <rPh sb="32" eb="34">
      <t>ウンエイ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</si>
</sst>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&quot;通し番号（ &quot;@&quot; ）※事務局使用欄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ED2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medium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/>
      <top style="thick">
        <color auto="1"/>
      </top>
      <bottom style="medium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45" xfId="0" applyFont="1" applyBorder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5" fillId="0" borderId="7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0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0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 shrinkToFit="1"/>
    </xf>
    <xf numFmtId="0" fontId="16" fillId="0" borderId="0" xfId="0" applyFont="1">
      <alignment vertical="center"/>
    </xf>
    <xf numFmtId="0" fontId="0" fillId="6" borderId="0" xfId="0" applyFill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1" xfId="0" applyBorder="1">
      <alignment vertical="center"/>
    </xf>
    <xf numFmtId="0" fontId="15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wrapText="1"/>
    </xf>
    <xf numFmtId="0" fontId="5" fillId="4" borderId="33" xfId="0" applyFont="1" applyFill="1" applyBorder="1" applyProtection="1">
      <alignment vertical="center"/>
      <protection locked="0"/>
    </xf>
    <xf numFmtId="0" fontId="5" fillId="4" borderId="40" xfId="0" applyFont="1" applyFill="1" applyBorder="1" applyProtection="1">
      <alignment vertical="center"/>
      <protection locked="0"/>
    </xf>
    <xf numFmtId="0" fontId="5" fillId="4" borderId="28" xfId="0" applyFont="1" applyFill="1" applyBorder="1" applyProtection="1">
      <alignment vertical="center"/>
      <protection locked="0"/>
    </xf>
    <xf numFmtId="0" fontId="5" fillId="4" borderId="66" xfId="0" applyFont="1" applyFill="1" applyBorder="1" applyProtection="1">
      <alignment vertical="center"/>
      <protection locked="0"/>
    </xf>
    <xf numFmtId="0" fontId="5" fillId="4" borderId="50" xfId="0" applyFont="1" applyFill="1" applyBorder="1" applyProtection="1">
      <alignment vertical="center"/>
      <protection locked="0"/>
    </xf>
    <xf numFmtId="0" fontId="5" fillId="4" borderId="51" xfId="0" applyFont="1" applyFill="1" applyBorder="1" applyProtection="1">
      <alignment vertical="center"/>
      <protection locked="0"/>
    </xf>
    <xf numFmtId="0" fontId="5" fillId="4" borderId="52" xfId="0" applyFont="1" applyFill="1" applyBorder="1" applyProtection="1">
      <alignment vertical="center"/>
      <protection locked="0"/>
    </xf>
    <xf numFmtId="0" fontId="5" fillId="4" borderId="37" xfId="0" applyFont="1" applyFill="1" applyBorder="1" applyProtection="1">
      <alignment vertical="center"/>
      <protection locked="0"/>
    </xf>
    <xf numFmtId="0" fontId="5" fillId="4" borderId="42" xfId="0" applyFont="1" applyFill="1" applyBorder="1" applyProtection="1">
      <alignment vertical="center"/>
      <protection locked="0"/>
    </xf>
    <xf numFmtId="0" fontId="5" fillId="4" borderId="44" xfId="0" applyFont="1" applyFill="1" applyBorder="1" applyProtection="1">
      <alignment vertical="center"/>
      <protection locked="0"/>
    </xf>
    <xf numFmtId="0" fontId="13" fillId="0" borderId="75" xfId="0" applyFont="1" applyBorder="1" applyAlignment="1" applyProtection="1">
      <alignment horizontal="left" vertical="top" wrapText="1"/>
      <protection locked="0"/>
    </xf>
    <xf numFmtId="0" fontId="5" fillId="0" borderId="89" xfId="0" applyFont="1" applyBorder="1" applyAlignment="1" applyProtection="1">
      <alignment horizontal="center" vertical="center" shrinkToFit="1"/>
      <protection locked="0"/>
    </xf>
    <xf numFmtId="0" fontId="5" fillId="0" borderId="90" xfId="0" applyFont="1" applyBorder="1" applyAlignment="1" applyProtection="1">
      <alignment horizontal="center" vertical="center" shrinkToFit="1"/>
      <protection locked="0"/>
    </xf>
    <xf numFmtId="0" fontId="5" fillId="0" borderId="93" xfId="0" applyFont="1" applyBorder="1" applyAlignment="1" applyProtection="1">
      <alignment horizontal="center" vertical="center" shrinkToFit="1"/>
      <protection locked="0"/>
    </xf>
    <xf numFmtId="0" fontId="5" fillId="0" borderId="9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02" xfId="0" applyFont="1" applyBorder="1" applyAlignment="1" applyProtection="1">
      <alignment horizontal="center" vertical="center" shrinkToFit="1"/>
      <protection locked="0"/>
    </xf>
    <xf numFmtId="0" fontId="5" fillId="0" borderId="79" xfId="0" applyFont="1" applyBorder="1" applyAlignment="1" applyProtection="1">
      <alignment horizontal="center" vertical="center" shrinkToFit="1"/>
      <protection locked="0"/>
    </xf>
    <xf numFmtId="0" fontId="5" fillId="0" borderId="81" xfId="0" applyFont="1" applyBorder="1" applyAlignment="1" applyProtection="1">
      <alignment horizontal="center" vertical="center" shrinkToFit="1"/>
      <protection locked="0"/>
    </xf>
    <xf numFmtId="0" fontId="14" fillId="0" borderId="104" xfId="0" applyFont="1" applyBorder="1" applyAlignment="1" applyProtection="1">
      <alignment horizontal="center" vertical="center" shrinkToFit="1"/>
      <protection locked="0"/>
    </xf>
    <xf numFmtId="0" fontId="5" fillId="0" borderId="105" xfId="0" applyFont="1" applyBorder="1" applyAlignment="1" applyProtection="1">
      <alignment horizontal="center" vertical="center" shrinkToFit="1"/>
      <protection locked="0"/>
    </xf>
    <xf numFmtId="0" fontId="5" fillId="0" borderId="106" xfId="0" applyFont="1" applyBorder="1" applyAlignment="1" applyProtection="1">
      <alignment horizontal="center" vertical="center" shrinkToFit="1"/>
      <protection locked="0"/>
    </xf>
    <xf numFmtId="0" fontId="5" fillId="0" borderId="10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7" fillId="0" borderId="75" xfId="0" applyFont="1" applyBorder="1" applyAlignment="1" applyProtection="1">
      <alignment horizontal="left" wrapText="1"/>
      <protection locked="0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49" fontId="5" fillId="0" borderId="6" xfId="0" applyNumberFormat="1" applyFont="1" applyBorder="1" applyAlignment="1" applyProtection="1">
      <alignment horizontal="left" vertical="center" shrinkToFit="1"/>
      <protection locked="0"/>
    </xf>
    <xf numFmtId="49" fontId="5" fillId="0" borderId="7" xfId="0" applyNumberFormat="1" applyFont="1" applyBorder="1" applyAlignment="1" applyProtection="1">
      <alignment horizontal="left" vertical="center" shrinkToFit="1"/>
      <protection locked="0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49" fontId="5" fillId="0" borderId="10" xfId="0" applyNumberFormat="1" applyFont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9" xfId="0" applyFont="1" applyFill="1" applyBorder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distributed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distributed" vertical="center"/>
    </xf>
    <xf numFmtId="0" fontId="6" fillId="2" borderId="23" xfId="0" applyFont="1" applyFill="1" applyBorder="1" applyAlignment="1">
      <alignment horizontal="distributed" vertical="center"/>
    </xf>
    <xf numFmtId="0" fontId="6" fillId="2" borderId="24" xfId="0" applyFont="1" applyFill="1" applyBorder="1" applyAlignment="1">
      <alignment horizontal="distributed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>
      <alignment horizontal="distributed" vertical="center"/>
    </xf>
    <xf numFmtId="0" fontId="2" fillId="2" borderId="17" xfId="0" applyFont="1" applyFill="1" applyBorder="1" applyAlignment="1">
      <alignment horizontal="distributed" vertical="center"/>
    </xf>
    <xf numFmtId="0" fontId="2" fillId="2" borderId="18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distributed" vertical="center" wrapText="1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07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98" xfId="0" applyFont="1" applyBorder="1" applyProtection="1">
      <alignment vertical="center"/>
      <protection locked="0"/>
    </xf>
    <xf numFmtId="0" fontId="2" fillId="0" borderId="99" xfId="0" applyFont="1" applyBorder="1" applyProtection="1">
      <alignment vertical="center"/>
      <protection locked="0"/>
    </xf>
    <xf numFmtId="0" fontId="2" fillId="0" borderId="95" xfId="0" applyFont="1" applyBorder="1" applyAlignment="1" applyProtection="1">
      <alignment vertical="center" shrinkToFit="1"/>
      <protection locked="0"/>
    </xf>
    <xf numFmtId="0" fontId="2" fillId="0" borderId="96" xfId="0" applyFont="1" applyBorder="1" applyAlignment="1" applyProtection="1">
      <alignment vertical="center" shrinkToFit="1"/>
      <protection locked="0"/>
    </xf>
    <xf numFmtId="0" fontId="2" fillId="0" borderId="94" xfId="0" applyFont="1" applyBorder="1" applyProtection="1">
      <alignment vertical="center"/>
      <protection locked="0"/>
    </xf>
    <xf numFmtId="0" fontId="2" fillId="0" borderId="95" xfId="0" applyFont="1" applyBorder="1" applyProtection="1">
      <alignment vertical="center"/>
      <protection locked="0"/>
    </xf>
    <xf numFmtId="0" fontId="2" fillId="0" borderId="108" xfId="0" applyFont="1" applyBorder="1" applyProtection="1">
      <alignment vertical="center"/>
      <protection locked="0"/>
    </xf>
    <xf numFmtId="0" fontId="2" fillId="0" borderId="97" xfId="0" applyFont="1" applyBorder="1" applyAlignment="1" applyProtection="1">
      <alignment vertical="center" shrinkToFit="1"/>
      <protection locked="0"/>
    </xf>
    <xf numFmtId="0" fontId="2" fillId="0" borderId="98" xfId="0" applyFont="1" applyBorder="1" applyAlignment="1" applyProtection="1">
      <alignment vertical="center" shrinkToFit="1"/>
      <protection locked="0"/>
    </xf>
    <xf numFmtId="0" fontId="2" fillId="0" borderId="109" xfId="0" applyFont="1" applyBorder="1" applyAlignment="1" applyProtection="1">
      <alignment vertical="center" shrinkToFit="1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0" fontId="6" fillId="0" borderId="94" xfId="0" applyFont="1" applyBorder="1" applyAlignment="1">
      <alignment horizontal="distributed" vertical="center"/>
    </xf>
    <xf numFmtId="0" fontId="6" fillId="0" borderId="95" xfId="0" applyFont="1" applyBorder="1" applyAlignment="1">
      <alignment horizontal="distributed" vertical="center"/>
    </xf>
    <xf numFmtId="0" fontId="6" fillId="0" borderId="96" xfId="0" applyFont="1" applyBorder="1" applyAlignment="1">
      <alignment horizontal="distributed" vertical="center"/>
    </xf>
    <xf numFmtId="0" fontId="2" fillId="0" borderId="96" xfId="0" applyFont="1" applyBorder="1" applyProtection="1">
      <alignment vertical="center"/>
      <protection locked="0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176" fontId="5" fillId="0" borderId="94" xfId="0" applyNumberFormat="1" applyFont="1" applyBorder="1" applyAlignment="1">
      <alignment horizontal="center" vertical="center"/>
    </xf>
    <xf numFmtId="176" fontId="5" fillId="0" borderId="95" xfId="0" applyNumberFormat="1" applyFont="1" applyBorder="1" applyAlignment="1">
      <alignment horizontal="center" vertical="center"/>
    </xf>
    <xf numFmtId="176" fontId="5" fillId="0" borderId="96" xfId="0" applyNumberFormat="1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57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56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59" xfId="0" applyNumberFormat="1" applyFont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7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5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56" xfId="0" applyNumberFormat="1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5" fillId="5" borderId="71" xfId="0" applyFont="1" applyFill="1" applyBorder="1" applyAlignment="1">
      <alignment horizontal="center" vertical="center" wrapText="1"/>
    </xf>
    <xf numFmtId="0" fontId="5" fillId="5" borderId="7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3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 wrapText="1"/>
    </xf>
    <xf numFmtId="176" fontId="5" fillId="0" borderId="61" xfId="0" applyNumberFormat="1" applyFont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2" fillId="5" borderId="6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 wrapText="1"/>
    </xf>
    <xf numFmtId="176" fontId="2" fillId="0" borderId="6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59" xfId="0" applyNumberFormat="1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67" xfId="0" applyFont="1" applyFill="1" applyBorder="1" applyAlignment="1">
      <alignment horizontal="center" vertical="center" wrapText="1"/>
    </xf>
    <xf numFmtId="0" fontId="5" fillId="5" borderId="68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57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3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56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59" xfId="0" applyFont="1" applyBorder="1" applyAlignment="1" applyProtection="1">
      <alignment horizontal="left" vertical="top"/>
      <protection locked="0"/>
    </xf>
    <xf numFmtId="0" fontId="6" fillId="0" borderId="59" xfId="0" applyFont="1" applyBorder="1" applyAlignment="1">
      <alignment horizontal="center" vertical="center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2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73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12" fillId="0" borderId="10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92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 wrapText="1"/>
    </xf>
    <xf numFmtId="0" fontId="11" fillId="5" borderId="85" xfId="0" applyFont="1" applyFill="1" applyBorder="1" applyAlignment="1">
      <alignment horizontal="center" vertical="center" wrapText="1"/>
    </xf>
    <xf numFmtId="0" fontId="11" fillId="5" borderId="78" xfId="0" applyFont="1" applyFill="1" applyBorder="1" applyAlignment="1">
      <alignment horizontal="center" vertical="center" wrapText="1"/>
    </xf>
    <xf numFmtId="0" fontId="11" fillId="5" borderId="8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ED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561975</xdr:colOff>
      <xdr:row>58</xdr:row>
      <xdr:rowOff>95250</xdr:rowOff>
    </xdr:from>
    <xdr:to>
      <xdr:col>36</xdr:col>
      <xdr:colOff>419100</xdr:colOff>
      <xdr:row>60</xdr:row>
      <xdr:rowOff>152400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143875" y="13525500"/>
          <a:ext cx="523875" cy="304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490905</xdr:colOff>
      <xdr:row>26</xdr:row>
      <xdr:rowOff>161193</xdr:rowOff>
    </xdr:from>
    <xdr:to>
      <xdr:col>35</xdr:col>
      <xdr:colOff>65210</xdr:colOff>
      <xdr:row>27</xdr:row>
      <xdr:rowOff>40299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4A7A5A0-E5DF-450D-813C-1445A9978FB1}"/>
            </a:ext>
          </a:extLst>
        </xdr:cNvPr>
        <xdr:cNvSpPr/>
      </xdr:nvSpPr>
      <xdr:spPr>
        <a:xfrm>
          <a:off x="7414389" y="6340537"/>
          <a:ext cx="241055" cy="242246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ED2FB"/>
  </sheetPr>
  <dimension ref="A1:AJ92"/>
  <sheetViews>
    <sheetView tabSelected="1" view="pageBreakPreview" topLeftCell="A50" zoomScale="160" zoomScaleNormal="100" zoomScaleSheetLayoutView="160" workbookViewId="0">
      <selection activeCell="B63" sqref="B63"/>
    </sheetView>
  </sheetViews>
  <sheetFormatPr defaultRowHeight="18"/>
  <cols>
    <col min="1" max="1" width="0.59765625" customWidth="1"/>
    <col min="2" max="34" width="2.69921875" customWidth="1"/>
    <col min="35" max="42" width="8.69921875" customWidth="1"/>
  </cols>
  <sheetData>
    <row r="1" spans="2:34"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</row>
    <row r="2" spans="2:34">
      <c r="B2" s="1"/>
      <c r="C2" s="17" t="s">
        <v>84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34">
      <c r="B3" s="265" t="s">
        <v>93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</row>
    <row r="4" spans="2:3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4">
      <c r="B5" s="2" t="s">
        <v>91</v>
      </c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4">
      <c r="B6" s="2"/>
      <c r="C6" s="2" t="s">
        <v>154</v>
      </c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4">
      <c r="B7" s="2"/>
      <c r="C7" s="2"/>
      <c r="D7" s="2"/>
      <c r="E7" s="2"/>
      <c r="F7" s="2"/>
      <c r="G7" s="2"/>
      <c r="H7" s="2"/>
      <c r="I7" s="2"/>
      <c r="J7" s="2"/>
      <c r="P7" s="266" t="s">
        <v>0</v>
      </c>
      <c r="Q7" s="267"/>
      <c r="R7" s="267"/>
      <c r="S7" s="267"/>
      <c r="T7" s="267"/>
      <c r="U7" s="268"/>
      <c r="V7" s="82"/>
      <c r="W7" s="281"/>
      <c r="X7" s="281"/>
      <c r="Y7" s="281"/>
      <c r="Z7" s="281"/>
      <c r="AA7" s="53" t="s">
        <v>152</v>
      </c>
      <c r="AB7" s="281"/>
      <c r="AC7" s="281"/>
      <c r="AD7" s="53" t="s">
        <v>156</v>
      </c>
      <c r="AE7" s="281"/>
      <c r="AF7" s="281"/>
      <c r="AG7" s="53" t="s">
        <v>151</v>
      </c>
      <c r="AH7" s="54"/>
    </row>
    <row r="8" spans="2:34">
      <c r="B8" s="2"/>
      <c r="C8" s="2"/>
      <c r="D8" s="2"/>
      <c r="E8" s="2"/>
      <c r="F8" s="2"/>
      <c r="G8" s="2"/>
      <c r="H8" s="2"/>
      <c r="I8" s="2"/>
      <c r="J8" s="2"/>
      <c r="P8" s="269" t="s">
        <v>60</v>
      </c>
      <c r="Q8" s="270"/>
      <c r="R8" s="270"/>
      <c r="S8" s="270"/>
      <c r="T8" s="270"/>
      <c r="U8" s="271"/>
      <c r="V8" s="84" t="s">
        <v>2</v>
      </c>
      <c r="W8" s="278"/>
      <c r="X8" s="279"/>
      <c r="Y8" s="279"/>
      <c r="Z8" s="279"/>
      <c r="AA8" s="278"/>
      <c r="AB8" s="279"/>
      <c r="AC8" s="279"/>
      <c r="AD8" s="279"/>
      <c r="AE8" s="279"/>
      <c r="AF8" s="279"/>
      <c r="AG8" s="279"/>
      <c r="AH8" s="280"/>
    </row>
    <row r="9" spans="2:34">
      <c r="B9" s="2"/>
      <c r="C9" s="2"/>
      <c r="D9" s="2"/>
      <c r="E9" s="2"/>
      <c r="F9" s="2"/>
      <c r="G9" s="2"/>
      <c r="H9" s="2"/>
      <c r="I9" s="2"/>
      <c r="J9" s="2"/>
      <c r="P9" s="272"/>
      <c r="Q9" s="273"/>
      <c r="R9" s="273"/>
      <c r="S9" s="273"/>
      <c r="T9" s="273"/>
      <c r="U9" s="274"/>
      <c r="V9" s="275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7"/>
    </row>
    <row r="10" spans="2:34">
      <c r="B10" s="2"/>
      <c r="C10" s="2"/>
      <c r="D10" s="2"/>
      <c r="E10" s="2"/>
      <c r="F10" s="2"/>
      <c r="G10" s="2"/>
      <c r="H10" s="2"/>
      <c r="I10" s="2"/>
      <c r="J10" s="2"/>
      <c r="P10" s="255" t="s">
        <v>1</v>
      </c>
      <c r="Q10" s="256"/>
      <c r="R10" s="256"/>
      <c r="S10" s="256"/>
      <c r="T10" s="256"/>
      <c r="U10" s="257"/>
      <c r="V10" s="248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58"/>
    </row>
    <row r="11" spans="2:34">
      <c r="B11" s="2"/>
      <c r="C11" s="2"/>
      <c r="D11" s="2"/>
      <c r="E11" s="2"/>
      <c r="F11" s="2"/>
      <c r="G11" s="2"/>
      <c r="H11" s="2"/>
      <c r="I11" s="2"/>
      <c r="J11" s="2"/>
      <c r="P11" s="259" t="s">
        <v>64</v>
      </c>
      <c r="Q11" s="260"/>
      <c r="R11" s="260"/>
      <c r="S11" s="260"/>
      <c r="T11" s="260"/>
      <c r="U11" s="261"/>
      <c r="V11" s="262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4"/>
    </row>
    <row r="12" spans="2:34">
      <c r="B12" s="2"/>
      <c r="C12" s="2"/>
      <c r="D12" s="2"/>
      <c r="E12" s="2"/>
      <c r="F12" s="2"/>
      <c r="G12" s="2"/>
      <c r="H12" s="2"/>
      <c r="I12" s="2"/>
      <c r="J12" s="2"/>
      <c r="P12" s="86"/>
      <c r="Q12" s="87"/>
      <c r="R12" s="87"/>
      <c r="S12" s="87"/>
      <c r="T12" s="242" t="s">
        <v>14</v>
      </c>
      <c r="U12" s="243"/>
      <c r="V12" s="248"/>
      <c r="W12" s="249"/>
      <c r="X12" s="249"/>
      <c r="Y12" s="249"/>
      <c r="Z12" s="249"/>
      <c r="AA12" s="249"/>
      <c r="AB12" s="249"/>
      <c r="AC12" s="250"/>
      <c r="AD12" s="246" t="str">
        <f>PHONETIC(AD13)</f>
        <v/>
      </c>
      <c r="AE12" s="246"/>
      <c r="AF12" s="246"/>
      <c r="AG12" s="246"/>
      <c r="AH12" s="247"/>
    </row>
    <row r="13" spans="2:34">
      <c r="B13" s="2"/>
      <c r="C13" s="2"/>
      <c r="D13" s="2"/>
      <c r="E13" s="2"/>
      <c r="F13" s="2"/>
      <c r="G13" s="2"/>
      <c r="H13" s="2"/>
      <c r="I13" s="2"/>
      <c r="J13" s="2"/>
      <c r="P13" s="282" t="s">
        <v>160</v>
      </c>
      <c r="Q13" s="283"/>
      <c r="R13" s="283"/>
      <c r="S13" s="283"/>
      <c r="T13" s="240" t="s">
        <v>159</v>
      </c>
      <c r="U13" s="241"/>
      <c r="V13" s="251"/>
      <c r="W13" s="252"/>
      <c r="X13" s="252"/>
      <c r="Y13" s="252"/>
      <c r="Z13" s="252"/>
      <c r="AA13" s="252"/>
      <c r="AB13" s="252"/>
      <c r="AC13" s="253"/>
      <c r="AD13" s="244"/>
      <c r="AE13" s="244"/>
      <c r="AF13" s="244"/>
      <c r="AG13" s="244"/>
      <c r="AH13" s="245"/>
    </row>
    <row r="14" spans="2:34"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4"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 t="s">
        <v>3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4">
      <c r="B16" s="184" t="s">
        <v>4</v>
      </c>
      <c r="C16" s="185"/>
      <c r="D16" s="185"/>
      <c r="E16" s="186"/>
      <c r="F16" s="193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5"/>
    </row>
    <row r="17" spans="2:36">
      <c r="B17" s="187"/>
      <c r="C17" s="188"/>
      <c r="D17" s="188"/>
      <c r="E17" s="189"/>
      <c r="F17" s="196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8"/>
    </row>
    <row r="18" spans="2:36">
      <c r="B18" s="190"/>
      <c r="C18" s="191"/>
      <c r="D18" s="191"/>
      <c r="E18" s="192"/>
      <c r="F18" s="199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1"/>
    </row>
    <row r="19" spans="2:36">
      <c r="B19" s="202" t="s">
        <v>5</v>
      </c>
      <c r="C19" s="202"/>
      <c r="D19" s="202"/>
      <c r="E19" s="202"/>
      <c r="F19" s="203" t="s">
        <v>7</v>
      </c>
      <c r="G19" s="203"/>
      <c r="H19" s="203"/>
      <c r="I19" s="203"/>
      <c r="J19" s="203"/>
      <c r="K19" s="203"/>
      <c r="L19" s="205"/>
      <c r="M19" s="205"/>
      <c r="N19" s="205"/>
      <c r="O19" s="205"/>
      <c r="P19" s="205"/>
      <c r="Q19" s="205"/>
      <c r="R19" s="205"/>
      <c r="S19" s="205"/>
      <c r="T19" s="207" t="s">
        <v>14</v>
      </c>
      <c r="U19" s="208"/>
      <c r="V19" s="208"/>
      <c r="W19" s="208"/>
      <c r="X19" s="209"/>
      <c r="Y19" s="210"/>
      <c r="Z19" s="211"/>
      <c r="AA19" s="211"/>
      <c r="AB19" s="211"/>
      <c r="AC19" s="211"/>
      <c r="AD19" s="211"/>
      <c r="AE19" s="211"/>
      <c r="AF19" s="211"/>
      <c r="AG19" s="211"/>
      <c r="AH19" s="212"/>
    </row>
    <row r="20" spans="2:36">
      <c r="B20" s="202"/>
      <c r="C20" s="202"/>
      <c r="D20" s="202"/>
      <c r="E20" s="202"/>
      <c r="F20" s="204"/>
      <c r="G20" s="204"/>
      <c r="H20" s="204"/>
      <c r="I20" s="204"/>
      <c r="J20" s="204"/>
      <c r="K20" s="204"/>
      <c r="L20" s="206"/>
      <c r="M20" s="206"/>
      <c r="N20" s="206"/>
      <c r="O20" s="206"/>
      <c r="P20" s="206"/>
      <c r="Q20" s="206"/>
      <c r="R20" s="206"/>
      <c r="S20" s="206"/>
      <c r="T20" s="213" t="s">
        <v>13</v>
      </c>
      <c r="U20" s="214"/>
      <c r="V20" s="214"/>
      <c r="W20" s="214"/>
      <c r="X20" s="215"/>
      <c r="Y20" s="221"/>
      <c r="Z20" s="222"/>
      <c r="AA20" s="222"/>
      <c r="AB20" s="222"/>
      <c r="AC20" s="222"/>
      <c r="AD20" s="222"/>
      <c r="AE20" s="222"/>
      <c r="AF20" s="222"/>
      <c r="AG20" s="222"/>
      <c r="AH20" s="223"/>
    </row>
    <row r="21" spans="2:36" ht="18" customHeight="1">
      <c r="B21" s="202"/>
      <c r="C21" s="202"/>
      <c r="D21" s="202"/>
      <c r="E21" s="202"/>
      <c r="F21" s="224" t="s">
        <v>9</v>
      </c>
      <c r="G21" s="224"/>
      <c r="H21" s="224"/>
      <c r="I21" s="224"/>
      <c r="J21" s="224"/>
      <c r="K21" s="224"/>
      <c r="L21" s="225"/>
      <c r="M21" s="226"/>
      <c r="N21" s="226"/>
      <c r="O21" s="226"/>
      <c r="P21" s="226"/>
      <c r="Q21" s="226"/>
      <c r="R21" s="226"/>
      <c r="S21" s="227"/>
      <c r="T21" s="228" t="s">
        <v>12</v>
      </c>
      <c r="U21" s="229"/>
      <c r="V21" s="229"/>
      <c r="W21" s="229"/>
      <c r="X21" s="230"/>
      <c r="Y21" s="234"/>
      <c r="Z21" s="235"/>
      <c r="AA21" s="235"/>
      <c r="AB21" s="235"/>
      <c r="AC21" s="235"/>
      <c r="AD21" s="235"/>
      <c r="AE21" s="235"/>
      <c r="AF21" s="235"/>
      <c r="AG21" s="235"/>
      <c r="AH21" s="236"/>
    </row>
    <row r="22" spans="2:36">
      <c r="B22" s="202"/>
      <c r="C22" s="202"/>
      <c r="D22" s="202"/>
      <c r="E22" s="202"/>
      <c r="F22" s="203" t="s">
        <v>10</v>
      </c>
      <c r="G22" s="203"/>
      <c r="H22" s="203"/>
      <c r="I22" s="203"/>
      <c r="J22" s="203"/>
      <c r="K22" s="203"/>
      <c r="L22" s="237" t="s">
        <v>11</v>
      </c>
      <c r="M22" s="238"/>
      <c r="N22" s="238"/>
      <c r="O22" s="238"/>
      <c r="P22" s="238"/>
      <c r="Q22" s="238"/>
      <c r="R22" s="238"/>
      <c r="S22" s="239"/>
      <c r="T22" s="231"/>
      <c r="U22" s="232"/>
      <c r="V22" s="232"/>
      <c r="W22" s="232"/>
      <c r="X22" s="233"/>
      <c r="Y22" s="234"/>
      <c r="Z22" s="235"/>
      <c r="AA22" s="235"/>
      <c r="AB22" s="235"/>
      <c r="AC22" s="235"/>
      <c r="AD22" s="235"/>
      <c r="AE22" s="235"/>
      <c r="AF22" s="235"/>
      <c r="AG22" s="235"/>
      <c r="AH22" s="236"/>
    </row>
    <row r="23" spans="2:36">
      <c r="B23" s="202"/>
      <c r="C23" s="202"/>
      <c r="D23" s="202"/>
      <c r="E23" s="202"/>
      <c r="F23" s="216" t="s">
        <v>8</v>
      </c>
      <c r="G23" s="216"/>
      <c r="H23" s="216"/>
      <c r="I23" s="216"/>
      <c r="J23" s="216"/>
      <c r="K23" s="216"/>
      <c r="L23" s="217" t="s">
        <v>124</v>
      </c>
      <c r="M23" s="217"/>
      <c r="N23" s="217"/>
      <c r="O23" s="217"/>
      <c r="P23" s="217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</row>
    <row r="24" spans="2:36">
      <c r="B24" s="202"/>
      <c r="C24" s="202"/>
      <c r="D24" s="202"/>
      <c r="E24" s="202"/>
      <c r="F24" s="219" t="s">
        <v>89</v>
      </c>
      <c r="G24" s="219"/>
      <c r="H24" s="219"/>
      <c r="I24" s="219"/>
      <c r="J24" s="219"/>
      <c r="K24" s="219"/>
      <c r="L24" s="217"/>
      <c r="M24" s="217"/>
      <c r="N24" s="217"/>
      <c r="O24" s="217"/>
      <c r="P24" s="217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</row>
    <row r="25" spans="2:36">
      <c r="B25" s="202"/>
      <c r="C25" s="202"/>
      <c r="D25" s="202"/>
      <c r="E25" s="202"/>
      <c r="F25" s="219"/>
      <c r="G25" s="219"/>
      <c r="H25" s="219"/>
      <c r="I25" s="219"/>
      <c r="J25" s="219"/>
      <c r="K25" s="219"/>
      <c r="L25" s="217" t="s">
        <v>125</v>
      </c>
      <c r="M25" s="217"/>
      <c r="N25" s="217"/>
      <c r="O25" s="217"/>
      <c r="P25" s="217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83"/>
      <c r="AJ25" s="83"/>
    </row>
    <row r="26" spans="2:36">
      <c r="B26" s="202"/>
      <c r="C26" s="202"/>
      <c r="D26" s="202"/>
      <c r="E26" s="202"/>
      <c r="F26" s="220"/>
      <c r="G26" s="220"/>
      <c r="H26" s="220"/>
      <c r="I26" s="220"/>
      <c r="J26" s="220"/>
      <c r="K26" s="220"/>
      <c r="L26" s="217"/>
      <c r="M26" s="217"/>
      <c r="N26" s="217"/>
      <c r="O26" s="217"/>
      <c r="P26" s="217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83"/>
      <c r="AJ26" s="83"/>
    </row>
    <row r="27" spans="2:36" ht="28.95" customHeight="1">
      <c r="B27" s="163" t="s">
        <v>6</v>
      </c>
      <c r="C27" s="164"/>
      <c r="D27" s="164"/>
      <c r="E27" s="165"/>
      <c r="F27" s="169" t="s">
        <v>158</v>
      </c>
      <c r="G27" s="170"/>
      <c r="H27" s="170"/>
      <c r="I27" s="171"/>
      <c r="J27" s="176" t="s">
        <v>161</v>
      </c>
      <c r="K27" s="177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1"/>
      <c r="AI27" s="83"/>
      <c r="AJ27" s="83"/>
    </row>
    <row r="28" spans="2:36" ht="12" customHeight="1">
      <c r="B28" s="166"/>
      <c r="C28" s="167"/>
      <c r="D28" s="167"/>
      <c r="E28" s="168"/>
      <c r="F28" s="172" t="s">
        <v>53</v>
      </c>
      <c r="G28" s="173"/>
      <c r="H28" s="173"/>
      <c r="I28" s="174"/>
      <c r="J28" s="178"/>
      <c r="K28" s="179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3"/>
      <c r="AI28" s="83"/>
      <c r="AJ28" s="83"/>
    </row>
    <row r="29" spans="2:36">
      <c r="B29" s="175" t="s">
        <v>88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83"/>
      <c r="AJ29" s="83"/>
    </row>
    <row r="30" spans="2:36"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83"/>
      <c r="AJ30" s="83"/>
    </row>
    <row r="31" spans="2:36">
      <c r="B31" s="154" t="s">
        <v>66</v>
      </c>
      <c r="C31" s="155"/>
      <c r="D31" s="155"/>
      <c r="E31" s="155"/>
      <c r="F31" s="156"/>
      <c r="G31" s="154" t="s">
        <v>68</v>
      </c>
      <c r="H31" s="155"/>
      <c r="I31" s="155"/>
      <c r="J31" s="155"/>
      <c r="K31" s="156"/>
      <c r="L31" s="154" t="s">
        <v>67</v>
      </c>
      <c r="M31" s="155"/>
      <c r="N31" s="155"/>
      <c r="O31" s="155"/>
      <c r="P31" s="155"/>
      <c r="Q31" s="156"/>
      <c r="R31" s="154" t="s">
        <v>69</v>
      </c>
      <c r="S31" s="155"/>
      <c r="T31" s="155"/>
      <c r="U31" s="155"/>
      <c r="V31" s="155"/>
      <c r="W31" s="156"/>
      <c r="X31" s="154" t="s">
        <v>70</v>
      </c>
      <c r="Y31" s="155"/>
      <c r="Z31" s="155"/>
      <c r="AA31" s="155"/>
      <c r="AB31" s="155"/>
      <c r="AC31" s="156"/>
      <c r="AD31" s="154" t="s">
        <v>87</v>
      </c>
      <c r="AE31" s="155"/>
      <c r="AF31" s="155"/>
      <c r="AG31" s="155"/>
      <c r="AH31" s="156"/>
      <c r="AI31" s="83"/>
      <c r="AJ31" s="83"/>
    </row>
    <row r="32" spans="2:36">
      <c r="B32" s="157"/>
      <c r="C32" s="158"/>
      <c r="D32" s="158"/>
      <c r="E32" s="158"/>
      <c r="F32" s="159"/>
      <c r="G32" s="157" t="s">
        <v>54</v>
      </c>
      <c r="H32" s="158"/>
      <c r="I32" s="158"/>
      <c r="J32" s="158"/>
      <c r="K32" s="159"/>
      <c r="L32" s="157"/>
      <c r="M32" s="158"/>
      <c r="N32" s="158"/>
      <c r="O32" s="158"/>
      <c r="P32" s="158"/>
      <c r="Q32" s="159"/>
      <c r="R32" s="157"/>
      <c r="S32" s="158"/>
      <c r="T32" s="158"/>
      <c r="U32" s="158"/>
      <c r="V32" s="158"/>
      <c r="W32" s="159"/>
      <c r="X32" s="157"/>
      <c r="Y32" s="158"/>
      <c r="Z32" s="158"/>
      <c r="AA32" s="158"/>
      <c r="AB32" s="158"/>
      <c r="AC32" s="159"/>
      <c r="AD32" s="157"/>
      <c r="AE32" s="158"/>
      <c r="AF32" s="158"/>
      <c r="AG32" s="158"/>
      <c r="AH32" s="159"/>
    </row>
    <row r="33" spans="1:34">
      <c r="B33" s="160"/>
      <c r="C33" s="161"/>
      <c r="D33" s="161"/>
      <c r="E33" s="161"/>
      <c r="F33" s="162"/>
      <c r="G33" s="160"/>
      <c r="H33" s="161"/>
      <c r="I33" s="161"/>
      <c r="J33" s="161"/>
      <c r="K33" s="162"/>
      <c r="L33" s="160"/>
      <c r="M33" s="161"/>
      <c r="N33" s="161"/>
      <c r="O33" s="161"/>
      <c r="P33" s="161"/>
      <c r="Q33" s="162"/>
      <c r="R33" s="160"/>
      <c r="S33" s="161"/>
      <c r="T33" s="161"/>
      <c r="U33" s="161"/>
      <c r="V33" s="161"/>
      <c r="W33" s="162"/>
      <c r="X33" s="160"/>
      <c r="Y33" s="161"/>
      <c r="Z33" s="161"/>
      <c r="AA33" s="161"/>
      <c r="AB33" s="161"/>
      <c r="AC33" s="162"/>
      <c r="AD33" s="160"/>
      <c r="AE33" s="161"/>
      <c r="AF33" s="161"/>
      <c r="AG33" s="161"/>
      <c r="AH33" s="162"/>
    </row>
    <row r="34" spans="1:34" ht="18" customHeight="1">
      <c r="B34" s="147" t="s">
        <v>63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9"/>
    </row>
    <row r="35" spans="1:34" ht="18.600000000000001" thickBot="1"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2"/>
    </row>
    <row r="36" spans="1:34" ht="19.95" customHeight="1" thickTop="1" thickBot="1">
      <c r="B36" s="130" t="s">
        <v>15</v>
      </c>
      <c r="C36" s="131"/>
      <c r="D36" s="131"/>
      <c r="E36" s="134" t="s">
        <v>54</v>
      </c>
      <c r="F36" s="135"/>
      <c r="G36" s="125" t="s">
        <v>19</v>
      </c>
      <c r="H36" s="126"/>
      <c r="I36" s="126"/>
      <c r="J36" s="59"/>
      <c r="K36" s="127" t="s">
        <v>20</v>
      </c>
      <c r="L36" s="126"/>
      <c r="M36" s="126"/>
      <c r="N36" s="63" t="s">
        <v>54</v>
      </c>
      <c r="O36" s="125" t="s">
        <v>21</v>
      </c>
      <c r="P36" s="126"/>
      <c r="Q36" s="126"/>
      <c r="R36" s="59"/>
      <c r="S36" s="127" t="s">
        <v>22</v>
      </c>
      <c r="T36" s="126"/>
      <c r="U36" s="126"/>
      <c r="V36" s="63"/>
      <c r="W36" s="125" t="s">
        <v>23</v>
      </c>
      <c r="X36" s="126"/>
      <c r="Y36" s="126"/>
      <c r="Z36" s="59"/>
      <c r="AA36" s="125" t="s">
        <v>24</v>
      </c>
      <c r="AB36" s="126"/>
      <c r="AC36" s="126"/>
      <c r="AD36" s="59"/>
      <c r="AE36" s="127" t="s">
        <v>25</v>
      </c>
      <c r="AF36" s="126"/>
      <c r="AG36" s="126"/>
      <c r="AH36" s="66"/>
    </row>
    <row r="37" spans="1:34" ht="19.95" customHeight="1" thickBot="1">
      <c r="B37" s="132"/>
      <c r="C37" s="133"/>
      <c r="D37" s="133"/>
      <c r="E37" s="136"/>
      <c r="F37" s="137"/>
      <c r="G37" s="138" t="s">
        <v>26</v>
      </c>
      <c r="H37" s="133"/>
      <c r="I37" s="133"/>
      <c r="J37" s="60"/>
      <c r="K37" s="153" t="s">
        <v>27</v>
      </c>
      <c r="L37" s="133"/>
      <c r="M37" s="133"/>
      <c r="N37" s="64"/>
      <c r="O37" s="138" t="s">
        <v>28</v>
      </c>
      <c r="P37" s="133"/>
      <c r="Q37" s="133"/>
      <c r="R37" s="60"/>
      <c r="S37" s="153" t="s">
        <v>29</v>
      </c>
      <c r="T37" s="133"/>
      <c r="U37" s="133"/>
      <c r="V37" s="64"/>
      <c r="W37" s="138" t="s">
        <v>30</v>
      </c>
      <c r="X37" s="133"/>
      <c r="Y37" s="133"/>
      <c r="Z37" s="60"/>
      <c r="AA37" s="138" t="s">
        <v>31</v>
      </c>
      <c r="AB37" s="133"/>
      <c r="AC37" s="133"/>
      <c r="AD37" s="60"/>
      <c r="AE37" s="153" t="s">
        <v>32</v>
      </c>
      <c r="AF37" s="133"/>
      <c r="AG37" s="133"/>
      <c r="AH37" s="67"/>
    </row>
    <row r="38" spans="1:34" ht="19.95" customHeight="1" thickTop="1" thickBot="1">
      <c r="B38" s="139" t="s">
        <v>16</v>
      </c>
      <c r="C38" s="140"/>
      <c r="D38" s="140"/>
      <c r="E38" s="141" t="s">
        <v>54</v>
      </c>
      <c r="F38" s="142"/>
      <c r="G38" s="143" t="s">
        <v>33</v>
      </c>
      <c r="H38" s="144"/>
      <c r="I38" s="144"/>
      <c r="J38" s="61"/>
      <c r="K38" s="145" t="s">
        <v>34</v>
      </c>
      <c r="L38" s="144"/>
      <c r="M38" s="144"/>
      <c r="N38" s="65"/>
      <c r="O38" s="143" t="s">
        <v>35</v>
      </c>
      <c r="P38" s="144"/>
      <c r="Q38" s="144"/>
      <c r="R38" s="61"/>
      <c r="S38" s="145" t="s">
        <v>36</v>
      </c>
      <c r="T38" s="144"/>
      <c r="U38" s="144"/>
      <c r="V38" s="65"/>
      <c r="W38" s="143" t="s">
        <v>37</v>
      </c>
      <c r="X38" s="144"/>
      <c r="Y38" s="144"/>
      <c r="Z38" s="61"/>
      <c r="AA38" s="143" t="s">
        <v>38</v>
      </c>
      <c r="AB38" s="144"/>
      <c r="AC38" s="144"/>
      <c r="AD38" s="61"/>
      <c r="AE38" s="145" t="s">
        <v>39</v>
      </c>
      <c r="AF38" s="144"/>
      <c r="AG38" s="144"/>
      <c r="AH38" s="68"/>
    </row>
    <row r="39" spans="1:34" ht="19.95" customHeight="1" thickBot="1">
      <c r="B39" s="139"/>
      <c r="C39" s="140"/>
      <c r="D39" s="140"/>
      <c r="E39" s="141"/>
      <c r="F39" s="142"/>
      <c r="G39" s="128" t="s">
        <v>65</v>
      </c>
      <c r="H39" s="128"/>
      <c r="I39" s="128"/>
      <c r="J39" s="62"/>
      <c r="K39" s="146"/>
      <c r="L39" s="146"/>
      <c r="M39" s="146"/>
      <c r="N39" s="2"/>
      <c r="O39" s="128"/>
      <c r="P39" s="128"/>
      <c r="Q39" s="128"/>
      <c r="R39" s="2"/>
      <c r="S39" s="128"/>
      <c r="T39" s="128"/>
      <c r="U39" s="128"/>
      <c r="V39" s="2"/>
      <c r="W39" s="128"/>
      <c r="X39" s="128"/>
      <c r="Y39" s="128"/>
      <c r="Z39" s="2"/>
      <c r="AA39" s="128"/>
      <c r="AB39" s="128"/>
      <c r="AC39" s="128"/>
      <c r="AD39" s="2"/>
      <c r="AE39" s="128"/>
      <c r="AF39" s="128"/>
      <c r="AG39" s="128"/>
      <c r="AH39" s="3"/>
    </row>
    <row r="40" spans="1:34" ht="19.95" customHeight="1" thickTop="1" thickBot="1">
      <c r="B40" s="130" t="s">
        <v>17</v>
      </c>
      <c r="C40" s="131"/>
      <c r="D40" s="131"/>
      <c r="E40" s="134" t="s">
        <v>54</v>
      </c>
      <c r="F40" s="135"/>
      <c r="G40" s="125" t="s">
        <v>40</v>
      </c>
      <c r="H40" s="126"/>
      <c r="I40" s="126"/>
      <c r="J40" s="59"/>
      <c r="K40" s="127" t="s">
        <v>41</v>
      </c>
      <c r="L40" s="126"/>
      <c r="M40" s="126"/>
      <c r="N40" s="63"/>
      <c r="O40" s="125" t="s">
        <v>42</v>
      </c>
      <c r="P40" s="126"/>
      <c r="Q40" s="126"/>
      <c r="R40" s="59"/>
      <c r="S40" s="127" t="s">
        <v>43</v>
      </c>
      <c r="T40" s="126"/>
      <c r="U40" s="126"/>
      <c r="V40" s="63"/>
      <c r="W40" s="125" t="s">
        <v>44</v>
      </c>
      <c r="X40" s="126"/>
      <c r="Y40" s="126"/>
      <c r="Z40" s="59"/>
      <c r="AA40" s="125" t="s">
        <v>45</v>
      </c>
      <c r="AB40" s="126"/>
      <c r="AC40" s="126"/>
      <c r="AD40" s="59"/>
      <c r="AE40" s="127" t="s">
        <v>46</v>
      </c>
      <c r="AF40" s="126"/>
      <c r="AG40" s="126"/>
      <c r="AH40" s="66"/>
    </row>
    <row r="41" spans="1:34" ht="19.95" customHeight="1" thickBot="1">
      <c r="B41" s="132"/>
      <c r="C41" s="133"/>
      <c r="D41" s="133"/>
      <c r="E41" s="136"/>
      <c r="F41" s="137"/>
      <c r="G41" s="138" t="s">
        <v>47</v>
      </c>
      <c r="H41" s="133"/>
      <c r="I41" s="133"/>
      <c r="J41" s="60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4"/>
    </row>
    <row r="42" spans="1:34" ht="19.95" customHeight="1" thickTop="1" thickBot="1">
      <c r="B42" s="117" t="s">
        <v>18</v>
      </c>
      <c r="C42" s="118"/>
      <c r="D42" s="118"/>
      <c r="E42" s="121" t="s">
        <v>54</v>
      </c>
      <c r="F42" s="122"/>
      <c r="G42" s="125" t="s">
        <v>48</v>
      </c>
      <c r="H42" s="126"/>
      <c r="I42" s="126"/>
      <c r="J42" s="59"/>
      <c r="K42" s="127" t="s">
        <v>49</v>
      </c>
      <c r="L42" s="126"/>
      <c r="M42" s="126"/>
      <c r="N42" s="63"/>
      <c r="O42" s="125" t="s">
        <v>50</v>
      </c>
      <c r="P42" s="126"/>
      <c r="Q42" s="126"/>
      <c r="R42" s="59"/>
      <c r="S42" s="127" t="s">
        <v>51</v>
      </c>
      <c r="T42" s="126"/>
      <c r="U42" s="126"/>
      <c r="V42" s="63"/>
      <c r="W42" s="125" t="s">
        <v>52</v>
      </c>
      <c r="X42" s="126"/>
      <c r="Y42" s="126"/>
      <c r="Z42" s="59"/>
      <c r="AA42" s="128"/>
      <c r="AB42" s="128"/>
      <c r="AC42" s="128"/>
      <c r="AD42" s="128"/>
      <c r="AE42" s="128"/>
      <c r="AF42" s="128"/>
      <c r="AG42" s="128"/>
      <c r="AH42" s="129"/>
    </row>
    <row r="43" spans="1:34" ht="19.95" customHeight="1" thickBot="1">
      <c r="B43" s="119"/>
      <c r="C43" s="120"/>
      <c r="D43" s="120"/>
      <c r="E43" s="123"/>
      <c r="F43" s="124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4"/>
    </row>
    <row r="44" spans="1:34" ht="18.600000000000001" thickTop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4">
      <c r="A46" s="30"/>
      <c r="B46" s="24"/>
      <c r="C46" s="23" t="s">
        <v>85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F46" s="25"/>
      <c r="AG46" s="25"/>
      <c r="AH46" s="26"/>
    </row>
    <row r="47" spans="1:34" ht="18.75" customHeight="1">
      <c r="A47" s="29"/>
      <c r="B47" s="103" t="s">
        <v>110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>
      <c r="A48" s="29"/>
      <c r="B48" s="103" t="s">
        <v>109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4"/>
    </row>
    <row r="49" spans="1:34" ht="18.600000000000001" thickBot="1">
      <c r="A49" s="2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1"/>
    </row>
    <row r="50" spans="1:34" ht="15.75" customHeight="1" thickBot="1">
      <c r="A50" s="29"/>
      <c r="B50" s="85" t="s">
        <v>54</v>
      </c>
      <c r="C50" s="115" t="s">
        <v>101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6"/>
    </row>
    <row r="51" spans="1:34" ht="15.75" customHeight="1">
      <c r="A51" s="29"/>
      <c r="B51" s="20"/>
      <c r="C51" s="115" t="s">
        <v>102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6"/>
    </row>
    <row r="52" spans="1:34" ht="15.75" customHeight="1">
      <c r="A52" s="29"/>
      <c r="B52" s="20"/>
      <c r="C52" s="20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6"/>
    </row>
    <row r="53" spans="1:34" ht="15.75" customHeight="1">
      <c r="A53" s="29"/>
      <c r="B53" s="20"/>
      <c r="C53" s="20" t="s">
        <v>95</v>
      </c>
      <c r="D53" s="101" t="s">
        <v>96</v>
      </c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2"/>
    </row>
    <row r="54" spans="1:34" ht="15.75" customHeight="1">
      <c r="A54" s="29"/>
      <c r="B54" s="20"/>
      <c r="C54" s="20"/>
      <c r="D54" s="101" t="s">
        <v>97</v>
      </c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2"/>
    </row>
    <row r="55" spans="1:34" ht="15.75" customHeight="1">
      <c r="A55" s="29"/>
      <c r="B55" s="20"/>
      <c r="C55" s="20"/>
      <c r="D55" s="101" t="s">
        <v>98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2"/>
    </row>
    <row r="56" spans="1:34" ht="15.75" customHeight="1">
      <c r="A56" s="29"/>
      <c r="B56" s="20"/>
      <c r="C56" s="20"/>
      <c r="D56" s="101" t="s">
        <v>99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2"/>
    </row>
    <row r="57" spans="1:34" ht="15.75" customHeight="1">
      <c r="A57" s="29"/>
      <c r="B57" s="20"/>
      <c r="C57" s="20"/>
      <c r="D57" s="109" t="s">
        <v>100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10"/>
    </row>
    <row r="58" spans="1:34" ht="3.75" customHeight="1">
      <c r="A58" s="29"/>
      <c r="B58" s="20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27"/>
    </row>
    <row r="59" spans="1:34" ht="15.75" customHeight="1">
      <c r="A59" s="29"/>
      <c r="B59" s="20"/>
      <c r="C59" t="s">
        <v>105</v>
      </c>
      <c r="D59" s="111" t="s">
        <v>103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2"/>
    </row>
    <row r="60" spans="1:34" ht="3.75" customHeight="1">
      <c r="A60" s="29"/>
      <c r="B60" s="20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27"/>
    </row>
    <row r="61" spans="1:34" ht="15.75" customHeight="1">
      <c r="A61" s="29"/>
      <c r="B61" s="20"/>
      <c r="C61" t="s">
        <v>106</v>
      </c>
      <c r="D61" s="101" t="s">
        <v>104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2"/>
    </row>
    <row r="62" spans="1:34" ht="15.75" customHeight="1" thickBot="1">
      <c r="A62" s="29"/>
      <c r="B62" s="20"/>
      <c r="AH62" s="28"/>
    </row>
    <row r="63" spans="1:34" ht="15.75" customHeight="1" thickBot="1">
      <c r="A63" s="29"/>
      <c r="B63" s="69" t="s">
        <v>54</v>
      </c>
      <c r="C63" s="103" t="s">
        <v>107</v>
      </c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4"/>
    </row>
    <row r="64" spans="1:34" ht="15.75" customHeight="1" thickBot="1">
      <c r="A64" s="29"/>
      <c r="B64" s="20"/>
      <c r="C64" s="20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6"/>
    </row>
    <row r="65" spans="1:34" ht="15.75" customHeight="1" thickBot="1">
      <c r="A65" s="29"/>
      <c r="B65" s="69" t="s">
        <v>54</v>
      </c>
      <c r="C65" s="103" t="s">
        <v>108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4"/>
    </row>
    <row r="66" spans="1:34" ht="18.600000000000001" thickBot="1"/>
    <row r="67" spans="1:34" ht="15.75" customHeight="1" thickBot="1">
      <c r="A67" s="29"/>
      <c r="B67" s="69" t="s">
        <v>54</v>
      </c>
      <c r="C67" s="103" t="s">
        <v>163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4"/>
    </row>
    <row r="68" spans="1:34" ht="15.75" customHeight="1">
      <c r="A68" s="31"/>
      <c r="B68" s="22"/>
      <c r="C68" s="22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8"/>
    </row>
    <row r="69" spans="1:34" ht="15.75" customHeight="1">
      <c r="B69" s="6"/>
      <c r="C69" s="6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</row>
    <row r="70" spans="1:34" ht="15.75" customHeight="1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8" customHeight="1">
      <c r="A71" s="30"/>
      <c r="B71" s="88" t="s">
        <v>162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9"/>
    </row>
    <row r="72" spans="1:34">
      <c r="A72" s="29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1"/>
    </row>
    <row r="73" spans="1:34">
      <c r="A73" s="29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1"/>
    </row>
    <row r="74" spans="1:34">
      <c r="A74" s="29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1"/>
    </row>
    <row r="75" spans="1:34">
      <c r="A75" s="29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1"/>
    </row>
    <row r="76" spans="1:34">
      <c r="A76" s="29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1"/>
    </row>
    <row r="77" spans="1:34">
      <c r="A77" s="29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1"/>
    </row>
    <row r="78" spans="1:34">
      <c r="A78" s="29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1"/>
    </row>
    <row r="79" spans="1:34">
      <c r="A79" s="3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3"/>
    </row>
    <row r="80" spans="1:34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2:34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2:34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2:34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2:34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2:34">
      <c r="B85" s="1" t="s">
        <v>54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2:3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2:3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2:34">
      <c r="B90" s="94" t="s">
        <v>81</v>
      </c>
      <c r="C90" s="95"/>
      <c r="D90" s="95"/>
      <c r="E90" s="95"/>
      <c r="F90" s="95"/>
      <c r="G90" s="95"/>
      <c r="H90" s="95"/>
      <c r="I90" s="98" t="s">
        <v>80</v>
      </c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</row>
    <row r="91" spans="2:34">
      <c r="B91" s="96"/>
      <c r="C91" s="96"/>
      <c r="D91" s="96"/>
      <c r="E91" s="96"/>
      <c r="F91" s="96"/>
      <c r="G91" s="96"/>
      <c r="H91" s="96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</row>
    <row r="92" spans="2:34">
      <c r="B92" s="97"/>
      <c r="C92" s="97"/>
      <c r="D92" s="97"/>
      <c r="E92" s="97"/>
      <c r="F92" s="97"/>
      <c r="G92" s="97"/>
      <c r="H92" s="97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</row>
  </sheetData>
  <sheetProtection algorithmName="SHA-512" hashValue="S5wRy3v71tLp5gAd5U2PCdKLdO4luv0BYaVHttwcMAZjcmQEqudV8bdH1BfoISU2uYCZSmR4p8BLm7379a5lDA==" saltValue="Qlm+UREX2IXXnDuZr1zWXQ==" spinCount="100000" sheet="1" formatCells="0" selectLockedCells="1"/>
  <mergeCells count="134">
    <mergeCell ref="T13:U13"/>
    <mergeCell ref="T12:U12"/>
    <mergeCell ref="AD13:AH13"/>
    <mergeCell ref="AD12:AH12"/>
    <mergeCell ref="V12:AC12"/>
    <mergeCell ref="V13:AC13"/>
    <mergeCell ref="S1:AH1"/>
    <mergeCell ref="P10:U10"/>
    <mergeCell ref="V10:AH10"/>
    <mergeCell ref="P11:U11"/>
    <mergeCell ref="V11:AH11"/>
    <mergeCell ref="B3:AH3"/>
    <mergeCell ref="P7:U7"/>
    <mergeCell ref="P8:U9"/>
    <mergeCell ref="V9:AH9"/>
    <mergeCell ref="W8:Z8"/>
    <mergeCell ref="AA8:AH8"/>
    <mergeCell ref="W7:Z7"/>
    <mergeCell ref="AE7:AF7"/>
    <mergeCell ref="AB7:AC7"/>
    <mergeCell ref="P13:S13"/>
    <mergeCell ref="B16:E18"/>
    <mergeCell ref="F16:AH18"/>
    <mergeCell ref="B19:E26"/>
    <mergeCell ref="F19:K20"/>
    <mergeCell ref="L19:S20"/>
    <mergeCell ref="T19:X19"/>
    <mergeCell ref="Y19:AH19"/>
    <mergeCell ref="T20:X20"/>
    <mergeCell ref="F23:K23"/>
    <mergeCell ref="L23:P24"/>
    <mergeCell ref="Q23:AH24"/>
    <mergeCell ref="F24:K26"/>
    <mergeCell ref="L25:P26"/>
    <mergeCell ref="Q25:AH26"/>
    <mergeCell ref="Y20:AH20"/>
    <mergeCell ref="F21:K21"/>
    <mergeCell ref="L21:S21"/>
    <mergeCell ref="T21:X22"/>
    <mergeCell ref="Y21:AH22"/>
    <mergeCell ref="F22:K22"/>
    <mergeCell ref="L22:S22"/>
    <mergeCell ref="AD31:AH31"/>
    <mergeCell ref="B32:F33"/>
    <mergeCell ref="G32:K33"/>
    <mergeCell ref="L32:Q33"/>
    <mergeCell ref="R32:W33"/>
    <mergeCell ref="X32:AC33"/>
    <mergeCell ref="AD32:AH33"/>
    <mergeCell ref="B27:E28"/>
    <mergeCell ref="F27:I27"/>
    <mergeCell ref="F28:I28"/>
    <mergeCell ref="B29:AH30"/>
    <mergeCell ref="B31:F31"/>
    <mergeCell ref="G31:K31"/>
    <mergeCell ref="L31:Q31"/>
    <mergeCell ref="R31:W31"/>
    <mergeCell ref="X31:AC31"/>
    <mergeCell ref="J27:K28"/>
    <mergeCell ref="L27:AH28"/>
    <mergeCell ref="B34:AH35"/>
    <mergeCell ref="B36:D37"/>
    <mergeCell ref="E36:F37"/>
    <mergeCell ref="G36:I36"/>
    <mergeCell ref="K36:M36"/>
    <mergeCell ref="O36:Q36"/>
    <mergeCell ref="S36:U36"/>
    <mergeCell ref="W36:Y36"/>
    <mergeCell ref="AA36:AC36"/>
    <mergeCell ref="AE36:AG36"/>
    <mergeCell ref="AE37:AG37"/>
    <mergeCell ref="G37:I37"/>
    <mergeCell ref="K37:M37"/>
    <mergeCell ref="O37:Q37"/>
    <mergeCell ref="S37:U37"/>
    <mergeCell ref="W37:Y37"/>
    <mergeCell ref="AA37:AC37"/>
    <mergeCell ref="B38:D39"/>
    <mergeCell ref="E38:F39"/>
    <mergeCell ref="G38:I38"/>
    <mergeCell ref="K38:M38"/>
    <mergeCell ref="O38:Q38"/>
    <mergeCell ref="S38:U38"/>
    <mergeCell ref="W38:Y38"/>
    <mergeCell ref="AA38:AC38"/>
    <mergeCell ref="AE38:AG38"/>
    <mergeCell ref="AE39:AG39"/>
    <mergeCell ref="G39:I39"/>
    <mergeCell ref="K39:M39"/>
    <mergeCell ref="O39:Q39"/>
    <mergeCell ref="S39:U39"/>
    <mergeCell ref="W39:Y39"/>
    <mergeCell ref="AA39:AC39"/>
    <mergeCell ref="B40:D41"/>
    <mergeCell ref="E40:F41"/>
    <mergeCell ref="G40:I40"/>
    <mergeCell ref="K40:M40"/>
    <mergeCell ref="O40:Q40"/>
    <mergeCell ref="S40:U40"/>
    <mergeCell ref="W40:Y40"/>
    <mergeCell ref="AA40:AC40"/>
    <mergeCell ref="AE40:AG40"/>
    <mergeCell ref="G41:I41"/>
    <mergeCell ref="K41:AH41"/>
    <mergeCell ref="D54:AH54"/>
    <mergeCell ref="D55:AH55"/>
    <mergeCell ref="D56:AH56"/>
    <mergeCell ref="D57:AH57"/>
    <mergeCell ref="D59:AH59"/>
    <mergeCell ref="G43:AH43"/>
    <mergeCell ref="B47:AH47"/>
    <mergeCell ref="B48:AH48"/>
    <mergeCell ref="C50:AH50"/>
    <mergeCell ref="C51:AH51"/>
    <mergeCell ref="D52:AH52"/>
    <mergeCell ref="B42:D43"/>
    <mergeCell ref="E42:F43"/>
    <mergeCell ref="G42:I42"/>
    <mergeCell ref="K42:M42"/>
    <mergeCell ref="O42:Q42"/>
    <mergeCell ref="S42:U42"/>
    <mergeCell ref="W42:Y42"/>
    <mergeCell ref="AA42:AH42"/>
    <mergeCell ref="D53:AH53"/>
    <mergeCell ref="B71:AH79"/>
    <mergeCell ref="B90:H92"/>
    <mergeCell ref="I90:AH92"/>
    <mergeCell ref="D61:AH61"/>
    <mergeCell ref="C63:AH63"/>
    <mergeCell ref="D64:AH64"/>
    <mergeCell ref="C65:AH65"/>
    <mergeCell ref="D68:AH68"/>
    <mergeCell ref="D69:AH69"/>
    <mergeCell ref="C67:AH67"/>
  </mergeCells>
  <phoneticPr fontId="1" type="Hiragana"/>
  <dataValidations count="2">
    <dataValidation type="list" allowBlank="1" showInputMessage="1" showErrorMessage="1" sqref="B50 B63 B65 B67" xr:uid="{00000000-0002-0000-0000-000001000000}">
      <formula1>"　,✔"</formula1>
    </dataValidation>
    <dataValidation type="list" allowBlank="1" showInputMessage="1" showErrorMessage="1" sqref="E36:F43 J36:J42 N36:N38 N40 N42 R42 R40 R36:R38 V36:V38 V40 V42 Z42 Z40 Z36:Z38 AD36:AD38 AD40 AH40 AH36:AH38 A32:AH33" xr:uid="{FA568D47-4B4D-49B4-881C-13E0DD32E8CC}">
      <formula1>"　,〇"</formula1>
    </dataValidation>
  </dataValidations>
  <pageMargins left="0.70866141732283472" right="0.31496062992125984" top="0.55118110236220474" bottom="0.35433070866141736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CC"/>
    <pageSetUpPr fitToPage="1"/>
  </sheetPr>
  <dimension ref="A1:AG90"/>
  <sheetViews>
    <sheetView zoomScale="150" zoomScaleNormal="150" workbookViewId="0">
      <selection activeCell="F16" sqref="F16:AG20"/>
    </sheetView>
  </sheetViews>
  <sheetFormatPr defaultRowHeight="18"/>
  <cols>
    <col min="1" max="33" width="2.69921875" customWidth="1"/>
    <col min="34" max="35" width="8.69921875" customWidth="1"/>
    <col min="36" max="36" width="31.69921875" bestFit="1" customWidth="1"/>
    <col min="37" max="41" width="8.69921875" customWidth="1"/>
  </cols>
  <sheetData>
    <row r="1" spans="1:33">
      <c r="N1" s="389">
        <f>様式第１号!S1</f>
        <v>0</v>
      </c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</row>
    <row r="2" spans="1:33">
      <c r="A2" s="1"/>
      <c r="B2" s="17" t="s">
        <v>86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3" ht="18" customHeight="1">
      <c r="A3" s="390" t="s">
        <v>128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</row>
    <row r="4" spans="1:33">
      <c r="A4" s="390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</row>
    <row r="5" spans="1:33" ht="18.60000000000000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3" ht="18" customHeight="1">
      <c r="A6" s="365" t="s">
        <v>64</v>
      </c>
      <c r="B6" s="366"/>
      <c r="C6" s="366"/>
      <c r="D6" s="366"/>
      <c r="E6" s="366"/>
      <c r="F6" s="362">
        <f>様式第１号!V11</f>
        <v>0</v>
      </c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73" t="s">
        <v>59</v>
      </c>
      <c r="T6" s="373"/>
      <c r="U6" s="373"/>
      <c r="V6" s="373"/>
      <c r="W6" s="373"/>
      <c r="X6" s="375">
        <f>様式第１号!F16</f>
        <v>0</v>
      </c>
      <c r="Y6" s="375"/>
      <c r="Z6" s="375"/>
      <c r="AA6" s="375"/>
      <c r="AB6" s="375"/>
      <c r="AC6" s="375"/>
      <c r="AD6" s="375"/>
      <c r="AE6" s="375"/>
      <c r="AF6" s="375"/>
      <c r="AG6" s="376"/>
    </row>
    <row r="7" spans="1:33">
      <c r="A7" s="363"/>
      <c r="B7" s="364"/>
      <c r="C7" s="364"/>
      <c r="D7" s="364"/>
      <c r="E7" s="36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74"/>
      <c r="T7" s="374"/>
      <c r="U7" s="374"/>
      <c r="V7" s="374"/>
      <c r="W7" s="374"/>
      <c r="X7" s="377"/>
      <c r="Y7" s="377"/>
      <c r="Z7" s="377"/>
      <c r="AA7" s="377"/>
      <c r="AB7" s="377"/>
      <c r="AC7" s="377"/>
      <c r="AD7" s="377"/>
      <c r="AE7" s="377"/>
      <c r="AF7" s="377"/>
      <c r="AG7" s="378"/>
    </row>
    <row r="8" spans="1:33">
      <c r="A8" s="363"/>
      <c r="B8" s="364"/>
      <c r="C8" s="364"/>
      <c r="D8" s="364"/>
      <c r="E8" s="36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74"/>
      <c r="T8" s="374"/>
      <c r="U8" s="374"/>
      <c r="V8" s="374"/>
      <c r="W8" s="374"/>
      <c r="X8" s="377"/>
      <c r="Y8" s="377"/>
      <c r="Z8" s="377"/>
      <c r="AA8" s="377"/>
      <c r="AB8" s="377"/>
      <c r="AC8" s="377"/>
      <c r="AD8" s="377"/>
      <c r="AE8" s="377"/>
      <c r="AF8" s="377"/>
      <c r="AG8" s="378"/>
    </row>
    <row r="9" spans="1:33" ht="19.95" customHeight="1">
      <c r="A9" s="403" t="s">
        <v>155</v>
      </c>
      <c r="B9" s="404"/>
      <c r="C9" s="404"/>
      <c r="D9" s="404"/>
      <c r="E9" s="405"/>
      <c r="F9" s="391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  <c r="AC9" s="392"/>
      <c r="AD9" s="392"/>
      <c r="AE9" s="392"/>
      <c r="AF9" s="392"/>
      <c r="AG9" s="393"/>
    </row>
    <row r="10" spans="1:33" ht="19.95" customHeight="1">
      <c r="A10" s="406"/>
      <c r="B10" s="407"/>
      <c r="C10" s="407"/>
      <c r="D10" s="407"/>
      <c r="E10" s="408"/>
      <c r="F10" s="394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6"/>
    </row>
    <row r="11" spans="1:33" ht="19.95" customHeight="1">
      <c r="A11" s="406"/>
      <c r="B11" s="407"/>
      <c r="C11" s="407"/>
      <c r="D11" s="407"/>
      <c r="E11" s="408"/>
      <c r="F11" s="394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6"/>
    </row>
    <row r="12" spans="1:33" ht="19.95" customHeight="1">
      <c r="A12" s="409"/>
      <c r="B12" s="410"/>
      <c r="C12" s="410"/>
      <c r="D12" s="410"/>
      <c r="E12" s="411"/>
      <c r="F12" s="397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  <c r="AC12" s="398"/>
      <c r="AD12" s="398"/>
      <c r="AE12" s="398"/>
      <c r="AF12" s="398"/>
      <c r="AG12" s="399"/>
    </row>
    <row r="13" spans="1:33">
      <c r="A13" s="380" t="s">
        <v>72</v>
      </c>
      <c r="B13" s="308" t="s">
        <v>71</v>
      </c>
      <c r="C13" s="309"/>
      <c r="D13" s="309"/>
      <c r="E13" s="310"/>
      <c r="F13" s="317" t="str">
        <f>data2!A44</f>
        <v/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9"/>
    </row>
    <row r="14" spans="1:33" ht="18" customHeight="1">
      <c r="A14" s="381"/>
      <c r="B14" s="311"/>
      <c r="C14" s="312"/>
      <c r="D14" s="312"/>
      <c r="E14" s="313"/>
      <c r="F14" s="320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2"/>
    </row>
    <row r="15" spans="1:33" ht="18" customHeight="1">
      <c r="A15" s="381"/>
      <c r="B15" s="308" t="s">
        <v>127</v>
      </c>
      <c r="C15" s="309"/>
      <c r="D15" s="309"/>
      <c r="E15" s="310"/>
      <c r="F15" s="323" t="str">
        <f>IF(様式第１号!B32="〇","企業見学","")</f>
        <v/>
      </c>
      <c r="G15" s="323"/>
      <c r="H15" s="323"/>
      <c r="I15" s="323"/>
      <c r="J15" s="323" t="str">
        <f>IF(様式第１号!G32="〇","就業体験の受入","")</f>
        <v/>
      </c>
      <c r="K15" s="323"/>
      <c r="L15" s="323"/>
      <c r="M15" s="323"/>
      <c r="N15" s="323"/>
      <c r="O15" s="323" t="str">
        <f>IF(様式第１号!L32="〇","探究学習支援","")</f>
        <v/>
      </c>
      <c r="P15" s="323"/>
      <c r="Q15" s="323"/>
      <c r="R15" s="323"/>
      <c r="S15" s="323"/>
      <c r="T15" s="323" t="str">
        <f>IF(様式第１号!R32="〇","講師・指導者の派遣","")</f>
        <v/>
      </c>
      <c r="U15" s="323"/>
      <c r="V15" s="323"/>
      <c r="W15" s="323"/>
      <c r="X15" s="323"/>
      <c r="Y15" s="323" t="str">
        <f>IF(様式第１号!X32="〇","施設や物品の貸出し等","")</f>
        <v/>
      </c>
      <c r="Z15" s="323"/>
      <c r="AA15" s="323"/>
      <c r="AB15" s="323"/>
      <c r="AC15" s="323"/>
      <c r="AD15" s="323"/>
      <c r="AE15" s="323" t="str">
        <f>IF(様式第１号!AD32="〇","その他","")</f>
        <v/>
      </c>
      <c r="AF15" s="323"/>
      <c r="AG15" s="402"/>
    </row>
    <row r="16" spans="1:33" ht="18" customHeight="1">
      <c r="A16" s="381"/>
      <c r="B16" s="379"/>
      <c r="C16" s="355"/>
      <c r="D16" s="355"/>
      <c r="E16" s="356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0"/>
      <c r="AG16" s="401"/>
    </row>
    <row r="17" spans="1:33" ht="18" customHeight="1">
      <c r="A17" s="381"/>
      <c r="B17" s="379"/>
      <c r="C17" s="355"/>
      <c r="D17" s="355"/>
      <c r="E17" s="356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1"/>
    </row>
    <row r="18" spans="1:33" ht="18" customHeight="1">
      <c r="A18" s="381"/>
      <c r="B18" s="379"/>
      <c r="C18" s="355"/>
      <c r="D18" s="355"/>
      <c r="E18" s="356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1"/>
    </row>
    <row r="19" spans="1:33" ht="18" customHeight="1">
      <c r="A19" s="381"/>
      <c r="B19" s="379"/>
      <c r="C19" s="355"/>
      <c r="D19" s="355"/>
      <c r="E19" s="356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1"/>
    </row>
    <row r="20" spans="1:33" ht="18" customHeight="1">
      <c r="A20" s="382"/>
      <c r="B20" s="311"/>
      <c r="C20" s="312"/>
      <c r="D20" s="312"/>
      <c r="E20" s="313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00"/>
      <c r="AE20" s="400"/>
      <c r="AF20" s="400"/>
      <c r="AG20" s="401"/>
    </row>
    <row r="21" spans="1:33" ht="18" customHeight="1">
      <c r="A21" s="363" t="s">
        <v>57</v>
      </c>
      <c r="B21" s="364"/>
      <c r="C21" s="364"/>
      <c r="D21" s="364"/>
      <c r="E21" s="364"/>
      <c r="F21" s="391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3"/>
    </row>
    <row r="22" spans="1:33" ht="18" customHeight="1">
      <c r="A22" s="363"/>
      <c r="B22" s="364"/>
      <c r="C22" s="364"/>
      <c r="D22" s="364"/>
      <c r="E22" s="364"/>
      <c r="F22" s="394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6"/>
    </row>
    <row r="23" spans="1:33">
      <c r="A23" s="363"/>
      <c r="B23" s="364"/>
      <c r="C23" s="364"/>
      <c r="D23" s="364"/>
      <c r="E23" s="364"/>
      <c r="F23" s="397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9"/>
    </row>
    <row r="24" spans="1:33" ht="19.95" customHeight="1">
      <c r="A24" s="363" t="s">
        <v>58</v>
      </c>
      <c r="B24" s="364"/>
      <c r="C24" s="364"/>
      <c r="D24" s="364"/>
      <c r="E24" s="364"/>
      <c r="F24" s="383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5"/>
    </row>
    <row r="25" spans="1:33" ht="19.95" customHeight="1">
      <c r="A25" s="363"/>
      <c r="B25" s="364"/>
      <c r="C25" s="364"/>
      <c r="D25" s="364"/>
      <c r="E25" s="364"/>
      <c r="F25" s="386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  <c r="AG25" s="388"/>
    </row>
    <row r="26" spans="1:33" ht="18" customHeight="1">
      <c r="A26" s="353" t="s">
        <v>74</v>
      </c>
      <c r="B26" s="309"/>
      <c r="C26" s="309"/>
      <c r="D26" s="309"/>
      <c r="E26" s="310"/>
      <c r="F26" s="295" t="str">
        <f>data!A15</f>
        <v/>
      </c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7"/>
      <c r="X26" s="314" t="s">
        <v>62</v>
      </c>
      <c r="Y26" s="314"/>
      <c r="Z26" s="314"/>
      <c r="AA26" s="314"/>
      <c r="AB26" s="314"/>
      <c r="AC26" s="347"/>
      <c r="AD26" s="348"/>
      <c r="AE26" s="348"/>
      <c r="AF26" s="348"/>
      <c r="AG26" s="349"/>
    </row>
    <row r="27" spans="1:33" ht="18" customHeight="1">
      <c r="A27" s="354"/>
      <c r="B27" s="355"/>
      <c r="C27" s="355"/>
      <c r="D27" s="355"/>
      <c r="E27" s="356"/>
      <c r="F27" s="295" t="str">
        <f>data!A16</f>
        <v/>
      </c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7"/>
      <c r="X27" s="314"/>
      <c r="Y27" s="314"/>
      <c r="Z27" s="314"/>
      <c r="AA27" s="314"/>
      <c r="AB27" s="314"/>
      <c r="AC27" s="350"/>
      <c r="AD27" s="351"/>
      <c r="AE27" s="351"/>
      <c r="AF27" s="351"/>
      <c r="AG27" s="352"/>
    </row>
    <row r="28" spans="1:33" ht="18" customHeight="1">
      <c r="A28" s="354"/>
      <c r="B28" s="355"/>
      <c r="C28" s="355"/>
      <c r="D28" s="355"/>
      <c r="E28" s="356"/>
      <c r="F28" s="295" t="str">
        <f>data!A17</f>
        <v/>
      </c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7"/>
      <c r="X28" s="314"/>
      <c r="Y28" s="314"/>
      <c r="Z28" s="314"/>
      <c r="AA28" s="314"/>
      <c r="AB28" s="314"/>
      <c r="AC28" s="350"/>
      <c r="AD28" s="351"/>
      <c r="AE28" s="351"/>
      <c r="AF28" s="351"/>
      <c r="AG28" s="352"/>
    </row>
    <row r="29" spans="1:33" ht="18" customHeight="1">
      <c r="A29" s="354"/>
      <c r="B29" s="355"/>
      <c r="C29" s="355"/>
      <c r="D29" s="355"/>
      <c r="E29" s="356"/>
      <c r="F29" s="295" t="str">
        <f>data!A18</f>
        <v/>
      </c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7"/>
      <c r="X29" s="314"/>
      <c r="Y29" s="314"/>
      <c r="Z29" s="314"/>
      <c r="AA29" s="314"/>
      <c r="AB29" s="314"/>
      <c r="AC29" s="350"/>
      <c r="AD29" s="351"/>
      <c r="AE29" s="351"/>
      <c r="AF29" s="351"/>
      <c r="AG29" s="352"/>
    </row>
    <row r="30" spans="1:33" ht="18" customHeight="1">
      <c r="A30" s="357"/>
      <c r="B30" s="312"/>
      <c r="C30" s="312"/>
      <c r="D30" s="312"/>
      <c r="E30" s="313"/>
      <c r="F30" s="295" t="str">
        <f>data!A19</f>
        <v/>
      </c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7"/>
      <c r="X30" s="314"/>
      <c r="Y30" s="314"/>
      <c r="Z30" s="314"/>
      <c r="AA30" s="314"/>
      <c r="AB30" s="314"/>
      <c r="AC30" s="350"/>
      <c r="AD30" s="351"/>
      <c r="AE30" s="351"/>
      <c r="AF30" s="351"/>
      <c r="AG30" s="352"/>
    </row>
    <row r="31" spans="1:33" ht="18" customHeight="1">
      <c r="A31" s="363" t="s">
        <v>126</v>
      </c>
      <c r="B31" s="364"/>
      <c r="C31" s="364"/>
      <c r="D31" s="364"/>
      <c r="E31" s="364"/>
      <c r="F31" s="298" t="str">
        <f>IF(様式第１号!E36="〇","村山地区全体","")</f>
        <v/>
      </c>
      <c r="G31" s="299"/>
      <c r="H31" s="299"/>
      <c r="I31" s="299"/>
      <c r="J31" s="299"/>
      <c r="K31" s="299"/>
      <c r="L31" s="300"/>
      <c r="M31" s="294" t="str">
        <f>IF(様式第１号!J36="〇","山形市","")</f>
        <v/>
      </c>
      <c r="N31" s="284"/>
      <c r="O31" s="284"/>
      <c r="P31" s="284" t="str">
        <f>IF(様式第１号!N36="〇","上山市","")</f>
        <v/>
      </c>
      <c r="Q31" s="284"/>
      <c r="R31" s="284"/>
      <c r="S31" s="284" t="str">
        <f>IF(様式第１号!R36="〇","天童市","")</f>
        <v/>
      </c>
      <c r="T31" s="284"/>
      <c r="U31" s="284"/>
      <c r="V31" s="284" t="str">
        <f>IF(様式第１号!V36="〇","山辺町","")</f>
        <v/>
      </c>
      <c r="W31" s="284"/>
      <c r="X31" s="284"/>
      <c r="Y31" s="284" t="str">
        <f>IF(様式第１号!Z36="〇","中山町","")</f>
        <v/>
      </c>
      <c r="Z31" s="284"/>
      <c r="AA31" s="284"/>
      <c r="AB31" s="284" t="str">
        <f>IF(様式第１号!AD36="〇","寒河江市","")</f>
        <v/>
      </c>
      <c r="AC31" s="284"/>
      <c r="AD31" s="284"/>
      <c r="AE31" s="284" t="str">
        <f>IF(様式第１号!AH36="〇","河北町","")</f>
        <v/>
      </c>
      <c r="AF31" s="284"/>
      <c r="AG31" s="285"/>
    </row>
    <row r="32" spans="1:33">
      <c r="A32" s="363"/>
      <c r="B32" s="364"/>
      <c r="C32" s="364"/>
      <c r="D32" s="364"/>
      <c r="E32" s="364"/>
      <c r="F32" s="291"/>
      <c r="G32" s="292"/>
      <c r="H32" s="292"/>
      <c r="I32" s="292"/>
      <c r="J32" s="292"/>
      <c r="K32" s="292"/>
      <c r="L32" s="293"/>
      <c r="M32" s="307" t="str">
        <f>IF(様式第１号!J37="〇","西川町","")</f>
        <v/>
      </c>
      <c r="N32" s="286"/>
      <c r="O32" s="286"/>
      <c r="P32" s="286" t="str">
        <f>IF(様式第１号!N37="〇","朝日町","")</f>
        <v/>
      </c>
      <c r="Q32" s="286"/>
      <c r="R32" s="286"/>
      <c r="S32" s="286" t="str">
        <f>IF(様式第１号!R37="〇","大江町","")</f>
        <v/>
      </c>
      <c r="T32" s="286"/>
      <c r="U32" s="286"/>
      <c r="V32" s="286" t="str">
        <f>IF(様式第１号!V37="〇","村山市","")</f>
        <v/>
      </c>
      <c r="W32" s="286"/>
      <c r="X32" s="286"/>
      <c r="Y32" s="286" t="str">
        <f>IF(様式第１号!Z37="〇","東根市","")</f>
        <v/>
      </c>
      <c r="Z32" s="286"/>
      <c r="AA32" s="286"/>
      <c r="AB32" s="286" t="str">
        <f>IF(様式第１号!AD37="〇","尾花沢市","")</f>
        <v/>
      </c>
      <c r="AC32" s="286"/>
      <c r="AD32" s="286"/>
      <c r="AE32" s="286" t="str">
        <f>IF(様式第１号!AH37="〇","大石田町","")</f>
        <v/>
      </c>
      <c r="AF32" s="286"/>
      <c r="AG32" s="287"/>
    </row>
    <row r="33" spans="1:33">
      <c r="A33" s="363"/>
      <c r="B33" s="364"/>
      <c r="C33" s="364"/>
      <c r="D33" s="364"/>
      <c r="E33" s="364"/>
      <c r="F33" s="288" t="str">
        <f>IF(様式第１号!E38="〇","最上地区全体","")</f>
        <v/>
      </c>
      <c r="G33" s="289"/>
      <c r="H33" s="289"/>
      <c r="I33" s="289"/>
      <c r="J33" s="289"/>
      <c r="K33" s="289"/>
      <c r="L33" s="290"/>
      <c r="M33" s="294" t="str">
        <f>IF(様式第１号!J38="〇","新庄市","")</f>
        <v/>
      </c>
      <c r="N33" s="284"/>
      <c r="O33" s="284"/>
      <c r="P33" s="284" t="str">
        <f>IF(様式第１号!N38="〇","金山町","")</f>
        <v/>
      </c>
      <c r="Q33" s="284"/>
      <c r="R33" s="284"/>
      <c r="S33" s="284" t="str">
        <f>IF(様式第１号!R38="〇","最上町","")</f>
        <v/>
      </c>
      <c r="T33" s="284"/>
      <c r="U33" s="284"/>
      <c r="V33" s="284" t="str">
        <f>IF(様式第１号!V38="〇","舟形町","")</f>
        <v/>
      </c>
      <c r="W33" s="284"/>
      <c r="X33" s="284"/>
      <c r="Y33" s="284" t="str">
        <f>IF(様式第１号!Z38="〇","真室川町","")</f>
        <v/>
      </c>
      <c r="Z33" s="284"/>
      <c r="AA33" s="284"/>
      <c r="AB33" s="284" t="str">
        <f>IF(様式第１号!AD38="〇","大蔵村","")</f>
        <v/>
      </c>
      <c r="AC33" s="284"/>
      <c r="AD33" s="284"/>
      <c r="AE33" s="284" t="str">
        <f>IF(様式第１号!AH38="〇","鮭川村","")</f>
        <v/>
      </c>
      <c r="AF33" s="284"/>
      <c r="AG33" s="285"/>
    </row>
    <row r="34" spans="1:33">
      <c r="A34" s="363"/>
      <c r="B34" s="364"/>
      <c r="C34" s="364"/>
      <c r="D34" s="364"/>
      <c r="E34" s="364"/>
      <c r="F34" s="288"/>
      <c r="G34" s="289"/>
      <c r="H34" s="289"/>
      <c r="I34" s="289"/>
      <c r="J34" s="289"/>
      <c r="K34" s="289"/>
      <c r="L34" s="290"/>
      <c r="M34" s="307" t="str">
        <f>IF(様式第１号!J39="〇","戸沢村","")</f>
        <v/>
      </c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7"/>
    </row>
    <row r="35" spans="1:33">
      <c r="A35" s="363"/>
      <c r="B35" s="364"/>
      <c r="C35" s="364"/>
      <c r="D35" s="364"/>
      <c r="E35" s="364"/>
      <c r="F35" s="298" t="str">
        <f>IF(様式第１号!E40="〇","置賜地区全体","")</f>
        <v/>
      </c>
      <c r="G35" s="299"/>
      <c r="H35" s="299"/>
      <c r="I35" s="299"/>
      <c r="J35" s="299"/>
      <c r="K35" s="299"/>
      <c r="L35" s="300"/>
      <c r="M35" s="294" t="str">
        <f>IF(様式第１号!J40="〇","米沢市","")</f>
        <v/>
      </c>
      <c r="N35" s="284"/>
      <c r="O35" s="284"/>
      <c r="P35" s="284" t="str">
        <f>IF(様式第１号!N40="〇","南陽市","")</f>
        <v/>
      </c>
      <c r="Q35" s="284"/>
      <c r="R35" s="284"/>
      <c r="S35" s="284" t="str">
        <f>IF(様式第１号!R40="〇","高畠町","")</f>
        <v/>
      </c>
      <c r="T35" s="284"/>
      <c r="U35" s="284"/>
      <c r="V35" s="284" t="str">
        <f>IF(様式第１号!V40="〇","川西町","")</f>
        <v/>
      </c>
      <c r="W35" s="284"/>
      <c r="X35" s="284"/>
      <c r="Y35" s="284" t="str">
        <f>IF(様式第１号!Z40="〇","長井市","")</f>
        <v/>
      </c>
      <c r="Z35" s="284"/>
      <c r="AA35" s="284"/>
      <c r="AB35" s="284" t="str">
        <f>IF(様式第１号!AD40="〇","小国町","")</f>
        <v/>
      </c>
      <c r="AC35" s="284"/>
      <c r="AD35" s="284"/>
      <c r="AE35" s="284" t="str">
        <f>IF(様式第１号!AH40="〇","白鷹町","")</f>
        <v/>
      </c>
      <c r="AF35" s="284"/>
      <c r="AG35" s="285"/>
    </row>
    <row r="36" spans="1:33" ht="18" customHeight="1">
      <c r="A36" s="363"/>
      <c r="B36" s="364"/>
      <c r="C36" s="364"/>
      <c r="D36" s="364"/>
      <c r="E36" s="364"/>
      <c r="F36" s="291"/>
      <c r="G36" s="292"/>
      <c r="H36" s="292"/>
      <c r="I36" s="292"/>
      <c r="J36" s="292"/>
      <c r="K36" s="292"/>
      <c r="L36" s="293"/>
      <c r="M36" s="307" t="str">
        <f>IF(様式第１号!J41="〇","飯豊町","")</f>
        <v/>
      </c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7"/>
    </row>
    <row r="37" spans="1:33">
      <c r="A37" s="363"/>
      <c r="B37" s="364"/>
      <c r="C37" s="364"/>
      <c r="D37" s="364"/>
      <c r="E37" s="364"/>
      <c r="F37" s="288" t="str">
        <f>IF(様式第１号!E42="〇","庄内地区全体","")</f>
        <v/>
      </c>
      <c r="G37" s="289"/>
      <c r="H37" s="289"/>
      <c r="I37" s="289"/>
      <c r="J37" s="289"/>
      <c r="K37" s="289"/>
      <c r="L37" s="290"/>
      <c r="M37" s="294" t="str">
        <f>IF(様式第１号!J42="〇","鶴岡市","")</f>
        <v/>
      </c>
      <c r="N37" s="284"/>
      <c r="O37" s="284"/>
      <c r="P37" s="284" t="str">
        <f>IF(様式第１号!N42="〇","庄内町","")</f>
        <v/>
      </c>
      <c r="Q37" s="284"/>
      <c r="R37" s="284"/>
      <c r="S37" s="284" t="str">
        <f>IF(様式第１号!R42="〇","三川町","")</f>
        <v/>
      </c>
      <c r="T37" s="284"/>
      <c r="U37" s="284"/>
      <c r="V37" s="284" t="str">
        <f>IF(様式第１号!V42="〇","酒田市","")</f>
        <v/>
      </c>
      <c r="W37" s="284"/>
      <c r="X37" s="284"/>
      <c r="Y37" s="284" t="str">
        <f>IF(様式第１号!Z42="〇","遊佐町","")</f>
        <v/>
      </c>
      <c r="Z37" s="284"/>
      <c r="AA37" s="284"/>
      <c r="AB37" s="284"/>
      <c r="AC37" s="284"/>
      <c r="AD37" s="284"/>
      <c r="AE37" s="284"/>
      <c r="AF37" s="284"/>
      <c r="AG37" s="285"/>
    </row>
    <row r="38" spans="1:33">
      <c r="A38" s="363"/>
      <c r="B38" s="364"/>
      <c r="C38" s="364"/>
      <c r="D38" s="364"/>
      <c r="E38" s="364"/>
      <c r="F38" s="291"/>
      <c r="G38" s="292"/>
      <c r="H38" s="292"/>
      <c r="I38" s="292"/>
      <c r="J38" s="292"/>
      <c r="K38" s="292"/>
      <c r="L38" s="293"/>
      <c r="M38" s="307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7"/>
    </row>
    <row r="39" spans="1:33">
      <c r="A39" s="326" t="s">
        <v>55</v>
      </c>
      <c r="B39" s="327"/>
      <c r="C39" s="327"/>
      <c r="D39" s="327"/>
      <c r="E39" s="328"/>
      <c r="F39" s="314" t="s">
        <v>60</v>
      </c>
      <c r="G39" s="314"/>
      <c r="H39" s="314"/>
      <c r="I39" s="324">
        <f>様式第１号!V9</f>
        <v>0</v>
      </c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5"/>
    </row>
    <row r="40" spans="1:33">
      <c r="A40" s="329"/>
      <c r="B40" s="330"/>
      <c r="C40" s="330"/>
      <c r="D40" s="330"/>
      <c r="E40" s="331"/>
      <c r="F40" s="314"/>
      <c r="G40" s="314"/>
      <c r="H40" s="31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5"/>
    </row>
    <row r="41" spans="1:33">
      <c r="A41" s="329"/>
      <c r="B41" s="330"/>
      <c r="C41" s="330"/>
      <c r="D41" s="330"/>
      <c r="E41" s="331"/>
      <c r="F41" s="315" t="s">
        <v>61</v>
      </c>
      <c r="G41" s="316"/>
      <c r="H41" s="316"/>
      <c r="I41" s="301">
        <f>様式第１号!L21</f>
        <v>0</v>
      </c>
      <c r="J41" s="302"/>
      <c r="K41" s="302"/>
      <c r="L41" s="302"/>
      <c r="M41" s="302"/>
      <c r="N41" s="302"/>
      <c r="O41" s="302"/>
      <c r="P41" s="302"/>
      <c r="Q41" s="303"/>
      <c r="R41" s="316" t="s">
        <v>90</v>
      </c>
      <c r="S41" s="316"/>
      <c r="T41" s="316"/>
      <c r="U41" s="341">
        <f>様式第１号!L19</f>
        <v>0</v>
      </c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3"/>
    </row>
    <row r="42" spans="1:33">
      <c r="A42" s="329"/>
      <c r="B42" s="330"/>
      <c r="C42" s="330"/>
      <c r="D42" s="330"/>
      <c r="E42" s="331"/>
      <c r="F42" s="316"/>
      <c r="G42" s="316"/>
      <c r="H42" s="316"/>
      <c r="I42" s="304" t="str">
        <f>IF(様式第１号!L22="","",様式第１号!L22)</f>
        <v>（　　：　　～　　：　　）</v>
      </c>
      <c r="J42" s="305"/>
      <c r="K42" s="305"/>
      <c r="L42" s="305"/>
      <c r="M42" s="305"/>
      <c r="N42" s="305"/>
      <c r="O42" s="305"/>
      <c r="P42" s="305"/>
      <c r="Q42" s="306"/>
      <c r="R42" s="316"/>
      <c r="S42" s="316"/>
      <c r="T42" s="316"/>
      <c r="U42" s="344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6"/>
    </row>
    <row r="43" spans="1:33">
      <c r="A43" s="332"/>
      <c r="B43" s="333"/>
      <c r="C43" s="333"/>
      <c r="D43" s="333"/>
      <c r="E43" s="334"/>
      <c r="F43" s="335" t="s">
        <v>92</v>
      </c>
      <c r="G43" s="336"/>
      <c r="H43" s="337"/>
      <c r="I43" s="338" t="str">
        <f>IF(様式第１号!Q23="","",様式第１号!Q23)</f>
        <v/>
      </c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40"/>
    </row>
    <row r="44" spans="1:33" ht="19.95" customHeight="1">
      <c r="A44" s="358" t="s">
        <v>56</v>
      </c>
      <c r="B44" s="359"/>
      <c r="C44" s="359"/>
      <c r="D44" s="359"/>
      <c r="E44" s="359"/>
      <c r="F44" s="367" t="str">
        <f>IF(様式第１号!L27="","",様式第１号!L27)</f>
        <v/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9"/>
    </row>
    <row r="45" spans="1:33" ht="18.600000000000001" thickBot="1">
      <c r="A45" s="360"/>
      <c r="B45" s="361"/>
      <c r="C45" s="361"/>
      <c r="D45" s="361"/>
      <c r="E45" s="361"/>
      <c r="F45" s="370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2"/>
    </row>
    <row r="46" spans="1: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3" ht="18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8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3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3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pans="1:33">
      <c r="A88" s="9"/>
      <c r="B88" s="7"/>
      <c r="C88" s="7"/>
      <c r="D88" s="7"/>
      <c r="E88" s="7"/>
      <c r="F88" s="7"/>
      <c r="G88" s="7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>
      <c r="A89" s="7"/>
      <c r="B89" s="7"/>
      <c r="C89" s="7"/>
      <c r="D89" s="7"/>
      <c r="E89" s="7"/>
      <c r="F89" s="7"/>
      <c r="G89" s="7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>
      <c r="A90" s="7"/>
      <c r="B90" s="7"/>
      <c r="C90" s="7"/>
      <c r="D90" s="7"/>
      <c r="E90" s="7"/>
      <c r="F90" s="7"/>
      <c r="G90" s="7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</sheetData>
  <sheetProtection algorithmName="SHA-512" hashValue="CJcLF/UN05lBqZ3xtujUDom+TIs1gT8odbvA1/1iq+t0jQYTomYPevkJRisV4e5ybZ35yMC47C0ZyXbAklAb9Q==" saltValue="zLZVV08ND827jM7lLOxtUw==" spinCount="100000" sheet="1" formatCells="0" insertHyperlinks="0" selectLockedCells="1"/>
  <mergeCells count="104">
    <mergeCell ref="N1:AG1"/>
    <mergeCell ref="S33:U33"/>
    <mergeCell ref="V33:X33"/>
    <mergeCell ref="A3:AG4"/>
    <mergeCell ref="F21:AG23"/>
    <mergeCell ref="AB34:AD34"/>
    <mergeCell ref="AE34:AG34"/>
    <mergeCell ref="F16:AG20"/>
    <mergeCell ref="F15:I15"/>
    <mergeCell ref="J15:N15"/>
    <mergeCell ref="T15:X15"/>
    <mergeCell ref="AE15:AG15"/>
    <mergeCell ref="A9:E12"/>
    <mergeCell ref="AB33:AD33"/>
    <mergeCell ref="AE33:AG33"/>
    <mergeCell ref="V31:X31"/>
    <mergeCell ref="F9:AG12"/>
    <mergeCell ref="M32:O32"/>
    <mergeCell ref="P32:R32"/>
    <mergeCell ref="M34:O34"/>
    <mergeCell ref="P34:R34"/>
    <mergeCell ref="S34:U34"/>
    <mergeCell ref="V34:X34"/>
    <mergeCell ref="Y34:AA34"/>
    <mergeCell ref="A44:E45"/>
    <mergeCell ref="Y15:AD15"/>
    <mergeCell ref="AB38:AD38"/>
    <mergeCell ref="F6:R8"/>
    <mergeCell ref="A31:E38"/>
    <mergeCell ref="A21:E23"/>
    <mergeCell ref="A24:E25"/>
    <mergeCell ref="A6:E8"/>
    <mergeCell ref="P31:R31"/>
    <mergeCell ref="P35:R35"/>
    <mergeCell ref="F44:AG45"/>
    <mergeCell ref="P38:R38"/>
    <mergeCell ref="S38:U38"/>
    <mergeCell ref="S6:W8"/>
    <mergeCell ref="X6:AG8"/>
    <mergeCell ref="F39:H40"/>
    <mergeCell ref="B15:E20"/>
    <mergeCell ref="A13:A20"/>
    <mergeCell ref="R41:T42"/>
    <mergeCell ref="M33:O33"/>
    <mergeCell ref="P33:R33"/>
    <mergeCell ref="F24:AG25"/>
    <mergeCell ref="AB31:AD31"/>
    <mergeCell ref="Y32:AA32"/>
    <mergeCell ref="B13:E14"/>
    <mergeCell ref="Y33:AA33"/>
    <mergeCell ref="AB32:AD32"/>
    <mergeCell ref="X26:AB30"/>
    <mergeCell ref="F31:L32"/>
    <mergeCell ref="M31:O31"/>
    <mergeCell ref="F41:H42"/>
    <mergeCell ref="F33:L34"/>
    <mergeCell ref="F13:AG14"/>
    <mergeCell ref="O15:S15"/>
    <mergeCell ref="I39:AG40"/>
    <mergeCell ref="S31:U31"/>
    <mergeCell ref="A39:E43"/>
    <mergeCell ref="F43:H43"/>
    <mergeCell ref="I43:AG43"/>
    <mergeCell ref="AE32:AG32"/>
    <mergeCell ref="Y31:AA31"/>
    <mergeCell ref="F26:W26"/>
    <mergeCell ref="U41:AG42"/>
    <mergeCell ref="AC26:AG30"/>
    <mergeCell ref="A26:E30"/>
    <mergeCell ref="AE31:AG31"/>
    <mergeCell ref="AE37:AG37"/>
    <mergeCell ref="AE36:AG36"/>
    <mergeCell ref="F27:W27"/>
    <mergeCell ref="F28:W28"/>
    <mergeCell ref="F29:W29"/>
    <mergeCell ref="F30:W30"/>
    <mergeCell ref="AB36:AD36"/>
    <mergeCell ref="F35:L36"/>
    <mergeCell ref="M35:O35"/>
    <mergeCell ref="I41:Q41"/>
    <mergeCell ref="I42:Q42"/>
    <mergeCell ref="M36:O36"/>
    <mergeCell ref="P36:R36"/>
    <mergeCell ref="S36:U36"/>
    <mergeCell ref="M38:O38"/>
    <mergeCell ref="S35:U35"/>
    <mergeCell ref="V35:X35"/>
    <mergeCell ref="Y35:AA35"/>
    <mergeCell ref="AB35:AD35"/>
    <mergeCell ref="V36:X36"/>
    <mergeCell ref="Y36:AA36"/>
    <mergeCell ref="V37:X37"/>
    <mergeCell ref="Y37:AA37"/>
    <mergeCell ref="AB37:AD37"/>
    <mergeCell ref="AE35:AG35"/>
    <mergeCell ref="V38:X38"/>
    <mergeCell ref="Y38:AA38"/>
    <mergeCell ref="AE38:AG38"/>
    <mergeCell ref="F37:L38"/>
    <mergeCell ref="M37:O37"/>
    <mergeCell ref="P37:R37"/>
    <mergeCell ref="S37:U37"/>
    <mergeCell ref="S32:U32"/>
    <mergeCell ref="V32:X32"/>
  </mergeCells>
  <phoneticPr fontId="1"/>
  <dataValidations count="1">
    <dataValidation type="list" allowBlank="1" showInputMessage="1" showErrorMessage="1" sqref="A9:E12" xr:uid="{6F1018EF-01E7-4DED-A296-4BCAF6F37628}">
      <formula1>"●このセルをクリックし、プルダウン内のテーマを選択して下さい,社会をつくる私たちの仕事・活動,環境や社会をよくする取組み,仕事・活動へのこだわり"</formula1>
    </dataValidation>
  </dataValidations>
  <pageMargins left="0.70866141732283472" right="0.31496062992125984" top="0.55118110236220474" bottom="0.35433070866141736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FFCC"/>
  </sheetPr>
  <dimension ref="A1:AM89"/>
  <sheetViews>
    <sheetView view="pageBreakPreview" zoomScale="150" zoomScaleNormal="100" zoomScaleSheetLayoutView="150" workbookViewId="0">
      <selection activeCell="B26" sqref="B26:B27"/>
    </sheetView>
  </sheetViews>
  <sheetFormatPr defaultRowHeight="18"/>
  <cols>
    <col min="1" max="33" width="2.69921875" customWidth="1"/>
    <col min="34" max="41" width="8.69921875" customWidth="1"/>
  </cols>
  <sheetData>
    <row r="1" spans="1:33" ht="18.600000000000001" thickBot="1">
      <c r="A1" s="1"/>
      <c r="B1" s="17" t="s">
        <v>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3" ht="18" customHeight="1">
      <c r="A2" s="429" t="s">
        <v>74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1"/>
    </row>
    <row r="3" spans="1:33">
      <c r="A3" s="432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4"/>
    </row>
    <row r="4" spans="1:33" ht="36.75" customHeight="1">
      <c r="A4" s="75" t="s">
        <v>111</v>
      </c>
      <c r="B4" s="428" t="s">
        <v>75</v>
      </c>
      <c r="C4" s="428"/>
      <c r="D4" s="428"/>
      <c r="E4" s="428"/>
      <c r="F4" s="428"/>
      <c r="G4" s="428"/>
      <c r="H4" s="428"/>
      <c r="I4" s="428"/>
      <c r="J4" s="428"/>
      <c r="K4" s="428"/>
      <c r="L4" s="76" t="s">
        <v>111</v>
      </c>
      <c r="M4" s="427" t="s">
        <v>112</v>
      </c>
      <c r="N4" s="428"/>
      <c r="O4" s="428"/>
      <c r="P4" s="428"/>
      <c r="Q4" s="428"/>
      <c r="R4" s="428"/>
      <c r="S4" s="428"/>
      <c r="T4" s="428"/>
      <c r="U4" s="428"/>
      <c r="V4" s="428"/>
      <c r="W4" s="78"/>
      <c r="X4" s="428" t="s">
        <v>76</v>
      </c>
      <c r="Y4" s="428"/>
      <c r="Z4" s="428"/>
      <c r="AA4" s="428"/>
      <c r="AB4" s="428"/>
      <c r="AC4" s="428"/>
      <c r="AD4" s="428"/>
      <c r="AE4" s="428"/>
      <c r="AF4" s="428"/>
      <c r="AG4" s="435"/>
    </row>
    <row r="5" spans="1:33" ht="36.75" customHeight="1">
      <c r="A5" s="75"/>
      <c r="B5" s="428" t="s">
        <v>77</v>
      </c>
      <c r="C5" s="428"/>
      <c r="D5" s="428"/>
      <c r="E5" s="428"/>
      <c r="F5" s="428"/>
      <c r="G5" s="428"/>
      <c r="H5" s="428"/>
      <c r="I5" s="428"/>
      <c r="J5" s="428"/>
      <c r="K5" s="428"/>
      <c r="L5" s="76"/>
      <c r="M5" s="427" t="s">
        <v>78</v>
      </c>
      <c r="N5" s="428"/>
      <c r="O5" s="428"/>
      <c r="P5" s="428"/>
      <c r="Q5" s="428"/>
      <c r="R5" s="428"/>
      <c r="S5" s="428"/>
      <c r="T5" s="428"/>
      <c r="U5" s="428"/>
      <c r="V5" s="428"/>
      <c r="W5" s="79" t="s">
        <v>157</v>
      </c>
      <c r="X5" s="427" t="s">
        <v>79</v>
      </c>
      <c r="Y5" s="428"/>
      <c r="Z5" s="428"/>
      <c r="AA5" s="428"/>
      <c r="AB5" s="428"/>
      <c r="AC5" s="428"/>
      <c r="AD5" s="428"/>
      <c r="AE5" s="428"/>
      <c r="AF5" s="428"/>
      <c r="AG5" s="435"/>
    </row>
    <row r="6" spans="1:33" ht="36.75" customHeight="1">
      <c r="A6" s="75"/>
      <c r="B6" s="427" t="s">
        <v>153</v>
      </c>
      <c r="C6" s="428"/>
      <c r="D6" s="428"/>
      <c r="E6" s="428"/>
      <c r="F6" s="428"/>
      <c r="G6" s="428"/>
      <c r="H6" s="428"/>
      <c r="I6" s="428"/>
      <c r="J6" s="428"/>
      <c r="K6" s="428"/>
      <c r="L6" s="76" t="s">
        <v>111</v>
      </c>
      <c r="M6" s="427" t="s">
        <v>148</v>
      </c>
      <c r="N6" s="428"/>
      <c r="O6" s="428"/>
      <c r="P6" s="428"/>
      <c r="Q6" s="428"/>
      <c r="R6" s="428"/>
      <c r="S6" s="428"/>
      <c r="T6" s="428"/>
      <c r="U6" s="428"/>
      <c r="V6" s="442"/>
      <c r="W6" s="79"/>
      <c r="X6" s="427" t="s">
        <v>149</v>
      </c>
      <c r="Y6" s="428"/>
      <c r="Z6" s="428"/>
      <c r="AA6" s="428"/>
      <c r="AB6" s="428"/>
      <c r="AC6" s="428"/>
      <c r="AD6" s="428"/>
      <c r="AE6" s="428"/>
      <c r="AF6" s="428"/>
      <c r="AG6" s="435"/>
    </row>
    <row r="7" spans="1:33" ht="36.75" customHeight="1" thickBot="1">
      <c r="A7" s="81" t="s">
        <v>111</v>
      </c>
      <c r="B7" s="439" t="s">
        <v>129</v>
      </c>
      <c r="C7" s="440"/>
      <c r="D7" s="440"/>
      <c r="E7" s="440"/>
      <c r="F7" s="440"/>
      <c r="G7" s="440"/>
      <c r="H7" s="440"/>
      <c r="I7" s="440"/>
      <c r="J7" s="440"/>
      <c r="K7" s="441"/>
      <c r="L7" s="77"/>
      <c r="M7" s="439" t="s">
        <v>113</v>
      </c>
      <c r="N7" s="440"/>
      <c r="O7" s="440"/>
      <c r="P7" s="440"/>
      <c r="Q7" s="440"/>
      <c r="R7" s="440"/>
      <c r="S7" s="440"/>
      <c r="T7" s="440"/>
      <c r="U7" s="440"/>
      <c r="V7" s="440"/>
      <c r="W7" s="80" t="s">
        <v>111</v>
      </c>
      <c r="X7" s="439" t="s">
        <v>150</v>
      </c>
      <c r="Y7" s="440"/>
      <c r="Z7" s="440"/>
      <c r="AA7" s="440"/>
      <c r="AB7" s="440"/>
      <c r="AC7" s="440"/>
      <c r="AD7" s="440"/>
      <c r="AE7" s="440"/>
      <c r="AF7" s="440"/>
      <c r="AG7" s="441"/>
    </row>
    <row r="8" spans="1:33" ht="3.75" customHeight="1">
      <c r="A8" s="49"/>
      <c r="L8" s="49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9"/>
      <c r="X8" s="443"/>
      <c r="Y8" s="443"/>
      <c r="Z8" s="443"/>
      <c r="AA8" s="443"/>
      <c r="AB8" s="443"/>
      <c r="AC8" s="443"/>
      <c r="AD8" s="443"/>
      <c r="AE8" s="443"/>
      <c r="AF8" s="443"/>
      <c r="AG8" s="443"/>
    </row>
    <row r="9" spans="1:33" ht="6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1:33">
      <c r="A10" s="14"/>
      <c r="B10" s="14"/>
      <c r="C10" s="14"/>
      <c r="D10" s="14"/>
      <c r="E10" s="14"/>
      <c r="F10" s="12"/>
      <c r="G10" s="12"/>
      <c r="H10" s="12"/>
      <c r="I10" s="12"/>
      <c r="J10" s="12"/>
      <c r="K10" s="12"/>
      <c r="L10" s="450" t="s">
        <v>94</v>
      </c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</row>
    <row r="11" spans="1:33">
      <c r="A11" s="14"/>
      <c r="B11" s="14"/>
      <c r="C11" s="14"/>
      <c r="D11" s="14"/>
      <c r="E11" s="14"/>
      <c r="F11" s="12"/>
      <c r="G11" s="12"/>
      <c r="H11" s="12"/>
      <c r="I11" s="12"/>
      <c r="J11" s="12"/>
      <c r="K11" s="12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</row>
    <row r="12" spans="1:33">
      <c r="A12" s="14"/>
      <c r="B12" s="14"/>
      <c r="C12" s="14"/>
      <c r="D12" s="14"/>
      <c r="E12" s="14"/>
      <c r="F12" s="12"/>
      <c r="G12" s="12"/>
      <c r="H12" s="12"/>
      <c r="I12" s="12"/>
      <c r="J12" s="12"/>
      <c r="K12" s="12"/>
      <c r="L12" s="12"/>
      <c r="M12" s="12"/>
      <c r="N12" s="12"/>
      <c r="O12" s="2"/>
      <c r="P12" s="2"/>
      <c r="Q12" s="2"/>
      <c r="R12" s="2"/>
      <c r="S12" s="2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" customHeight="1">
      <c r="A13" s="14"/>
      <c r="B13" s="14"/>
      <c r="C13" s="14"/>
      <c r="D13" s="14"/>
      <c r="E13" s="14"/>
      <c r="F13" s="11"/>
      <c r="G13" s="11"/>
      <c r="H13" s="11"/>
      <c r="I13" s="11"/>
      <c r="J13" s="11"/>
      <c r="K13" s="11"/>
      <c r="L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8.600000000000001" thickBot="1">
      <c r="A14" s="1"/>
      <c r="B14" s="17" t="s">
        <v>82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33" ht="18" customHeight="1">
      <c r="A15" s="429" t="s">
        <v>71</v>
      </c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1"/>
    </row>
    <row r="16" spans="1:33">
      <c r="A16" s="432"/>
      <c r="B16" s="433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433"/>
      <c r="Z16" s="433"/>
      <c r="AA16" s="433"/>
      <c r="AB16" s="433"/>
      <c r="AC16" s="433"/>
      <c r="AD16" s="433"/>
      <c r="AE16" s="433"/>
      <c r="AF16" s="433"/>
      <c r="AG16" s="434"/>
    </row>
    <row r="17" spans="1:39" ht="18.600000000000001" customHeight="1" thickBot="1">
      <c r="A17" s="447" t="s">
        <v>83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448"/>
      <c r="AG17" s="449"/>
    </row>
    <row r="18" spans="1:39" ht="18" customHeight="1">
      <c r="A18" s="38">
        <v>1</v>
      </c>
      <c r="B18" s="70" t="s">
        <v>157</v>
      </c>
      <c r="C18" s="444" t="s">
        <v>114</v>
      </c>
      <c r="D18" s="445"/>
      <c r="E18" s="445"/>
      <c r="F18" s="445"/>
      <c r="G18" s="445"/>
      <c r="H18" s="445"/>
      <c r="I18" s="445"/>
      <c r="J18" s="445"/>
      <c r="K18" s="445"/>
      <c r="L18" s="33">
        <v>2</v>
      </c>
      <c r="M18" s="70" t="s">
        <v>111</v>
      </c>
      <c r="N18" s="436" t="s">
        <v>115</v>
      </c>
      <c r="O18" s="437"/>
      <c r="P18" s="437"/>
      <c r="Q18" s="437"/>
      <c r="R18" s="437"/>
      <c r="S18" s="437"/>
      <c r="T18" s="437"/>
      <c r="U18" s="437"/>
      <c r="V18" s="446"/>
      <c r="W18" s="45">
        <v>3</v>
      </c>
      <c r="X18" s="70" t="s">
        <v>111</v>
      </c>
      <c r="Y18" s="436" t="s">
        <v>116</v>
      </c>
      <c r="Z18" s="437"/>
      <c r="AA18" s="437"/>
      <c r="AB18" s="437"/>
      <c r="AC18" s="437"/>
      <c r="AD18" s="437"/>
      <c r="AE18" s="437"/>
      <c r="AF18" s="437"/>
      <c r="AG18" s="438"/>
    </row>
    <row r="19" spans="1:39" ht="18" customHeight="1">
      <c r="A19" s="36">
        <v>4</v>
      </c>
      <c r="B19" s="74" t="s">
        <v>111</v>
      </c>
      <c r="C19" s="423" t="s">
        <v>117</v>
      </c>
      <c r="D19" s="424"/>
      <c r="E19" s="424"/>
      <c r="F19" s="424"/>
      <c r="G19" s="424"/>
      <c r="H19" s="424"/>
      <c r="I19" s="424"/>
      <c r="J19" s="424"/>
      <c r="K19" s="424"/>
      <c r="L19" s="32">
        <v>5</v>
      </c>
      <c r="M19" s="71" t="s">
        <v>111</v>
      </c>
      <c r="N19" s="423" t="s">
        <v>122</v>
      </c>
      <c r="O19" s="424"/>
      <c r="P19" s="424"/>
      <c r="Q19" s="424"/>
      <c r="R19" s="424"/>
      <c r="S19" s="424"/>
      <c r="T19" s="424"/>
      <c r="U19" s="424"/>
      <c r="V19" s="425"/>
      <c r="W19" s="44">
        <v>6</v>
      </c>
      <c r="X19" s="71" t="s">
        <v>111</v>
      </c>
      <c r="Y19" s="423" t="s">
        <v>118</v>
      </c>
      <c r="Z19" s="424"/>
      <c r="AA19" s="424"/>
      <c r="AB19" s="424"/>
      <c r="AC19" s="424"/>
      <c r="AD19" s="424"/>
      <c r="AE19" s="424"/>
      <c r="AF19" s="424"/>
      <c r="AG19" s="426"/>
      <c r="AH19" s="18"/>
    </row>
    <row r="20" spans="1:39" ht="24" customHeight="1">
      <c r="A20" s="35">
        <v>7</v>
      </c>
      <c r="B20" s="74" t="s">
        <v>111</v>
      </c>
      <c r="C20" s="423" t="s">
        <v>119</v>
      </c>
      <c r="D20" s="424"/>
      <c r="E20" s="424"/>
      <c r="F20" s="424"/>
      <c r="G20" s="424"/>
      <c r="H20" s="424"/>
      <c r="I20" s="424"/>
      <c r="J20" s="424"/>
      <c r="K20" s="424"/>
      <c r="L20" s="32">
        <v>8</v>
      </c>
      <c r="M20" s="71" t="s">
        <v>111</v>
      </c>
      <c r="N20" s="423" t="s">
        <v>120</v>
      </c>
      <c r="O20" s="424"/>
      <c r="P20" s="424"/>
      <c r="Q20" s="424"/>
      <c r="R20" s="424"/>
      <c r="S20" s="424"/>
      <c r="T20" s="424"/>
      <c r="U20" s="424"/>
      <c r="V20" s="425"/>
      <c r="W20" s="44">
        <v>9</v>
      </c>
      <c r="X20" s="71" t="s">
        <v>111</v>
      </c>
      <c r="Y20" s="423" t="s">
        <v>121</v>
      </c>
      <c r="Z20" s="424"/>
      <c r="AA20" s="424"/>
      <c r="AB20" s="424"/>
      <c r="AC20" s="424"/>
      <c r="AD20" s="424"/>
      <c r="AE20" s="424"/>
      <c r="AF20" s="424"/>
      <c r="AG20" s="426"/>
      <c r="AH20" s="14"/>
    </row>
    <row r="21" spans="1:39" ht="24" customHeight="1">
      <c r="A21" s="35">
        <v>10</v>
      </c>
      <c r="B21" s="74" t="s">
        <v>111</v>
      </c>
      <c r="C21" s="423" t="s">
        <v>123</v>
      </c>
      <c r="D21" s="424"/>
      <c r="E21" s="424"/>
      <c r="F21" s="424"/>
      <c r="G21" s="424"/>
      <c r="H21" s="424"/>
      <c r="I21" s="424"/>
      <c r="J21" s="424"/>
      <c r="K21" s="424"/>
      <c r="L21" s="32">
        <v>11</v>
      </c>
      <c r="M21" s="71" t="s">
        <v>111</v>
      </c>
      <c r="N21" s="423" t="s">
        <v>147</v>
      </c>
      <c r="O21" s="424"/>
      <c r="P21" s="424"/>
      <c r="Q21" s="424"/>
      <c r="R21" s="424"/>
      <c r="S21" s="424"/>
      <c r="T21" s="424"/>
      <c r="U21" s="424"/>
      <c r="V21" s="425"/>
      <c r="W21" s="44">
        <v>12</v>
      </c>
      <c r="X21" s="71" t="s">
        <v>111</v>
      </c>
      <c r="Y21" s="423" t="s">
        <v>146</v>
      </c>
      <c r="Z21" s="424"/>
      <c r="AA21" s="424"/>
      <c r="AB21" s="424"/>
      <c r="AC21" s="424"/>
      <c r="AD21" s="424"/>
      <c r="AE21" s="424"/>
      <c r="AF21" s="424"/>
      <c r="AG21" s="426"/>
    </row>
    <row r="22" spans="1:39" ht="30.75" customHeight="1">
      <c r="A22" s="35">
        <v>13</v>
      </c>
      <c r="B22" s="74" t="s">
        <v>111</v>
      </c>
      <c r="C22" s="423" t="s">
        <v>145</v>
      </c>
      <c r="D22" s="424"/>
      <c r="E22" s="424"/>
      <c r="F22" s="424"/>
      <c r="G22" s="424"/>
      <c r="H22" s="424"/>
      <c r="I22" s="424"/>
      <c r="J22" s="424"/>
      <c r="K22" s="424"/>
      <c r="L22" s="32">
        <v>14</v>
      </c>
      <c r="M22" s="71" t="s">
        <v>111</v>
      </c>
      <c r="N22" s="423" t="s">
        <v>144</v>
      </c>
      <c r="O22" s="424"/>
      <c r="P22" s="424"/>
      <c r="Q22" s="424"/>
      <c r="R22" s="424"/>
      <c r="S22" s="424"/>
      <c r="T22" s="424"/>
      <c r="U22" s="424"/>
      <c r="V22" s="425"/>
      <c r="W22" s="46">
        <v>15</v>
      </c>
      <c r="X22" s="71" t="s">
        <v>111</v>
      </c>
      <c r="Y22" s="423" t="s">
        <v>143</v>
      </c>
      <c r="Z22" s="424"/>
      <c r="AA22" s="424"/>
      <c r="AB22" s="424"/>
      <c r="AC22" s="424"/>
      <c r="AD22" s="424"/>
      <c r="AE22" s="424"/>
      <c r="AF22" s="424"/>
      <c r="AG22" s="426"/>
      <c r="AM22" s="43"/>
    </row>
    <row r="23" spans="1:39" ht="24" customHeight="1">
      <c r="A23" s="36">
        <v>16</v>
      </c>
      <c r="B23" s="74" t="s">
        <v>111</v>
      </c>
      <c r="C23" s="423" t="s">
        <v>142</v>
      </c>
      <c r="D23" s="424"/>
      <c r="E23" s="424"/>
      <c r="F23" s="424"/>
      <c r="G23" s="424"/>
      <c r="H23" s="424"/>
      <c r="I23" s="424"/>
      <c r="J23" s="424"/>
      <c r="K23" s="424"/>
      <c r="L23" s="32">
        <v>17</v>
      </c>
      <c r="M23" s="71" t="s">
        <v>111</v>
      </c>
      <c r="N23" s="423" t="s">
        <v>141</v>
      </c>
      <c r="O23" s="424"/>
      <c r="P23" s="424"/>
      <c r="Q23" s="424"/>
      <c r="R23" s="424"/>
      <c r="S23" s="424"/>
      <c r="T23" s="424"/>
      <c r="U23" s="424"/>
      <c r="V23" s="425"/>
      <c r="W23" s="46">
        <v>18</v>
      </c>
      <c r="X23" s="71" t="s">
        <v>111</v>
      </c>
      <c r="Y23" s="423" t="s">
        <v>140</v>
      </c>
      <c r="Z23" s="424"/>
      <c r="AA23" s="424"/>
      <c r="AB23" s="424"/>
      <c r="AC23" s="424"/>
      <c r="AD23" s="424"/>
      <c r="AE23" s="424"/>
      <c r="AF23" s="424"/>
      <c r="AG23" s="426"/>
    </row>
    <row r="24" spans="1:39" ht="18" customHeight="1">
      <c r="A24" s="36">
        <v>19</v>
      </c>
      <c r="B24" s="74" t="s">
        <v>111</v>
      </c>
      <c r="C24" s="423" t="s">
        <v>139</v>
      </c>
      <c r="D24" s="424"/>
      <c r="E24" s="424"/>
      <c r="F24" s="424"/>
      <c r="G24" s="424"/>
      <c r="H24" s="424"/>
      <c r="I24" s="424"/>
      <c r="J24" s="424"/>
      <c r="K24" s="424"/>
      <c r="L24" s="32">
        <v>20</v>
      </c>
      <c r="M24" s="71" t="s">
        <v>111</v>
      </c>
      <c r="N24" s="423" t="s">
        <v>138</v>
      </c>
      <c r="O24" s="424"/>
      <c r="P24" s="424"/>
      <c r="Q24" s="424"/>
      <c r="R24" s="424"/>
      <c r="S24" s="424"/>
      <c r="T24" s="424"/>
      <c r="U24" s="424"/>
      <c r="V24" s="425"/>
      <c r="W24" s="46">
        <v>21</v>
      </c>
      <c r="X24" s="71" t="s">
        <v>111</v>
      </c>
      <c r="Y24" s="423" t="s">
        <v>137</v>
      </c>
      <c r="Z24" s="424"/>
      <c r="AA24" s="424"/>
      <c r="AB24" s="424"/>
      <c r="AC24" s="424"/>
      <c r="AD24" s="424"/>
      <c r="AE24" s="424"/>
      <c r="AF24" s="424"/>
      <c r="AG24" s="426"/>
    </row>
    <row r="25" spans="1:39" ht="17.399999999999999" customHeight="1">
      <c r="A25" s="36">
        <v>22</v>
      </c>
      <c r="B25" s="74" t="s">
        <v>111</v>
      </c>
      <c r="C25" s="423" t="s">
        <v>136</v>
      </c>
      <c r="D25" s="424"/>
      <c r="E25" s="424"/>
      <c r="F25" s="424"/>
      <c r="G25" s="424"/>
      <c r="H25" s="424"/>
      <c r="I25" s="424"/>
      <c r="J25" s="424"/>
      <c r="K25" s="424"/>
      <c r="L25" s="32">
        <v>23</v>
      </c>
      <c r="M25" s="71" t="s">
        <v>111</v>
      </c>
      <c r="N25" s="423" t="s">
        <v>135</v>
      </c>
      <c r="O25" s="424"/>
      <c r="P25" s="424"/>
      <c r="Q25" s="424"/>
      <c r="R25" s="424"/>
      <c r="S25" s="424"/>
      <c r="T25" s="424"/>
      <c r="U25" s="424"/>
      <c r="V25" s="425"/>
      <c r="W25" s="46">
        <v>24</v>
      </c>
      <c r="X25" s="71" t="s">
        <v>111</v>
      </c>
      <c r="Y25" s="423" t="s">
        <v>134</v>
      </c>
      <c r="Z25" s="424"/>
      <c r="AA25" s="424"/>
      <c r="AB25" s="424"/>
      <c r="AC25" s="424"/>
      <c r="AD25" s="424"/>
      <c r="AE25" s="424"/>
      <c r="AF25" s="424"/>
      <c r="AG25" s="426"/>
    </row>
    <row r="26" spans="1:39" ht="17.399999999999999" customHeight="1" thickBot="1">
      <c r="A26" s="37">
        <v>25</v>
      </c>
      <c r="B26" s="74" t="s">
        <v>157</v>
      </c>
      <c r="C26" s="412" t="s">
        <v>133</v>
      </c>
      <c r="D26" s="413"/>
      <c r="E26" s="413"/>
      <c r="F26" s="413"/>
      <c r="G26" s="413"/>
      <c r="H26" s="413"/>
      <c r="I26" s="413"/>
      <c r="J26" s="413"/>
      <c r="K26" s="413"/>
      <c r="L26" s="34">
        <v>26</v>
      </c>
      <c r="M26" s="73" t="s">
        <v>111</v>
      </c>
      <c r="N26" s="414" t="s">
        <v>132</v>
      </c>
      <c r="O26" s="415"/>
      <c r="P26" s="415"/>
      <c r="Q26" s="415"/>
      <c r="R26" s="415"/>
      <c r="S26" s="415"/>
      <c r="T26" s="415"/>
      <c r="U26" s="415"/>
      <c r="V26" s="416"/>
      <c r="W26" s="47">
        <v>27</v>
      </c>
      <c r="X26" s="72" t="s">
        <v>111</v>
      </c>
      <c r="Y26" s="417" t="s">
        <v>131</v>
      </c>
      <c r="Z26" s="418"/>
      <c r="AA26" s="418"/>
      <c r="AB26" s="418"/>
      <c r="AC26" s="418"/>
      <c r="AD26" s="418"/>
      <c r="AE26" s="418"/>
      <c r="AF26" s="418"/>
      <c r="AG26" s="419"/>
    </row>
    <row r="27" spans="1:39" ht="18" customHeight="1" thickBot="1">
      <c r="A27" s="52">
        <v>28</v>
      </c>
      <c r="B27" s="73" t="s">
        <v>111</v>
      </c>
      <c r="C27" s="420" t="s">
        <v>130</v>
      </c>
      <c r="D27" s="420"/>
      <c r="E27" s="420"/>
      <c r="F27" s="420"/>
      <c r="G27" s="420"/>
      <c r="H27" s="420"/>
      <c r="I27" s="420"/>
      <c r="J27" s="420"/>
      <c r="K27" s="421"/>
      <c r="L27" s="50"/>
      <c r="M27" s="48"/>
      <c r="N27" s="422"/>
      <c r="O27" s="422"/>
      <c r="P27" s="422"/>
      <c r="Q27" s="422"/>
      <c r="R27" s="422"/>
      <c r="S27" s="422"/>
      <c r="T27" s="422"/>
      <c r="U27" s="422"/>
      <c r="V27" s="422"/>
      <c r="W27" s="50"/>
      <c r="X27" s="48"/>
      <c r="Y27" s="422"/>
      <c r="Z27" s="422"/>
      <c r="AA27" s="422"/>
      <c r="AB27" s="422"/>
      <c r="AC27" s="422"/>
      <c r="AD27" s="422"/>
      <c r="AE27" s="422"/>
      <c r="AF27" s="422"/>
      <c r="AG27" s="422"/>
    </row>
    <row r="28" spans="1:39" ht="30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9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39" ht="30" customHeight="1"/>
    <row r="31" spans="1:39" ht="18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9" ht="18" customHeight="1">
      <c r="A32" s="14"/>
      <c r="B32" s="14"/>
      <c r="C32" s="14"/>
      <c r="D32" s="14"/>
      <c r="E32" s="1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18" customHeight="1">
      <c r="A33" s="14"/>
      <c r="B33" s="14"/>
      <c r="C33" s="14"/>
      <c r="D33" s="14"/>
      <c r="E33" s="1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18" customHeight="1">
      <c r="A34" s="14"/>
      <c r="B34" s="14"/>
      <c r="C34" s="14"/>
      <c r="D34" s="14"/>
      <c r="E34" s="1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18" customHeight="1">
      <c r="A35" s="14"/>
      <c r="B35" s="14"/>
      <c r="C35" s="14"/>
      <c r="D35" s="14"/>
      <c r="E35" s="1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>
      <c r="A36" s="14"/>
      <c r="B36" s="14"/>
      <c r="C36" s="14"/>
      <c r="D36" s="14"/>
      <c r="E36" s="1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ht="19.95" customHeight="1">
      <c r="A37" s="14"/>
      <c r="B37" s="14"/>
      <c r="C37" s="14"/>
      <c r="D37" s="14"/>
      <c r="E37" s="1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ht="19.95" customHeight="1">
      <c r="A38" s="14"/>
      <c r="B38" s="14"/>
      <c r="C38" s="14"/>
      <c r="D38" s="14"/>
      <c r="E38" s="14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ht="19.95" customHeight="1">
      <c r="A39" s="14"/>
      <c r="B39" s="14"/>
      <c r="C39" s="14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ht="19.95" customHeight="1">
      <c r="A40" s="14"/>
      <c r="B40" s="14"/>
      <c r="C40" s="14"/>
      <c r="D40" s="14"/>
      <c r="E40" s="14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19.95" customHeight="1">
      <c r="A41" s="14"/>
      <c r="B41" s="14"/>
      <c r="C41" s="14"/>
      <c r="D41" s="14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ht="19.95" customHeight="1">
      <c r="A42" s="14"/>
      <c r="B42" s="14"/>
      <c r="C42" s="14"/>
      <c r="D42" s="14"/>
      <c r="E42" s="14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 spans="1:33" ht="19.95" customHeight="1">
      <c r="A43" s="16"/>
      <c r="B43" s="16"/>
      <c r="C43" s="16"/>
      <c r="D43" s="16"/>
      <c r="E43" s="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>
      <c r="A44" s="16"/>
      <c r="B44" s="16"/>
      <c r="C44" s="16"/>
      <c r="D44" s="16"/>
      <c r="E44" s="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3" ht="1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8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:3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3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3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>
      <c r="A87" s="9"/>
      <c r="B87" s="7"/>
      <c r="C87" s="7"/>
      <c r="D87" s="7"/>
      <c r="E87" s="7"/>
      <c r="F87" s="7"/>
      <c r="G87" s="7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>
      <c r="A88" s="7"/>
      <c r="B88" s="7"/>
      <c r="C88" s="7"/>
      <c r="D88" s="7"/>
      <c r="E88" s="7"/>
      <c r="F88" s="7"/>
      <c r="G88" s="7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>
      <c r="A89" s="7"/>
      <c r="B89" s="7"/>
      <c r="C89" s="7"/>
      <c r="D89" s="7"/>
      <c r="E89" s="7"/>
      <c r="F89" s="7"/>
      <c r="G89" s="7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</sheetData>
  <sheetProtection algorithmName="SHA-512" hashValue="lrs3Cm1HqNFttsL9IuQ1kezsVFqgWa19Gth7laziqnhh2FdjxzxJzrRu9XE4IvmbjibN5DvXd9i4LOr+LcOQeg==" saltValue="qxc6Zj+rqzc0nlfKoEDWlQ==" spinCount="100000" sheet="1" objects="1" scenarios="1" selectLockedCells="1"/>
  <mergeCells count="48">
    <mergeCell ref="Y18:AG18"/>
    <mergeCell ref="Y19:AG19"/>
    <mergeCell ref="B7:K7"/>
    <mergeCell ref="M6:V6"/>
    <mergeCell ref="M7:V7"/>
    <mergeCell ref="M8:V8"/>
    <mergeCell ref="C18:K18"/>
    <mergeCell ref="N18:V18"/>
    <mergeCell ref="C19:K19"/>
    <mergeCell ref="N19:V19"/>
    <mergeCell ref="A17:AG17"/>
    <mergeCell ref="L10:AG11"/>
    <mergeCell ref="A15:AG16"/>
    <mergeCell ref="X6:AG6"/>
    <mergeCell ref="X7:AG7"/>
    <mergeCell ref="X8:AG8"/>
    <mergeCell ref="B6:K6"/>
    <mergeCell ref="A2:AG3"/>
    <mergeCell ref="B4:K4"/>
    <mergeCell ref="M4:V4"/>
    <mergeCell ref="B5:K5"/>
    <mergeCell ref="X4:AG4"/>
    <mergeCell ref="X5:AG5"/>
    <mergeCell ref="M5:V5"/>
    <mergeCell ref="C20:K20"/>
    <mergeCell ref="N20:V20"/>
    <mergeCell ref="C23:K23"/>
    <mergeCell ref="N23:V23"/>
    <mergeCell ref="Y20:AG20"/>
    <mergeCell ref="C21:K21"/>
    <mergeCell ref="N21:V21"/>
    <mergeCell ref="Y21:AG21"/>
    <mergeCell ref="C22:K22"/>
    <mergeCell ref="N22:V22"/>
    <mergeCell ref="Y22:AG22"/>
    <mergeCell ref="Y23:AG23"/>
    <mergeCell ref="N24:V24"/>
    <mergeCell ref="Y24:AG24"/>
    <mergeCell ref="C25:K25"/>
    <mergeCell ref="N25:V25"/>
    <mergeCell ref="Y25:AG25"/>
    <mergeCell ref="C24:K24"/>
    <mergeCell ref="C26:K26"/>
    <mergeCell ref="N26:V26"/>
    <mergeCell ref="Y26:AG26"/>
    <mergeCell ref="C27:K27"/>
    <mergeCell ref="N27:V27"/>
    <mergeCell ref="Y27:AG27"/>
  </mergeCells>
  <phoneticPr fontId="1"/>
  <dataValidations count="1">
    <dataValidation type="list" allowBlank="1" showInputMessage="1" showErrorMessage="1" sqref="W4:W8 L4:L8 A4:A8 X18:X27 M18:M27 B18:B27" xr:uid="{00000000-0002-0000-0200-000000000000}">
      <formula1>"　,〇"</formula1>
    </dataValidation>
  </dataValidations>
  <pageMargins left="0.70866141732283472" right="0.31496062992125984" top="0.55118110236220474" bottom="0.35433070866141736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19"/>
  <sheetViews>
    <sheetView zoomScaleNormal="100" workbookViewId="0">
      <selection activeCell="D7" sqref="D7"/>
    </sheetView>
  </sheetViews>
  <sheetFormatPr defaultRowHeight="18"/>
  <cols>
    <col min="1" max="1" width="50.5" customWidth="1"/>
    <col min="2" max="3" width="44.19921875" bestFit="1" customWidth="1"/>
  </cols>
  <sheetData>
    <row r="1" spans="1:3">
      <c r="A1" s="55" t="str">
        <f>IF(別表!A4="〇",別表!B4,"")</f>
        <v/>
      </c>
      <c r="B1" s="55" t="str">
        <f>IF(別表!L4="〇",別表!M4,"")</f>
        <v/>
      </c>
      <c r="C1" s="55" t="str">
        <f>IF(別表!W4="〇",別表!X4,"")</f>
        <v/>
      </c>
    </row>
    <row r="2" spans="1:3">
      <c r="A2" s="55" t="str">
        <f>IF(別表!A5="〇",別表!B5,"")</f>
        <v/>
      </c>
      <c r="B2" s="55" t="str">
        <f>IF(別表!L5="〇",別表!M5,"")</f>
        <v/>
      </c>
      <c r="C2" s="55" t="str">
        <f>IF(別表!W5="〇",別表!X5,"")</f>
        <v/>
      </c>
    </row>
    <row r="3" spans="1:3">
      <c r="A3" s="55" t="str">
        <f>IF(別表!A6="〇",別表!B6,"")</f>
        <v/>
      </c>
      <c r="B3" s="55" t="str">
        <f>IF(別表!L6="〇",別表!M6,"")</f>
        <v/>
      </c>
      <c r="C3" s="55" t="str">
        <f>IF(別表!W6="〇",別表!X6,"")</f>
        <v/>
      </c>
    </row>
    <row r="4" spans="1:3">
      <c r="A4" s="55" t="str">
        <f>IF(別表!A7="〇",別表!B7,"")</f>
        <v/>
      </c>
      <c r="B4" s="55" t="str">
        <f>IF(別表!L7="〇",別表!M7,"")</f>
        <v/>
      </c>
      <c r="C4" s="55" t="str">
        <f>IF(別表!W7="〇",別表!X7,"")</f>
        <v/>
      </c>
    </row>
    <row r="5" spans="1:3">
      <c r="A5" t="str">
        <f>IF(別表!A8="〇",別表!B7,"")</f>
        <v/>
      </c>
    </row>
    <row r="8" spans="1:3">
      <c r="A8" s="55" t="str">
        <f>IF(A1="","",IF(B1&lt;&gt;"",A1&amp;" , ",IF(C1&lt;&gt;"",A1&amp;" , ", A1)))</f>
        <v/>
      </c>
      <c r="B8" s="55" t="str">
        <f>IF(B1="","",IF(C1="",B1,B1&amp;" , "))</f>
        <v/>
      </c>
      <c r="C8" s="55" t="str">
        <f>IF(C1="","",C1)</f>
        <v/>
      </c>
    </row>
    <row r="9" spans="1:3">
      <c r="A9" s="55" t="str">
        <f t="shared" ref="A9" si="0">IF(A2="","",IF(B2&lt;&gt;"",A2&amp;" , ",IF(C2&lt;&gt;"",A2&amp;" , ", A2)))</f>
        <v/>
      </c>
      <c r="B9" s="55" t="str">
        <f t="shared" ref="B9" si="1">IF(B2="","",IF(C2="",B2,B2&amp;" , "))</f>
        <v/>
      </c>
      <c r="C9" s="55" t="str">
        <f t="shared" ref="C9" si="2">IF(C2="","",C2)</f>
        <v/>
      </c>
    </row>
    <row r="10" spans="1:3">
      <c r="A10" s="55" t="str">
        <f>IF(A3="","",IF(B3&lt;&gt;"",A3&amp;" , ", A3))</f>
        <v/>
      </c>
      <c r="B10" s="55" t="str">
        <f>IF(B3="","",B3)</f>
        <v/>
      </c>
    </row>
    <row r="11" spans="1:3">
      <c r="A11" s="55" t="str">
        <f>IF(C3="","",IF(A4&lt;&gt;"",C3&amp;" , ", C3))</f>
        <v/>
      </c>
      <c r="B11" s="55" t="str">
        <f>IF(A4="","",A4)</f>
        <v/>
      </c>
    </row>
    <row r="12" spans="1:3">
      <c r="A12" s="55" t="str">
        <f>IF(B4="","",IF(C4="",B4,B4&amp;" , "))</f>
        <v/>
      </c>
      <c r="B12" s="55" t="str">
        <f>IF(C4="","",C4)</f>
        <v/>
      </c>
    </row>
    <row r="13" spans="1:3">
      <c r="A13" t="str">
        <f t="shared" ref="A13" si="3">IF(A6="","",IF(B6="",A6,IF(C6="",A6,A6&amp;" , ")))</f>
        <v/>
      </c>
    </row>
    <row r="15" spans="1:3">
      <c r="A15" s="55" t="str">
        <f>A8&amp;B8&amp;C8</f>
        <v/>
      </c>
    </row>
    <row r="16" spans="1:3">
      <c r="A16" s="55" t="str">
        <f t="shared" ref="A16" si="4">A9&amp;B9&amp;C9</f>
        <v/>
      </c>
    </row>
    <row r="17" spans="1:1">
      <c r="A17" s="55" t="str">
        <f>A10&amp;B10</f>
        <v/>
      </c>
    </row>
    <row r="18" spans="1:1">
      <c r="A18" s="55" t="str">
        <f>A11&amp;B11</f>
        <v/>
      </c>
    </row>
    <row r="19" spans="1:1">
      <c r="A19" s="55" t="str">
        <f>A12&amp;B12</f>
        <v/>
      </c>
    </row>
  </sheetData>
  <sheetProtection algorithmName="SHA-512" hashValue="OMB8D9bwTQfpsdNbPU80iLR5dVghxcH/S7TPvHR5CpEp2iTPgpYHEIQIOS9KX2gT0Hh5rTjPC5i/Equ4CeDUnQ==" saltValue="rrZh2xvS+a2lE4SW9f3rfg==" spinCount="100000" sheet="1" objects="1" scenarios="1" selectLockedCell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7"/>
  <sheetViews>
    <sheetView topLeftCell="B36" zoomScaleNormal="100" workbookViewId="0">
      <selection activeCell="D53" sqref="A1:D53"/>
    </sheetView>
  </sheetViews>
  <sheetFormatPr defaultColWidth="9" defaultRowHeight="18"/>
  <cols>
    <col min="1" max="1" width="45.3984375" style="39" customWidth="1"/>
    <col min="2" max="3" width="42.59765625" style="39" customWidth="1"/>
    <col min="4" max="4" width="42.59765625" style="40" customWidth="1"/>
    <col min="5" max="16384" width="9" style="40"/>
  </cols>
  <sheetData>
    <row r="1" spans="1:3">
      <c r="A1" s="56" t="str">
        <f>IF(別表!B18="〇",別表!C18,"")</f>
        <v/>
      </c>
      <c r="B1" s="56" t="str">
        <f>IF(別表!M18="〇",別表!N18,"")</f>
        <v/>
      </c>
      <c r="C1" s="56" t="str">
        <f>IF(別表!X18="〇",別表!Y18,"")</f>
        <v/>
      </c>
    </row>
    <row r="2" spans="1:3">
      <c r="A2" s="56" t="str">
        <f>IF(別表!B19="〇",別表!C19,"")</f>
        <v/>
      </c>
      <c r="B2" s="56" t="str">
        <f>IF(別表!M19="〇",別表!N19,"")</f>
        <v/>
      </c>
      <c r="C2" s="56" t="str">
        <f>IF(別表!X19="〇",別表!Y19,"")</f>
        <v/>
      </c>
    </row>
    <row r="3" spans="1:3">
      <c r="A3" s="56" t="str">
        <f>IF(別表!B20="〇",別表!C20,"")</f>
        <v/>
      </c>
      <c r="B3" s="56" t="str">
        <f>IF(別表!M20="〇",別表!N20,"")</f>
        <v/>
      </c>
      <c r="C3" s="56" t="str">
        <f>IF(別表!X20="〇",別表!Y20,"")</f>
        <v/>
      </c>
    </row>
    <row r="4" spans="1:3">
      <c r="A4" s="56" t="str">
        <f>IF(別表!B21="〇",別表!C21,"")</f>
        <v/>
      </c>
      <c r="B4" s="56" t="str">
        <f>IF(別表!M21="〇",別表!N21,"")</f>
        <v/>
      </c>
      <c r="C4" s="56" t="str">
        <f>IF(別表!X21="〇",別表!Y21,"")</f>
        <v/>
      </c>
    </row>
    <row r="5" spans="1:3">
      <c r="A5" s="56" t="str">
        <f>IF(別表!B22="〇",別表!C22,"")</f>
        <v/>
      </c>
      <c r="B5" s="56" t="str">
        <f>IF(別表!M22="〇",別表!N22,"")</f>
        <v/>
      </c>
      <c r="C5" s="56" t="str">
        <f>IF(別表!X22="〇",別表!Y22,"")</f>
        <v/>
      </c>
    </row>
    <row r="6" spans="1:3">
      <c r="A6" s="56" t="str">
        <f>IF(別表!B23="〇",別表!C23,"")</f>
        <v/>
      </c>
      <c r="B6" s="56" t="str">
        <f>IF(別表!M23="〇",別表!N23,"")</f>
        <v/>
      </c>
      <c r="C6" s="56" t="str">
        <f>IF(別表!X23="〇",別表!Y23,"")</f>
        <v/>
      </c>
    </row>
    <row r="7" spans="1:3">
      <c r="A7" s="56" t="str">
        <f>IF(別表!B24="〇",別表!C24,"")</f>
        <v/>
      </c>
      <c r="B7" s="56" t="str">
        <f>IF(別表!M24="〇",別表!N24,"")</f>
        <v/>
      </c>
      <c r="C7" s="56" t="str">
        <f>IF(別表!X24="〇",別表!Y24,"")</f>
        <v/>
      </c>
    </row>
    <row r="8" spans="1:3">
      <c r="A8" s="56" t="str">
        <f>IF(別表!B25="〇",別表!C25,"")</f>
        <v/>
      </c>
      <c r="B8" s="56" t="str">
        <f>IF(別表!M25="〇",別表!N25,"")</f>
        <v/>
      </c>
      <c r="C8" s="56" t="str">
        <f>IF(別表!X25="〇",別表!Y25,"")</f>
        <v/>
      </c>
    </row>
    <row r="9" spans="1:3">
      <c r="A9" s="56" t="str">
        <f>IF(別表!B26="〇",別表!C26,"")</f>
        <v/>
      </c>
      <c r="B9" s="56" t="str">
        <f>IF(別表!M26="〇",別表!N26,"")</f>
        <v/>
      </c>
      <c r="C9" s="56" t="str">
        <f>IF(別表!X26="〇",別表!Y26,"")</f>
        <v/>
      </c>
    </row>
    <row r="10" spans="1:3">
      <c r="A10" s="56" t="str">
        <f>IF(別表!B27="〇",別表!C27,"")</f>
        <v/>
      </c>
      <c r="B10" s="39" t="str">
        <f>IF(別表!M27="〇",別表!N27,"")</f>
        <v/>
      </c>
      <c r="C10" s="39" t="str">
        <f>IF(別表!X27="〇",別表!Y27,"")</f>
        <v/>
      </c>
    </row>
    <row r="17" spans="1:3">
      <c r="A17" s="56" t="str">
        <f t="shared" ref="A17:C27" si="0">IF(A1="","",A1&amp;" , ")</f>
        <v/>
      </c>
      <c r="B17" s="56" t="str">
        <f t="shared" si="0"/>
        <v/>
      </c>
      <c r="C17" s="56" t="str">
        <f t="shared" si="0"/>
        <v/>
      </c>
    </row>
    <row r="18" spans="1:3">
      <c r="A18" s="56" t="str">
        <f t="shared" si="0"/>
        <v/>
      </c>
      <c r="B18" s="56" t="str">
        <f t="shared" si="0"/>
        <v/>
      </c>
      <c r="C18" s="56" t="str">
        <f t="shared" si="0"/>
        <v/>
      </c>
    </row>
    <row r="19" spans="1:3">
      <c r="A19" s="56" t="str">
        <f t="shared" ref="A19" si="1">IF(A3="","",A3&amp;" , ")</f>
        <v/>
      </c>
      <c r="B19" s="56" t="str">
        <f t="shared" ref="B19" si="2">IF(B3="","",B3&amp;" , ")</f>
        <v/>
      </c>
      <c r="C19" s="56" t="str">
        <f t="shared" si="0"/>
        <v/>
      </c>
    </row>
    <row r="20" spans="1:3">
      <c r="A20" s="56" t="str">
        <f t="shared" ref="A20" si="3">IF(A4="","",A4&amp;" , ")</f>
        <v/>
      </c>
      <c r="B20" s="56" t="str">
        <f t="shared" ref="B20" si="4">IF(B4="","",B4&amp;" , ")</f>
        <v/>
      </c>
      <c r="C20" s="56" t="str">
        <f t="shared" si="0"/>
        <v/>
      </c>
    </row>
    <row r="21" spans="1:3">
      <c r="A21" s="56" t="str">
        <f t="shared" ref="A21" si="5">IF(A5="","",A5&amp;" , ")</f>
        <v/>
      </c>
      <c r="B21" s="56" t="str">
        <f t="shared" ref="B21" si="6">IF(B5="","",B5&amp;" , ")</f>
        <v/>
      </c>
      <c r="C21" s="56" t="str">
        <f t="shared" si="0"/>
        <v/>
      </c>
    </row>
    <row r="22" spans="1:3">
      <c r="A22" s="56" t="str">
        <f t="shared" ref="A22" si="7">IF(A6="","",A6&amp;" , ")</f>
        <v/>
      </c>
      <c r="B22" s="56" t="str">
        <f t="shared" ref="B22" si="8">IF(B6="","",B6&amp;" , ")</f>
        <v/>
      </c>
      <c r="C22" s="56" t="str">
        <f t="shared" si="0"/>
        <v/>
      </c>
    </row>
    <row r="23" spans="1:3">
      <c r="A23" s="56" t="str">
        <f t="shared" ref="A23" si="9">IF(A7="","",A7&amp;" , ")</f>
        <v/>
      </c>
      <c r="B23" s="56" t="str">
        <f t="shared" ref="B23" si="10">IF(B7="","",B7&amp;" , ")</f>
        <v/>
      </c>
      <c r="C23" s="56" t="str">
        <f t="shared" si="0"/>
        <v/>
      </c>
    </row>
    <row r="24" spans="1:3">
      <c r="A24" s="56" t="str">
        <f t="shared" ref="A24" si="11">IF(A8="","",A8&amp;" , ")</f>
        <v/>
      </c>
      <c r="B24" s="56" t="str">
        <f t="shared" ref="B24" si="12">IF(B8="","",B8&amp;" , ")</f>
        <v/>
      </c>
      <c r="C24" s="56" t="str">
        <f t="shared" si="0"/>
        <v/>
      </c>
    </row>
    <row r="25" spans="1:3">
      <c r="A25" s="56" t="str">
        <f t="shared" ref="A25" si="13">IF(A9="","",A9&amp;" , ")</f>
        <v/>
      </c>
      <c r="B25" s="56" t="str">
        <f t="shared" ref="B25" si="14">IF(B9="","",B9&amp;" , ")</f>
        <v/>
      </c>
      <c r="C25" s="56" t="str">
        <f t="shared" si="0"/>
        <v/>
      </c>
    </row>
    <row r="26" spans="1:3">
      <c r="A26" s="56" t="str">
        <f t="shared" ref="A26" si="15">IF(A10="","",A10&amp;" , ")</f>
        <v/>
      </c>
      <c r="B26" s="40" t="str">
        <f t="shared" ref="B26" si="16">IF(B10="","",B10&amp;" , ")</f>
        <v/>
      </c>
      <c r="C26" s="40" t="str">
        <f t="shared" si="0"/>
        <v/>
      </c>
    </row>
    <row r="27" spans="1:3">
      <c r="A27" s="40" t="str">
        <f t="shared" ref="A27" si="17">IF(A11="","",A11&amp;" , ")</f>
        <v/>
      </c>
      <c r="B27" s="40" t="str">
        <f t="shared" ref="B27" si="18">IF(B11="","",B11&amp;" , ")</f>
        <v/>
      </c>
      <c r="C27" s="40" t="str">
        <f t="shared" si="0"/>
        <v/>
      </c>
    </row>
    <row r="28" spans="1:3">
      <c r="A28" s="40"/>
      <c r="B28" s="40" t="str">
        <f t="shared" ref="B28" si="19">IF(B12="","",IF(C12="",B12,B12&amp;" , "))</f>
        <v/>
      </c>
      <c r="C28" s="40" t="str">
        <f t="shared" ref="C28:C32" si="20">IF(C12="","",C12)</f>
        <v/>
      </c>
    </row>
    <row r="29" spans="1:3">
      <c r="A29" s="56" t="str">
        <f>A17&amp;B17&amp;C17</f>
        <v/>
      </c>
      <c r="B29" s="40"/>
      <c r="C29" s="40" t="str">
        <f t="shared" si="20"/>
        <v/>
      </c>
    </row>
    <row r="30" spans="1:3">
      <c r="A30" s="56" t="str">
        <f t="shared" ref="A30:A40" si="21">A18&amp;B18&amp;C18</f>
        <v/>
      </c>
      <c r="B30" s="40"/>
      <c r="C30" s="40" t="str">
        <f t="shared" si="20"/>
        <v/>
      </c>
    </row>
    <row r="31" spans="1:3">
      <c r="A31" s="56" t="str">
        <f>A19&amp;B19&amp;C19</f>
        <v/>
      </c>
      <c r="B31" s="40"/>
      <c r="C31" s="40" t="str">
        <f t="shared" si="20"/>
        <v/>
      </c>
    </row>
    <row r="32" spans="1:3">
      <c r="A32" s="56" t="str">
        <f t="shared" si="21"/>
        <v/>
      </c>
      <c r="B32" s="40"/>
      <c r="C32" s="40" t="str">
        <f t="shared" si="20"/>
        <v/>
      </c>
    </row>
    <row r="33" spans="1:3">
      <c r="A33" s="56" t="str">
        <f t="shared" si="21"/>
        <v/>
      </c>
    </row>
    <row r="34" spans="1:3">
      <c r="A34" s="56" t="str">
        <f t="shared" si="21"/>
        <v/>
      </c>
    </row>
    <row r="35" spans="1:3">
      <c r="A35" s="56" t="str">
        <f t="shared" si="21"/>
        <v/>
      </c>
    </row>
    <row r="36" spans="1:3">
      <c r="A36" s="56" t="str">
        <f t="shared" si="21"/>
        <v/>
      </c>
    </row>
    <row r="37" spans="1:3">
      <c r="A37" s="56" t="str">
        <f t="shared" si="21"/>
        <v/>
      </c>
    </row>
    <row r="38" spans="1:3">
      <c r="A38" s="56" t="str">
        <f t="shared" si="21"/>
        <v/>
      </c>
    </row>
    <row r="39" spans="1:3">
      <c r="A39" s="40" t="str">
        <f t="shared" si="21"/>
        <v/>
      </c>
    </row>
    <row r="40" spans="1:3">
      <c r="A40" s="40" t="str">
        <f t="shared" si="21"/>
        <v/>
      </c>
    </row>
    <row r="41" spans="1:3">
      <c r="A41" s="40"/>
      <c r="B41" s="40"/>
      <c r="C41" s="40"/>
    </row>
    <row r="42" spans="1:3" s="41" customFormat="1">
      <c r="A42" s="56" t="str">
        <f>IF(LEN(A29 &amp; A30 &amp; A31 &amp; A32 &amp; A33 &amp; A34 &amp; A35 &amp; A36 &amp; A37 &amp; A38 &amp; A39)&gt;0, LEFT(A29 &amp; A30 &amp; A31 &amp; A32 &amp; A33 &amp; A34 &amp; A35 &amp; A36 &amp; A37 &amp; A38 &amp; A39, LEN(A29 &amp; A30 &amp; A31 &amp; A32 &amp; A33 &amp; A34 &amp; A35 &amp; A36 &amp; A37 &amp; A38 &amp; A39) - 2), "")</f>
        <v/>
      </c>
    </row>
    <row r="43" spans="1:3">
      <c r="A43" s="40"/>
    </row>
    <row r="44" spans="1:3" s="42" customFormat="1">
      <c r="A44" s="57" t="str">
        <f>SUBSTITUTE(A42, CHAR(10), "")</f>
        <v/>
      </c>
      <c r="B44" s="58"/>
      <c r="C44" s="58"/>
    </row>
    <row r="45" spans="1:3">
      <c r="A45" s="40"/>
    </row>
    <row r="46" spans="1:3">
      <c r="A46" s="40"/>
    </row>
    <row r="47" spans="1:3">
      <c r="A47" s="40"/>
    </row>
    <row r="48" spans="1:3">
      <c r="A48" s="40"/>
    </row>
    <row r="49" spans="1:1">
      <c r="A49" s="40"/>
    </row>
    <row r="50" spans="1:1">
      <c r="A50" s="40"/>
    </row>
    <row r="51" spans="1:1">
      <c r="A51" s="40"/>
    </row>
    <row r="52" spans="1:1">
      <c r="A52" s="40"/>
    </row>
    <row r="53" spans="1:1">
      <c r="A53" s="40"/>
    </row>
    <row r="54" spans="1:1">
      <c r="A54" s="40"/>
    </row>
    <row r="55" spans="1:1">
      <c r="A55" s="40"/>
    </row>
    <row r="56" spans="1:1">
      <c r="A56" s="40"/>
    </row>
    <row r="57" spans="1:1">
      <c r="A57" s="40"/>
    </row>
    <row r="58" spans="1:1">
      <c r="A58" s="40"/>
    </row>
    <row r="59" spans="1:1">
      <c r="A59" s="40"/>
    </row>
    <row r="60" spans="1:1">
      <c r="A60" s="40"/>
    </row>
    <row r="61" spans="1:1">
      <c r="A61" s="40"/>
    </row>
    <row r="62" spans="1:1">
      <c r="A62" s="40"/>
    </row>
    <row r="63" spans="1:1">
      <c r="A63" s="40"/>
    </row>
    <row r="64" spans="1:1">
      <c r="A64" s="40"/>
    </row>
    <row r="65" spans="1:1">
      <c r="A65" s="40"/>
    </row>
    <row r="66" spans="1:1">
      <c r="A66" s="40"/>
    </row>
    <row r="67" spans="1:1">
      <c r="A67" s="40"/>
    </row>
    <row r="68" spans="1:1">
      <c r="A68" s="40"/>
    </row>
    <row r="69" spans="1:1">
      <c r="A69" s="40"/>
    </row>
    <row r="70" spans="1:1">
      <c r="A70" s="40"/>
    </row>
    <row r="71" spans="1:1">
      <c r="A71" s="40"/>
    </row>
    <row r="72" spans="1:1">
      <c r="A72" s="40"/>
    </row>
    <row r="73" spans="1:1">
      <c r="A73" s="40"/>
    </row>
    <row r="74" spans="1:1">
      <c r="A74" s="40"/>
    </row>
    <row r="75" spans="1:1">
      <c r="A75" s="40"/>
    </row>
    <row r="76" spans="1:1">
      <c r="A76" s="40"/>
    </row>
    <row r="77" spans="1:1">
      <c r="A77" s="40"/>
    </row>
  </sheetData>
  <sheetProtection algorithmName="SHA-512" hashValue="6hjUdG7tQVOKzsPov6lHFDUNXXd2UrulhE+vUmcbc3x64lvWmaS9bAO05DhXcqvqUB71FeGQkAnEK2NKuUOfaQ==" saltValue="IRa8GvVx7FKcqWefRLuAWw==" spinCount="100000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様式第１号</vt:lpstr>
      <vt:lpstr>様式第２号</vt:lpstr>
      <vt:lpstr>別表</vt:lpstr>
      <vt:lpstr>data</vt:lpstr>
      <vt:lpstr>data2</vt:lpstr>
      <vt:lpstr>別表!Print_Area</vt:lpstr>
      <vt:lpstr>様式第１号!Print_Area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小野大輔</cp:lastModifiedBy>
  <cp:lastPrinted>2025-10-20T02:43:22Z</cp:lastPrinted>
  <dcterms:created xsi:type="dcterms:W3CDTF">2025-02-06T08:26:48Z</dcterms:created>
  <dcterms:modified xsi:type="dcterms:W3CDTF">2025-10-20T02:43:57Z</dcterms:modified>
</cp:coreProperties>
</file>